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Vodovod V. Kazimír\"/>
    </mc:Choice>
  </mc:AlternateContent>
  <bookViews>
    <workbookView xWindow="0" yWindow="0" windowWidth="17970" windowHeight="7890"/>
  </bookViews>
  <sheets>
    <sheet name="Rekapitulácia" sheetId="1" r:id="rId1"/>
    <sheet name="Krycí list stavby" sheetId="2" r:id="rId2"/>
    <sheet name="Kryci_list 9648" sheetId="3" r:id="rId3"/>
    <sheet name="Rekap 9648" sheetId="4" r:id="rId4"/>
    <sheet name="SO 9648" sheetId="5" r:id="rId5"/>
    <sheet name="Kryci_list 13776" sheetId="6" r:id="rId6"/>
    <sheet name="Rekap 13776" sheetId="7" r:id="rId7"/>
    <sheet name="SO 13776" sheetId="8" r:id="rId8"/>
    <sheet name="Kryci_list 13778" sheetId="9" r:id="rId9"/>
    <sheet name="Rekap 13778" sheetId="10" r:id="rId10"/>
    <sheet name="SO 13778" sheetId="11" r:id="rId11"/>
    <sheet name="Kryci_list 13780" sheetId="12" r:id="rId12"/>
    <sheet name="Rekap 13780" sheetId="13" r:id="rId13"/>
    <sheet name="SO 13780" sheetId="14" r:id="rId14"/>
    <sheet name="Kryci_list 13782" sheetId="15" r:id="rId15"/>
    <sheet name="Rekap 13782" sheetId="16" r:id="rId16"/>
    <sheet name="SO 13782" sheetId="17" r:id="rId17"/>
    <sheet name="Kryci_list 13784" sheetId="18" r:id="rId18"/>
    <sheet name="Rekap 13784" sheetId="19" r:id="rId19"/>
    <sheet name="SO 13784" sheetId="20" r:id="rId20"/>
    <sheet name="Kryci_list 13786" sheetId="21" r:id="rId21"/>
    <sheet name="Rekap 13786" sheetId="22" r:id="rId22"/>
    <sheet name="SO 13786" sheetId="23" r:id="rId23"/>
    <sheet name="Kryci_list 13788" sheetId="24" r:id="rId24"/>
    <sheet name="Rekap 13788" sheetId="25" r:id="rId25"/>
    <sheet name="SO 13788" sheetId="26" r:id="rId26"/>
    <sheet name="Kryci_list 13790" sheetId="27" r:id="rId27"/>
    <sheet name="Rekap 13790" sheetId="28" r:id="rId28"/>
    <sheet name="SO 13790" sheetId="29" r:id="rId29"/>
    <sheet name="Kryci_list 13792" sheetId="30" r:id="rId30"/>
    <sheet name="Rekap 13792" sheetId="31" r:id="rId31"/>
    <sheet name="SO 13792" sheetId="32" r:id="rId32"/>
    <sheet name="Kryci_list 13794" sheetId="33" r:id="rId33"/>
    <sheet name="Rekap 13794" sheetId="34" r:id="rId34"/>
    <sheet name="SO 13794" sheetId="35" r:id="rId35"/>
  </sheets>
  <definedNames>
    <definedName name="_xlnm.Print_Titles" localSheetId="6">'Rekap 13776'!$9:$9</definedName>
    <definedName name="_xlnm.Print_Titles" localSheetId="9">'Rekap 13778'!$9:$9</definedName>
    <definedName name="_xlnm.Print_Titles" localSheetId="12">'Rekap 13780'!$9:$9</definedName>
    <definedName name="_xlnm.Print_Titles" localSheetId="15">'Rekap 13782'!$9:$9</definedName>
    <definedName name="_xlnm.Print_Titles" localSheetId="18">'Rekap 13784'!$9:$9</definedName>
    <definedName name="_xlnm.Print_Titles" localSheetId="21">'Rekap 13786'!$9:$9</definedName>
    <definedName name="_xlnm.Print_Titles" localSheetId="24">'Rekap 13788'!$9:$9</definedName>
    <definedName name="_xlnm.Print_Titles" localSheetId="27">'Rekap 13790'!$9:$9</definedName>
    <definedName name="_xlnm.Print_Titles" localSheetId="30">'Rekap 13792'!$9:$9</definedName>
    <definedName name="_xlnm.Print_Titles" localSheetId="33">'Rekap 13794'!$9:$9</definedName>
    <definedName name="_xlnm.Print_Titles" localSheetId="3">'Rekap 9648'!$9:$9</definedName>
    <definedName name="_xlnm.Print_Titles" localSheetId="7">'SO 13776'!$8:$8</definedName>
    <definedName name="_xlnm.Print_Titles" localSheetId="10">'SO 13778'!$8:$8</definedName>
    <definedName name="_xlnm.Print_Titles" localSheetId="13">'SO 13780'!$8:$8</definedName>
    <definedName name="_xlnm.Print_Titles" localSheetId="16">'SO 13782'!$8:$8</definedName>
    <definedName name="_xlnm.Print_Titles" localSheetId="19">'SO 13784'!$8:$8</definedName>
    <definedName name="_xlnm.Print_Titles" localSheetId="22">'SO 13786'!$8:$8</definedName>
    <definedName name="_xlnm.Print_Titles" localSheetId="25">'SO 13788'!$8:$8</definedName>
    <definedName name="_xlnm.Print_Titles" localSheetId="28">'SO 13790'!$8:$8</definedName>
    <definedName name="_xlnm.Print_Titles" localSheetId="31">'SO 13792'!$8:$8</definedName>
    <definedName name="_xlnm.Print_Titles" localSheetId="34">'SO 13794'!$8:$8</definedName>
    <definedName name="_xlnm.Print_Titles" localSheetId="4">'SO 9648'!$8:$8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6" i="2" s="1"/>
  <c r="D18" i="1"/>
  <c r="J18" i="2" s="1"/>
  <c r="E17" i="1"/>
  <c r="E16" i="1"/>
  <c r="E15" i="1"/>
  <c r="E14" i="1"/>
  <c r="E13" i="1"/>
  <c r="E12" i="1"/>
  <c r="E11" i="1"/>
  <c r="E10" i="1"/>
  <c r="E9" i="1"/>
  <c r="E8" i="1"/>
  <c r="E7" i="1"/>
  <c r="J17" i="33"/>
  <c r="K17" i="1"/>
  <c r="J30" i="33"/>
  <c r="I30" i="33"/>
  <c r="Z72" i="35"/>
  <c r="E14" i="34"/>
  <c r="V69" i="35"/>
  <c r="V71" i="35" s="1"/>
  <c r="F15" i="34" s="1"/>
  <c r="S69" i="35"/>
  <c r="F14" i="34" s="1"/>
  <c r="K68" i="35"/>
  <c r="J68" i="35"/>
  <c r="M68" i="35"/>
  <c r="M69" i="35" s="1"/>
  <c r="C14" i="34" s="1"/>
  <c r="I68" i="35"/>
  <c r="K67" i="35"/>
  <c r="J67" i="35"/>
  <c r="L67" i="35"/>
  <c r="L69" i="35" s="1"/>
  <c r="B14" i="34" s="1"/>
  <c r="I67" i="35"/>
  <c r="I69" i="35" s="1"/>
  <c r="D14" i="34" s="1"/>
  <c r="S64" i="35"/>
  <c r="F13" i="34" s="1"/>
  <c r="P64" i="35"/>
  <c r="E13" i="34" s="1"/>
  <c r="K63" i="35"/>
  <c r="J63" i="35"/>
  <c r="M63" i="35"/>
  <c r="M64" i="35" s="1"/>
  <c r="C13" i="34" s="1"/>
  <c r="I63" i="35"/>
  <c r="K62" i="35"/>
  <c r="J62" i="35"/>
  <c r="L62" i="35"/>
  <c r="I62" i="35"/>
  <c r="K61" i="35"/>
  <c r="J61" i="35"/>
  <c r="L61" i="35"/>
  <c r="L64" i="35" s="1"/>
  <c r="B13" i="34" s="1"/>
  <c r="I61" i="35"/>
  <c r="I64" i="35" s="1"/>
  <c r="D13" i="34" s="1"/>
  <c r="P58" i="35"/>
  <c r="E12" i="34" s="1"/>
  <c r="K57" i="35"/>
  <c r="J57" i="35"/>
  <c r="S57" i="35"/>
  <c r="M57" i="35"/>
  <c r="I57" i="35"/>
  <c r="K56" i="35"/>
  <c r="J56" i="35"/>
  <c r="S56" i="35"/>
  <c r="S58" i="35" s="1"/>
  <c r="F12" i="34" s="1"/>
  <c r="M56" i="35"/>
  <c r="I56" i="35"/>
  <c r="K55" i="35"/>
  <c r="J55" i="35"/>
  <c r="L55" i="35"/>
  <c r="I55" i="35"/>
  <c r="K54" i="35"/>
  <c r="J54" i="35"/>
  <c r="L54" i="35"/>
  <c r="I54" i="35"/>
  <c r="K53" i="35"/>
  <c r="J53" i="35"/>
  <c r="L53" i="35"/>
  <c r="L58" i="35" s="1"/>
  <c r="B12" i="34" s="1"/>
  <c r="I53" i="35"/>
  <c r="I58" i="35" s="1"/>
  <c r="D12" i="34" s="1"/>
  <c r="P50" i="35"/>
  <c r="E11" i="34" s="1"/>
  <c r="K49" i="35"/>
  <c r="J49" i="35"/>
  <c r="S49" i="35"/>
  <c r="M49" i="35"/>
  <c r="I49" i="35"/>
  <c r="K48" i="35"/>
  <c r="J48" i="35"/>
  <c r="S48" i="35"/>
  <c r="M48" i="35"/>
  <c r="I48" i="35"/>
  <c r="K47" i="35"/>
  <c r="J47" i="35"/>
  <c r="S47" i="35"/>
  <c r="M47" i="35"/>
  <c r="I47" i="35"/>
  <c r="K46" i="35"/>
  <c r="J46" i="35"/>
  <c r="S46" i="35"/>
  <c r="M46" i="35"/>
  <c r="I46" i="35"/>
  <c r="K45" i="35"/>
  <c r="J45" i="35"/>
  <c r="S45" i="35"/>
  <c r="M45" i="35"/>
  <c r="I45" i="35"/>
  <c r="K44" i="35"/>
  <c r="J44" i="35"/>
  <c r="S44" i="35"/>
  <c r="M44" i="35"/>
  <c r="I44" i="35"/>
  <c r="K43" i="35"/>
  <c r="J43" i="35"/>
  <c r="S43" i="35"/>
  <c r="M43" i="35"/>
  <c r="I43" i="35"/>
  <c r="K42" i="35"/>
  <c r="J42" i="35"/>
  <c r="S42" i="35"/>
  <c r="M42" i="35"/>
  <c r="I42" i="35"/>
  <c r="K41" i="35"/>
  <c r="J41" i="35"/>
  <c r="S41" i="35"/>
  <c r="M41" i="35"/>
  <c r="I41" i="35"/>
  <c r="K40" i="35"/>
  <c r="J40" i="35"/>
  <c r="S40" i="35"/>
  <c r="M40" i="35"/>
  <c r="I40" i="35"/>
  <c r="K39" i="35"/>
  <c r="J39" i="35"/>
  <c r="S39" i="35"/>
  <c r="M39" i="35"/>
  <c r="I39" i="35"/>
  <c r="K38" i="35"/>
  <c r="J38" i="35"/>
  <c r="S38" i="35"/>
  <c r="M38" i="35"/>
  <c r="I38" i="35"/>
  <c r="K37" i="35"/>
  <c r="J37" i="35"/>
  <c r="S37" i="35"/>
  <c r="M37" i="35"/>
  <c r="I37" i="35"/>
  <c r="K36" i="35"/>
  <c r="J36" i="35"/>
  <c r="S36" i="35"/>
  <c r="M36" i="35"/>
  <c r="I36" i="35"/>
  <c r="K35" i="35"/>
  <c r="J35" i="35"/>
  <c r="S35" i="35"/>
  <c r="M35" i="35"/>
  <c r="I35" i="35"/>
  <c r="K34" i="35"/>
  <c r="J34" i="35"/>
  <c r="M34" i="35"/>
  <c r="I34" i="35"/>
  <c r="K33" i="35"/>
  <c r="J33" i="35"/>
  <c r="M33" i="35"/>
  <c r="I33" i="35"/>
  <c r="K32" i="35"/>
  <c r="J32" i="35"/>
  <c r="M32" i="35"/>
  <c r="I32" i="35"/>
  <c r="K31" i="35"/>
  <c r="J31" i="35"/>
  <c r="M31" i="35"/>
  <c r="I31" i="35"/>
  <c r="K30" i="35"/>
  <c r="J30" i="35"/>
  <c r="M30" i="35"/>
  <c r="I30" i="35"/>
  <c r="K29" i="35"/>
  <c r="J29" i="35"/>
  <c r="M29" i="35"/>
  <c r="I29" i="35"/>
  <c r="K28" i="35"/>
  <c r="J28" i="35"/>
  <c r="M28" i="35"/>
  <c r="I28" i="35"/>
  <c r="K27" i="35"/>
  <c r="J27" i="35"/>
  <c r="M27" i="35"/>
  <c r="I27" i="35"/>
  <c r="K26" i="35"/>
  <c r="J26" i="35"/>
  <c r="L26" i="35"/>
  <c r="I26" i="35"/>
  <c r="K25" i="35"/>
  <c r="J25" i="35"/>
  <c r="L25" i="35"/>
  <c r="I25" i="35"/>
  <c r="K24" i="35"/>
  <c r="J24" i="35"/>
  <c r="L24" i="35"/>
  <c r="I24" i="35"/>
  <c r="K23" i="35"/>
  <c r="J23" i="35"/>
  <c r="L23" i="35"/>
  <c r="I23" i="35"/>
  <c r="K22" i="35"/>
  <c r="J22" i="35"/>
  <c r="L22" i="35"/>
  <c r="I22" i="35"/>
  <c r="K21" i="35"/>
  <c r="J21" i="35"/>
  <c r="L21" i="35"/>
  <c r="I21" i="35"/>
  <c r="K20" i="35"/>
  <c r="J20" i="35"/>
  <c r="L20" i="35"/>
  <c r="I20" i="35"/>
  <c r="K19" i="35"/>
  <c r="J19" i="35"/>
  <c r="L19" i="35"/>
  <c r="I19" i="35"/>
  <c r="K18" i="35"/>
  <c r="J18" i="35"/>
  <c r="L18" i="35"/>
  <c r="I18" i="35"/>
  <c r="K17" i="35"/>
  <c r="J17" i="35"/>
  <c r="L17" i="35"/>
  <c r="I17" i="35"/>
  <c r="K16" i="35"/>
  <c r="J16" i="35"/>
  <c r="L16" i="35"/>
  <c r="I16" i="35"/>
  <c r="K15" i="35"/>
  <c r="J15" i="35"/>
  <c r="L15" i="35"/>
  <c r="I15" i="35"/>
  <c r="K14" i="35"/>
  <c r="J14" i="35"/>
  <c r="L14" i="35"/>
  <c r="I14" i="35"/>
  <c r="K13" i="35"/>
  <c r="J13" i="35"/>
  <c r="L13" i="35"/>
  <c r="I13" i="35"/>
  <c r="K12" i="35"/>
  <c r="J12" i="35"/>
  <c r="L12" i="35"/>
  <c r="I12" i="35"/>
  <c r="K11" i="35"/>
  <c r="K72" i="35" s="1"/>
  <c r="J11" i="35"/>
  <c r="L11" i="35"/>
  <c r="I11" i="35"/>
  <c r="J20" i="33"/>
  <c r="J17" i="30"/>
  <c r="K16" i="1"/>
  <c r="I30" i="30"/>
  <c r="J30" i="30" s="1"/>
  <c r="Z38" i="32"/>
  <c r="E12" i="31"/>
  <c r="V35" i="32"/>
  <c r="V37" i="32" s="1"/>
  <c r="F13" i="31" s="1"/>
  <c r="S35" i="32"/>
  <c r="F12" i="31" s="1"/>
  <c r="K34" i="32"/>
  <c r="J34" i="32"/>
  <c r="M34" i="32"/>
  <c r="M35" i="32" s="1"/>
  <c r="C12" i="31" s="1"/>
  <c r="I34" i="32"/>
  <c r="K33" i="32"/>
  <c r="J33" i="32"/>
  <c r="L33" i="32"/>
  <c r="I33" i="32"/>
  <c r="K32" i="32"/>
  <c r="J32" i="32"/>
  <c r="L32" i="32"/>
  <c r="L35" i="32" s="1"/>
  <c r="B12" i="31" s="1"/>
  <c r="I32" i="32"/>
  <c r="I35" i="32" s="1"/>
  <c r="D12" i="31" s="1"/>
  <c r="P29" i="32"/>
  <c r="E11" i="31" s="1"/>
  <c r="K28" i="32"/>
  <c r="J28" i="32"/>
  <c r="S28" i="32"/>
  <c r="M28" i="32"/>
  <c r="I28" i="32"/>
  <c r="K27" i="32"/>
  <c r="J27" i="32"/>
  <c r="S27" i="32"/>
  <c r="M27" i="32"/>
  <c r="I27" i="32"/>
  <c r="K26" i="32"/>
  <c r="J26" i="32"/>
  <c r="S26" i="32"/>
  <c r="M26" i="32"/>
  <c r="I26" i="32"/>
  <c r="K25" i="32"/>
  <c r="J25" i="32"/>
  <c r="S25" i="32"/>
  <c r="M25" i="32"/>
  <c r="I25" i="32"/>
  <c r="K24" i="32"/>
  <c r="J24" i="32"/>
  <c r="S24" i="32"/>
  <c r="M24" i="32"/>
  <c r="I24" i="32"/>
  <c r="K23" i="32"/>
  <c r="J23" i="32"/>
  <c r="S23" i="32"/>
  <c r="M23" i="32"/>
  <c r="I23" i="32"/>
  <c r="K22" i="32"/>
  <c r="J22" i="32"/>
  <c r="S22" i="32"/>
  <c r="M22" i="32"/>
  <c r="I22" i="32"/>
  <c r="K21" i="32"/>
  <c r="J21" i="32"/>
  <c r="S21" i="32"/>
  <c r="M21" i="32"/>
  <c r="I21" i="32"/>
  <c r="K20" i="32"/>
  <c r="J20" i="32"/>
  <c r="M20" i="32"/>
  <c r="I20" i="32"/>
  <c r="K19" i="32"/>
  <c r="J19" i="32"/>
  <c r="L19" i="32"/>
  <c r="I19" i="32"/>
  <c r="K18" i="32"/>
  <c r="J18" i="32"/>
  <c r="L18" i="32"/>
  <c r="I18" i="32"/>
  <c r="K17" i="32"/>
  <c r="J17" i="32"/>
  <c r="L17" i="32"/>
  <c r="I17" i="32"/>
  <c r="K16" i="32"/>
  <c r="J16" i="32"/>
  <c r="L16" i="32"/>
  <c r="I16" i="32"/>
  <c r="K15" i="32"/>
  <c r="J15" i="32"/>
  <c r="L15" i="32"/>
  <c r="I15" i="32"/>
  <c r="K14" i="32"/>
  <c r="J14" i="32"/>
  <c r="L14" i="32"/>
  <c r="I14" i="32"/>
  <c r="K13" i="32"/>
  <c r="J13" i="32"/>
  <c r="L13" i="32"/>
  <c r="I13" i="32"/>
  <c r="K12" i="32"/>
  <c r="J12" i="32"/>
  <c r="L12" i="32"/>
  <c r="I12" i="32"/>
  <c r="K11" i="32"/>
  <c r="K38" i="32" s="1"/>
  <c r="J11" i="32"/>
  <c r="L11" i="32"/>
  <c r="I11" i="32"/>
  <c r="J20" i="30"/>
  <c r="J17" i="27"/>
  <c r="K15" i="1"/>
  <c r="J30" i="27"/>
  <c r="I30" i="27"/>
  <c r="Z92" i="29"/>
  <c r="E24" i="28"/>
  <c r="V89" i="29"/>
  <c r="V91" i="29" s="1"/>
  <c r="F25" i="28" s="1"/>
  <c r="S89" i="29"/>
  <c r="F24" i="28" s="1"/>
  <c r="K88" i="29"/>
  <c r="J88" i="29"/>
  <c r="M88" i="29"/>
  <c r="I88" i="29"/>
  <c r="K87" i="29"/>
  <c r="J87" i="29"/>
  <c r="L87" i="29"/>
  <c r="L89" i="29" s="1"/>
  <c r="B24" i="28" s="1"/>
  <c r="I87" i="29"/>
  <c r="P81" i="29"/>
  <c r="P83" i="29" s="1"/>
  <c r="E21" i="28" s="1"/>
  <c r="K80" i="29"/>
  <c r="J80" i="29"/>
  <c r="S80" i="29"/>
  <c r="M80" i="29"/>
  <c r="H81" i="29" s="1"/>
  <c r="I80" i="29"/>
  <c r="K79" i="29"/>
  <c r="J79" i="29"/>
  <c r="L79" i="29"/>
  <c r="I79" i="29"/>
  <c r="K78" i="29"/>
  <c r="J78" i="29"/>
  <c r="L78" i="29"/>
  <c r="I78" i="29"/>
  <c r="K77" i="29"/>
  <c r="J77" i="29"/>
  <c r="S77" i="29"/>
  <c r="S81" i="29" s="1"/>
  <c r="F20" i="28" s="1"/>
  <c r="L77" i="29"/>
  <c r="I77" i="29"/>
  <c r="F16" i="28"/>
  <c r="S71" i="29"/>
  <c r="P71" i="29"/>
  <c r="E16" i="28" s="1"/>
  <c r="H71" i="29"/>
  <c r="M71" i="29"/>
  <c r="C16" i="28" s="1"/>
  <c r="K70" i="29"/>
  <c r="J70" i="29"/>
  <c r="L70" i="29"/>
  <c r="L71" i="29" s="1"/>
  <c r="B16" i="28" s="1"/>
  <c r="I70" i="29"/>
  <c r="I71" i="29" s="1"/>
  <c r="D16" i="28" s="1"/>
  <c r="P67" i="29"/>
  <c r="E15" i="28" s="1"/>
  <c r="K66" i="29"/>
  <c r="J66" i="29"/>
  <c r="S66" i="29"/>
  <c r="M66" i="29"/>
  <c r="I66" i="29"/>
  <c r="K65" i="29"/>
  <c r="J65" i="29"/>
  <c r="S65" i="29"/>
  <c r="M65" i="29"/>
  <c r="I65" i="29"/>
  <c r="K64" i="29"/>
  <c r="J64" i="29"/>
  <c r="S64" i="29"/>
  <c r="M64" i="29"/>
  <c r="I64" i="29"/>
  <c r="K63" i="29"/>
  <c r="J63" i="29"/>
  <c r="M63" i="29"/>
  <c r="I63" i="29"/>
  <c r="K62" i="29"/>
  <c r="J62" i="29"/>
  <c r="M62" i="29"/>
  <c r="I62" i="29"/>
  <c r="K61" i="29"/>
  <c r="J61" i="29"/>
  <c r="M61" i="29"/>
  <c r="I61" i="29"/>
  <c r="K60" i="29"/>
  <c r="J60" i="29"/>
  <c r="L60" i="29"/>
  <c r="I60" i="29"/>
  <c r="K59" i="29"/>
  <c r="J59" i="29"/>
  <c r="L59" i="29"/>
  <c r="I59" i="29"/>
  <c r="K58" i="29"/>
  <c r="J58" i="29"/>
  <c r="S58" i="29"/>
  <c r="L58" i="29"/>
  <c r="I58" i="29"/>
  <c r="K57" i="29"/>
  <c r="J57" i="29"/>
  <c r="S57" i="29"/>
  <c r="L57" i="29"/>
  <c r="I57" i="29"/>
  <c r="K56" i="29"/>
  <c r="J56" i="29"/>
  <c r="S56" i="29"/>
  <c r="L56" i="29"/>
  <c r="I56" i="29"/>
  <c r="K55" i="29"/>
  <c r="J55" i="29"/>
  <c r="L55" i="29"/>
  <c r="I55" i="29"/>
  <c r="K54" i="29"/>
  <c r="J54" i="29"/>
  <c r="S54" i="29"/>
  <c r="L54" i="29"/>
  <c r="I54" i="29"/>
  <c r="K53" i="29"/>
  <c r="J53" i="29"/>
  <c r="S53" i="29"/>
  <c r="L53" i="29"/>
  <c r="I53" i="29"/>
  <c r="K52" i="29"/>
  <c r="J52" i="29"/>
  <c r="S52" i="29"/>
  <c r="L52" i="29"/>
  <c r="I52" i="29"/>
  <c r="K51" i="29"/>
  <c r="J51" i="29"/>
  <c r="L51" i="29"/>
  <c r="I51" i="29"/>
  <c r="K50" i="29"/>
  <c r="J50" i="29"/>
  <c r="L50" i="29"/>
  <c r="I50" i="29"/>
  <c r="K49" i="29"/>
  <c r="J49" i="29"/>
  <c r="S49" i="29"/>
  <c r="S67" i="29" s="1"/>
  <c r="F15" i="28" s="1"/>
  <c r="L49" i="29"/>
  <c r="L67" i="29" s="1"/>
  <c r="B15" i="28" s="1"/>
  <c r="I49" i="29"/>
  <c r="P46" i="29"/>
  <c r="E14" i="28" s="1"/>
  <c r="H46" i="29"/>
  <c r="M46" i="29"/>
  <c r="C14" i="28" s="1"/>
  <c r="K45" i="29"/>
  <c r="J45" i="29"/>
  <c r="L45" i="29"/>
  <c r="I45" i="29"/>
  <c r="K44" i="29"/>
  <c r="J44" i="29"/>
  <c r="S44" i="29"/>
  <c r="S46" i="29" s="1"/>
  <c r="F14" i="28" s="1"/>
  <c r="L44" i="29"/>
  <c r="L46" i="29" s="1"/>
  <c r="B14" i="28" s="1"/>
  <c r="I44" i="29"/>
  <c r="P41" i="29"/>
  <c r="E13" i="28" s="1"/>
  <c r="H41" i="29"/>
  <c r="M41" i="29"/>
  <c r="C13" i="28" s="1"/>
  <c r="K40" i="29"/>
  <c r="J40" i="29"/>
  <c r="S40" i="29"/>
  <c r="S41" i="29" s="1"/>
  <c r="F13" i="28" s="1"/>
  <c r="L40" i="29"/>
  <c r="L41" i="29" s="1"/>
  <c r="B13" i="28" s="1"/>
  <c r="I40" i="29"/>
  <c r="I41" i="29" s="1"/>
  <c r="D13" i="28" s="1"/>
  <c r="P37" i="29"/>
  <c r="E12" i="28" s="1"/>
  <c r="H37" i="29"/>
  <c r="M37" i="29"/>
  <c r="C12" i="28" s="1"/>
  <c r="K36" i="29"/>
  <c r="J36" i="29"/>
  <c r="S36" i="29"/>
  <c r="L36" i="29"/>
  <c r="I36" i="29"/>
  <c r="K35" i="29"/>
  <c r="J35" i="29"/>
  <c r="S35" i="29"/>
  <c r="S37" i="29" s="1"/>
  <c r="F12" i="28" s="1"/>
  <c r="L35" i="29"/>
  <c r="L37" i="29" s="1"/>
  <c r="B12" i="28" s="1"/>
  <c r="I35" i="29"/>
  <c r="E11" i="28"/>
  <c r="P32" i="29"/>
  <c r="P73" i="29" s="1"/>
  <c r="E17" i="28" s="1"/>
  <c r="K31" i="29"/>
  <c r="J31" i="29"/>
  <c r="S31" i="29"/>
  <c r="M31" i="29"/>
  <c r="M32" i="29" s="1"/>
  <c r="C11" i="28" s="1"/>
  <c r="I31" i="29"/>
  <c r="K30" i="29"/>
  <c r="J30" i="29"/>
  <c r="L30" i="29"/>
  <c r="I30" i="29"/>
  <c r="K29" i="29"/>
  <c r="J29" i="29"/>
  <c r="L29" i="29"/>
  <c r="I29" i="29"/>
  <c r="K28" i="29"/>
  <c r="J28" i="29"/>
  <c r="L28" i="29"/>
  <c r="I28" i="29"/>
  <c r="K27" i="29"/>
  <c r="J27" i="29"/>
  <c r="L27" i="29"/>
  <c r="I27" i="29"/>
  <c r="K26" i="29"/>
  <c r="J26" i="29"/>
  <c r="L26" i="29"/>
  <c r="I26" i="29"/>
  <c r="K25" i="29"/>
  <c r="J25" i="29"/>
  <c r="L25" i="29"/>
  <c r="I25" i="29"/>
  <c r="K24" i="29"/>
  <c r="J24" i="29"/>
  <c r="L24" i="29"/>
  <c r="I24" i="29"/>
  <c r="K23" i="29"/>
  <c r="J23" i="29"/>
  <c r="L23" i="29"/>
  <c r="I23" i="29"/>
  <c r="K22" i="29"/>
  <c r="J22" i="29"/>
  <c r="L22" i="29"/>
  <c r="I22" i="29"/>
  <c r="K21" i="29"/>
  <c r="J21" i="29"/>
  <c r="L21" i="29"/>
  <c r="I21" i="29"/>
  <c r="K20" i="29"/>
  <c r="J20" i="29"/>
  <c r="S20" i="29"/>
  <c r="L20" i="29"/>
  <c r="I20" i="29"/>
  <c r="K19" i="29"/>
  <c r="J19" i="29"/>
  <c r="L19" i="29"/>
  <c r="I19" i="29"/>
  <c r="K18" i="29"/>
  <c r="J18" i="29"/>
  <c r="L18" i="29"/>
  <c r="I18" i="29"/>
  <c r="K17" i="29"/>
  <c r="J17" i="29"/>
  <c r="L17" i="29"/>
  <c r="I17" i="29"/>
  <c r="K16" i="29"/>
  <c r="J16" i="29"/>
  <c r="L16" i="29"/>
  <c r="I16" i="29"/>
  <c r="K15" i="29"/>
  <c r="J15" i="29"/>
  <c r="L15" i="29"/>
  <c r="I15" i="29"/>
  <c r="K14" i="29"/>
  <c r="J14" i="29"/>
  <c r="L14" i="29"/>
  <c r="I14" i="29"/>
  <c r="K13" i="29"/>
  <c r="J13" i="29"/>
  <c r="L13" i="29"/>
  <c r="I13" i="29"/>
  <c r="K12" i="29"/>
  <c r="J12" i="29"/>
  <c r="L12" i="29"/>
  <c r="I12" i="29"/>
  <c r="K11" i="29"/>
  <c r="K92" i="29" s="1"/>
  <c r="J11" i="29"/>
  <c r="L11" i="29"/>
  <c r="I11" i="29"/>
  <c r="J20" i="27"/>
  <c r="J17" i="24"/>
  <c r="K14" i="1"/>
  <c r="J30" i="24"/>
  <c r="I30" i="24"/>
  <c r="Z104" i="26"/>
  <c r="E22" i="25"/>
  <c r="V101" i="26"/>
  <c r="V103" i="26" s="1"/>
  <c r="F23" i="25" s="1"/>
  <c r="S101" i="26"/>
  <c r="F22" i="25" s="1"/>
  <c r="K100" i="26"/>
  <c r="J100" i="26"/>
  <c r="M100" i="26"/>
  <c r="M101" i="26" s="1"/>
  <c r="C22" i="25" s="1"/>
  <c r="I100" i="26"/>
  <c r="K99" i="26"/>
  <c r="J99" i="26"/>
  <c r="L99" i="26"/>
  <c r="L101" i="26" s="1"/>
  <c r="B22" i="25" s="1"/>
  <c r="I99" i="26"/>
  <c r="I101" i="26" s="1"/>
  <c r="D22" i="25" s="1"/>
  <c r="P96" i="26"/>
  <c r="E21" i="25" s="1"/>
  <c r="K95" i="26"/>
  <c r="J95" i="26"/>
  <c r="S95" i="26"/>
  <c r="M95" i="26"/>
  <c r="I95" i="26"/>
  <c r="K94" i="26"/>
  <c r="J94" i="26"/>
  <c r="M94" i="26"/>
  <c r="I94" i="26"/>
  <c r="K93" i="26"/>
  <c r="J93" i="26"/>
  <c r="L93" i="26"/>
  <c r="I93" i="26"/>
  <c r="K92" i="26"/>
  <c r="J92" i="26"/>
  <c r="L92" i="26"/>
  <c r="I92" i="26"/>
  <c r="I96" i="26" s="1"/>
  <c r="D21" i="25" s="1"/>
  <c r="F17" i="25"/>
  <c r="S86" i="26"/>
  <c r="P86" i="26"/>
  <c r="E17" i="25" s="1"/>
  <c r="H86" i="26"/>
  <c r="M86" i="26"/>
  <c r="C17" i="25" s="1"/>
  <c r="K85" i="26"/>
  <c r="J85" i="26"/>
  <c r="L85" i="26"/>
  <c r="L86" i="26" s="1"/>
  <c r="B17" i="25" s="1"/>
  <c r="I85" i="26"/>
  <c r="I86" i="26" s="1"/>
  <c r="D17" i="25" s="1"/>
  <c r="P82" i="26"/>
  <c r="E16" i="25" s="1"/>
  <c r="H82" i="26"/>
  <c r="M82" i="26"/>
  <c r="C16" i="25" s="1"/>
  <c r="K81" i="26"/>
  <c r="J81" i="26"/>
  <c r="S81" i="26"/>
  <c r="S82" i="26" s="1"/>
  <c r="F16" i="25" s="1"/>
  <c r="L81" i="26"/>
  <c r="L82" i="26" s="1"/>
  <c r="B16" i="25" s="1"/>
  <c r="I81" i="26"/>
  <c r="I82" i="26" s="1"/>
  <c r="D16" i="25" s="1"/>
  <c r="P78" i="26"/>
  <c r="E15" i="25" s="1"/>
  <c r="K77" i="26"/>
  <c r="J77" i="26"/>
  <c r="S77" i="26"/>
  <c r="M77" i="26"/>
  <c r="I77" i="26"/>
  <c r="K76" i="26"/>
  <c r="J76" i="26"/>
  <c r="S76" i="26"/>
  <c r="M76" i="26"/>
  <c r="I76" i="26"/>
  <c r="K75" i="26"/>
  <c r="J75" i="26"/>
  <c r="S75" i="26"/>
  <c r="M75" i="26"/>
  <c r="I75" i="26"/>
  <c r="K74" i="26"/>
  <c r="J74" i="26"/>
  <c r="S74" i="26"/>
  <c r="M74" i="26"/>
  <c r="I74" i="26"/>
  <c r="K73" i="26"/>
  <c r="J73" i="26"/>
  <c r="M73" i="26"/>
  <c r="I73" i="26"/>
  <c r="K72" i="26"/>
  <c r="J72" i="26"/>
  <c r="M72" i="26"/>
  <c r="I72" i="26"/>
  <c r="K71" i="26"/>
  <c r="J71" i="26"/>
  <c r="M71" i="26"/>
  <c r="I71" i="26"/>
  <c r="K70" i="26"/>
  <c r="J70" i="26"/>
  <c r="L70" i="26"/>
  <c r="I70" i="26"/>
  <c r="K69" i="26"/>
  <c r="J69" i="26"/>
  <c r="L69" i="26"/>
  <c r="I69" i="26"/>
  <c r="K68" i="26"/>
  <c r="J68" i="26"/>
  <c r="L68" i="26"/>
  <c r="I68" i="26"/>
  <c r="K67" i="26"/>
  <c r="J67" i="26"/>
  <c r="S67" i="26"/>
  <c r="L67" i="26"/>
  <c r="I67" i="26"/>
  <c r="K66" i="26"/>
  <c r="J66" i="26"/>
  <c r="S66" i="26"/>
  <c r="L66" i="26"/>
  <c r="I66" i="26"/>
  <c r="K65" i="26"/>
  <c r="J65" i="26"/>
  <c r="S65" i="26"/>
  <c r="L65" i="26"/>
  <c r="I65" i="26"/>
  <c r="K64" i="26"/>
  <c r="J64" i="26"/>
  <c r="S64" i="26"/>
  <c r="L64" i="26"/>
  <c r="I64" i="26"/>
  <c r="K63" i="26"/>
  <c r="J63" i="26"/>
  <c r="L63" i="26"/>
  <c r="I63" i="26"/>
  <c r="K62" i="26"/>
  <c r="J62" i="26"/>
  <c r="S62" i="26"/>
  <c r="L62" i="26"/>
  <c r="I62" i="26"/>
  <c r="K61" i="26"/>
  <c r="J61" i="26"/>
  <c r="S61" i="26"/>
  <c r="L61" i="26"/>
  <c r="I61" i="26"/>
  <c r="K60" i="26"/>
  <c r="J60" i="26"/>
  <c r="S60" i="26"/>
  <c r="L60" i="26"/>
  <c r="I60" i="26"/>
  <c r="K59" i="26"/>
  <c r="J59" i="26"/>
  <c r="S59" i="26"/>
  <c r="L59" i="26"/>
  <c r="I59" i="26"/>
  <c r="K58" i="26"/>
  <c r="J58" i="26"/>
  <c r="S58" i="26"/>
  <c r="S78" i="26" s="1"/>
  <c r="F15" i="25" s="1"/>
  <c r="L58" i="26"/>
  <c r="I58" i="26"/>
  <c r="K57" i="26"/>
  <c r="J57" i="26"/>
  <c r="L57" i="26"/>
  <c r="I57" i="26"/>
  <c r="K56" i="26"/>
  <c r="J56" i="26"/>
  <c r="L56" i="26"/>
  <c r="L78" i="26" s="1"/>
  <c r="B15" i="25" s="1"/>
  <c r="I56" i="26"/>
  <c r="P53" i="26"/>
  <c r="E14" i="25" s="1"/>
  <c r="H53" i="26"/>
  <c r="M53" i="26"/>
  <c r="C14" i="25" s="1"/>
  <c r="K52" i="26"/>
  <c r="J52" i="26"/>
  <c r="S52" i="26"/>
  <c r="L52" i="26"/>
  <c r="I52" i="26"/>
  <c r="K51" i="26"/>
  <c r="J51" i="26"/>
  <c r="S51" i="26"/>
  <c r="L51" i="26"/>
  <c r="I51" i="26"/>
  <c r="K50" i="26"/>
  <c r="J50" i="26"/>
  <c r="S50" i="26"/>
  <c r="L50" i="26"/>
  <c r="I50" i="26"/>
  <c r="K49" i="26"/>
  <c r="J49" i="26"/>
  <c r="S49" i="26"/>
  <c r="S53" i="26" s="1"/>
  <c r="F14" i="25" s="1"/>
  <c r="L49" i="26"/>
  <c r="I49" i="26"/>
  <c r="I53" i="26" s="1"/>
  <c r="D14" i="25" s="1"/>
  <c r="E13" i="25"/>
  <c r="C13" i="25"/>
  <c r="P46" i="26"/>
  <c r="H46" i="26"/>
  <c r="M46" i="26"/>
  <c r="K45" i="26"/>
  <c r="J45" i="26"/>
  <c r="S45" i="26"/>
  <c r="S46" i="26" s="1"/>
  <c r="F13" i="25" s="1"/>
  <c r="L45" i="26"/>
  <c r="L46" i="26" s="1"/>
  <c r="B13" i="25" s="1"/>
  <c r="I45" i="26"/>
  <c r="I46" i="26" s="1"/>
  <c r="D13" i="25" s="1"/>
  <c r="E12" i="25"/>
  <c r="P42" i="26"/>
  <c r="K41" i="26"/>
  <c r="J41" i="26"/>
  <c r="S41" i="26"/>
  <c r="S42" i="26" s="1"/>
  <c r="F12" i="25" s="1"/>
  <c r="M41" i="26"/>
  <c r="M42" i="26" s="1"/>
  <c r="C12" i="25" s="1"/>
  <c r="I41" i="26"/>
  <c r="K40" i="26"/>
  <c r="J40" i="26"/>
  <c r="S40" i="26"/>
  <c r="L40" i="26"/>
  <c r="L42" i="26" s="1"/>
  <c r="B12" i="25" s="1"/>
  <c r="I40" i="26"/>
  <c r="I42" i="26" s="1"/>
  <c r="D12" i="25" s="1"/>
  <c r="P37" i="26"/>
  <c r="P88" i="26" s="1"/>
  <c r="E18" i="25" s="1"/>
  <c r="K36" i="26"/>
  <c r="J36" i="26"/>
  <c r="S36" i="26"/>
  <c r="M36" i="26"/>
  <c r="M37" i="26" s="1"/>
  <c r="C11" i="25" s="1"/>
  <c r="I36" i="26"/>
  <c r="K35" i="26"/>
  <c r="J35" i="26"/>
  <c r="V35" i="26"/>
  <c r="L35" i="26"/>
  <c r="I35" i="26"/>
  <c r="K34" i="26"/>
  <c r="J34" i="26"/>
  <c r="V34" i="26"/>
  <c r="L34" i="26"/>
  <c r="I34" i="26"/>
  <c r="K33" i="26"/>
  <c r="J33" i="26"/>
  <c r="V33" i="26"/>
  <c r="V104" i="26" s="1"/>
  <c r="F25" i="25" s="1"/>
  <c r="L33" i="26"/>
  <c r="I33" i="26"/>
  <c r="K32" i="26"/>
  <c r="J32" i="26"/>
  <c r="L32" i="26"/>
  <c r="I32" i="26"/>
  <c r="K31" i="26"/>
  <c r="J31" i="26"/>
  <c r="L31" i="26"/>
  <c r="I31" i="26"/>
  <c r="K30" i="26"/>
  <c r="J30" i="26"/>
  <c r="L30" i="26"/>
  <c r="I30" i="26"/>
  <c r="K29" i="26"/>
  <c r="J29" i="26"/>
  <c r="L29" i="26"/>
  <c r="I29" i="26"/>
  <c r="K28" i="26"/>
  <c r="J28" i="26"/>
  <c r="L28" i="26"/>
  <c r="I28" i="26"/>
  <c r="K27" i="26"/>
  <c r="J27" i="26"/>
  <c r="L27" i="26"/>
  <c r="I27" i="26"/>
  <c r="K26" i="26"/>
  <c r="J26" i="26"/>
  <c r="L26" i="26"/>
  <c r="I26" i="26"/>
  <c r="K25" i="26"/>
  <c r="J25" i="26"/>
  <c r="L25" i="26"/>
  <c r="I25" i="26"/>
  <c r="K24" i="26"/>
  <c r="J24" i="26"/>
  <c r="L24" i="26"/>
  <c r="I24" i="26"/>
  <c r="K23" i="26"/>
  <c r="J23" i="26"/>
  <c r="S23" i="26"/>
  <c r="L23" i="26"/>
  <c r="I23" i="26"/>
  <c r="K22" i="26"/>
  <c r="J22" i="26"/>
  <c r="S22" i="26"/>
  <c r="L22" i="26"/>
  <c r="I22" i="26"/>
  <c r="K21" i="26"/>
  <c r="J21" i="26"/>
  <c r="L21" i="26"/>
  <c r="I21" i="26"/>
  <c r="K20" i="26"/>
  <c r="J20" i="26"/>
  <c r="L20" i="26"/>
  <c r="I20" i="26"/>
  <c r="K19" i="26"/>
  <c r="J19" i="26"/>
  <c r="L19" i="26"/>
  <c r="I19" i="26"/>
  <c r="K18" i="26"/>
  <c r="J18" i="26"/>
  <c r="L18" i="26"/>
  <c r="I18" i="26"/>
  <c r="K17" i="26"/>
  <c r="J17" i="26"/>
  <c r="L17" i="26"/>
  <c r="I17" i="26"/>
  <c r="K16" i="26"/>
  <c r="J16" i="26"/>
  <c r="L16" i="26"/>
  <c r="I16" i="26"/>
  <c r="K15" i="26"/>
  <c r="J15" i="26"/>
  <c r="L15" i="26"/>
  <c r="I15" i="26"/>
  <c r="K14" i="26"/>
  <c r="J14" i="26"/>
  <c r="L14" i="26"/>
  <c r="I14" i="26"/>
  <c r="K13" i="26"/>
  <c r="J13" i="26"/>
  <c r="L13" i="26"/>
  <c r="I13" i="26"/>
  <c r="K12" i="26"/>
  <c r="J12" i="26"/>
  <c r="L12" i="26"/>
  <c r="I12" i="26"/>
  <c r="K11" i="26"/>
  <c r="K104" i="26" s="1"/>
  <c r="J11" i="26"/>
  <c r="S11" i="26"/>
  <c r="L11" i="26"/>
  <c r="I11" i="26"/>
  <c r="J20" i="24"/>
  <c r="J17" i="21"/>
  <c r="K13" i="1"/>
  <c r="J30" i="21"/>
  <c r="I30" i="21"/>
  <c r="Z86" i="23"/>
  <c r="E19" i="22"/>
  <c r="V83" i="23"/>
  <c r="V85" i="23" s="1"/>
  <c r="F20" i="22" s="1"/>
  <c r="K82" i="23"/>
  <c r="J82" i="23"/>
  <c r="S82" i="23"/>
  <c r="M82" i="23"/>
  <c r="I82" i="23"/>
  <c r="K81" i="23"/>
  <c r="J81" i="23"/>
  <c r="S81" i="23"/>
  <c r="S83" i="23" s="1"/>
  <c r="F19" i="22" s="1"/>
  <c r="M81" i="23"/>
  <c r="I81" i="23"/>
  <c r="K80" i="23"/>
  <c r="J80" i="23"/>
  <c r="M80" i="23"/>
  <c r="I80" i="23"/>
  <c r="K79" i="23"/>
  <c r="J79" i="23"/>
  <c r="L79" i="23"/>
  <c r="I79" i="23"/>
  <c r="K78" i="23"/>
  <c r="J78" i="23"/>
  <c r="L78" i="23"/>
  <c r="I78" i="23"/>
  <c r="K77" i="23"/>
  <c r="J77" i="23"/>
  <c r="L77" i="23"/>
  <c r="I77" i="23"/>
  <c r="K76" i="23"/>
  <c r="J76" i="23"/>
  <c r="L76" i="23"/>
  <c r="I76" i="23"/>
  <c r="K75" i="23"/>
  <c r="J75" i="23"/>
  <c r="L75" i="23"/>
  <c r="L83" i="23" s="1"/>
  <c r="I75" i="23"/>
  <c r="F15" i="22"/>
  <c r="S69" i="23"/>
  <c r="P69" i="23"/>
  <c r="E15" i="22" s="1"/>
  <c r="H69" i="23"/>
  <c r="M69" i="23"/>
  <c r="C15" i="22" s="1"/>
  <c r="K68" i="23"/>
  <c r="J68" i="23"/>
  <c r="L68" i="23"/>
  <c r="L69" i="23" s="1"/>
  <c r="B15" i="22" s="1"/>
  <c r="I68" i="23"/>
  <c r="I69" i="23" s="1"/>
  <c r="D15" i="22" s="1"/>
  <c r="E14" i="22"/>
  <c r="P65" i="23"/>
  <c r="K64" i="23"/>
  <c r="J64" i="23"/>
  <c r="S64" i="23"/>
  <c r="M64" i="23"/>
  <c r="I64" i="23"/>
  <c r="K63" i="23"/>
  <c r="J63" i="23"/>
  <c r="S63" i="23"/>
  <c r="M63" i="23"/>
  <c r="I63" i="23"/>
  <c r="K62" i="23"/>
  <c r="J62" i="23"/>
  <c r="S62" i="23"/>
  <c r="M62" i="23"/>
  <c r="I62" i="23"/>
  <c r="K61" i="23"/>
  <c r="J61" i="23"/>
  <c r="S61" i="23"/>
  <c r="M61" i="23"/>
  <c r="I61" i="23"/>
  <c r="K60" i="23"/>
  <c r="J60" i="23"/>
  <c r="S60" i="23"/>
  <c r="M60" i="23"/>
  <c r="I60" i="23"/>
  <c r="K59" i="23"/>
  <c r="J59" i="23"/>
  <c r="M59" i="23"/>
  <c r="M65" i="23" s="1"/>
  <c r="C14" i="22" s="1"/>
  <c r="I59" i="23"/>
  <c r="K58" i="23"/>
  <c r="J58" i="23"/>
  <c r="S58" i="23"/>
  <c r="L58" i="23"/>
  <c r="I58" i="23"/>
  <c r="K57" i="23"/>
  <c r="J57" i="23"/>
  <c r="L57" i="23"/>
  <c r="I57" i="23"/>
  <c r="K56" i="23"/>
  <c r="J56" i="23"/>
  <c r="S56" i="23"/>
  <c r="L56" i="23"/>
  <c r="I56" i="23"/>
  <c r="K55" i="23"/>
  <c r="J55" i="23"/>
  <c r="S55" i="23"/>
  <c r="L55" i="23"/>
  <c r="I55" i="23"/>
  <c r="K54" i="23"/>
  <c r="J54" i="23"/>
  <c r="S54" i="23"/>
  <c r="L54" i="23"/>
  <c r="I54" i="23"/>
  <c r="K53" i="23"/>
  <c r="J53" i="23"/>
  <c r="S53" i="23"/>
  <c r="L53" i="23"/>
  <c r="I53" i="23"/>
  <c r="K52" i="23"/>
  <c r="J52" i="23"/>
  <c r="S52" i="23"/>
  <c r="L52" i="23"/>
  <c r="I52" i="23"/>
  <c r="K51" i="23"/>
  <c r="J51" i="23"/>
  <c r="S51" i="23"/>
  <c r="L51" i="23"/>
  <c r="I51" i="23"/>
  <c r="K50" i="23"/>
  <c r="J50" i="23"/>
  <c r="S50" i="23"/>
  <c r="S65" i="23" s="1"/>
  <c r="F14" i="22" s="1"/>
  <c r="L50" i="23"/>
  <c r="I50" i="23"/>
  <c r="K49" i="23"/>
  <c r="J49" i="23"/>
  <c r="S49" i="23"/>
  <c r="L49" i="23"/>
  <c r="I49" i="23"/>
  <c r="I65" i="23" s="1"/>
  <c r="D14" i="22" s="1"/>
  <c r="P46" i="23"/>
  <c r="E13" i="22" s="1"/>
  <c r="H46" i="23"/>
  <c r="M46" i="23"/>
  <c r="C13" i="22" s="1"/>
  <c r="I46" i="23"/>
  <c r="D13" i="22" s="1"/>
  <c r="K45" i="23"/>
  <c r="J45" i="23"/>
  <c r="S45" i="23"/>
  <c r="S46" i="23" s="1"/>
  <c r="F13" i="22" s="1"/>
  <c r="L45" i="23"/>
  <c r="L46" i="23" s="1"/>
  <c r="B13" i="22" s="1"/>
  <c r="I45" i="23"/>
  <c r="P42" i="23"/>
  <c r="E12" i="22" s="1"/>
  <c r="H42" i="23"/>
  <c r="M42" i="23"/>
  <c r="C12" i="22" s="1"/>
  <c r="K41" i="23"/>
  <c r="J41" i="23"/>
  <c r="S41" i="23"/>
  <c r="L41" i="23"/>
  <c r="I41" i="23"/>
  <c r="K40" i="23"/>
  <c r="J40" i="23"/>
  <c r="S40" i="23"/>
  <c r="L40" i="23"/>
  <c r="I40" i="23"/>
  <c r="K39" i="23"/>
  <c r="J39" i="23"/>
  <c r="S39" i="23"/>
  <c r="L39" i="23"/>
  <c r="I39" i="23"/>
  <c r="K38" i="23"/>
  <c r="J38" i="23"/>
  <c r="S38" i="23"/>
  <c r="S42" i="23" s="1"/>
  <c r="F12" i="22" s="1"/>
  <c r="L38" i="23"/>
  <c r="I38" i="23"/>
  <c r="I42" i="23" s="1"/>
  <c r="D12" i="22" s="1"/>
  <c r="E11" i="22"/>
  <c r="P35" i="23"/>
  <c r="P71" i="23" s="1"/>
  <c r="E16" i="22" s="1"/>
  <c r="K34" i="23"/>
  <c r="J34" i="23"/>
  <c r="S34" i="23"/>
  <c r="M34" i="23"/>
  <c r="I34" i="23"/>
  <c r="K33" i="23"/>
  <c r="J33" i="23"/>
  <c r="M33" i="23"/>
  <c r="M35" i="23" s="1"/>
  <c r="C11" i="22" s="1"/>
  <c r="I33" i="23"/>
  <c r="K32" i="23"/>
  <c r="J32" i="23"/>
  <c r="L32" i="23"/>
  <c r="I32" i="23"/>
  <c r="K31" i="23"/>
  <c r="J31" i="23"/>
  <c r="L31" i="23"/>
  <c r="I31" i="23"/>
  <c r="K30" i="23"/>
  <c r="J30" i="23"/>
  <c r="L30" i="23"/>
  <c r="I30" i="23"/>
  <c r="K29" i="23"/>
  <c r="J29" i="23"/>
  <c r="L29" i="23"/>
  <c r="I29" i="23"/>
  <c r="K28" i="23"/>
  <c r="J28" i="23"/>
  <c r="L28" i="23"/>
  <c r="I28" i="23"/>
  <c r="K27" i="23"/>
  <c r="J27" i="23"/>
  <c r="L27" i="23"/>
  <c r="I27" i="23"/>
  <c r="K26" i="23"/>
  <c r="J26" i="23"/>
  <c r="L26" i="23"/>
  <c r="I26" i="23"/>
  <c r="K25" i="23"/>
  <c r="J25" i="23"/>
  <c r="L25" i="23"/>
  <c r="I25" i="23"/>
  <c r="K24" i="23"/>
  <c r="J24" i="23"/>
  <c r="S24" i="23"/>
  <c r="L24" i="23"/>
  <c r="I24" i="23"/>
  <c r="K23" i="23"/>
  <c r="J23" i="23"/>
  <c r="S23" i="23"/>
  <c r="L23" i="23"/>
  <c r="I23" i="23"/>
  <c r="K22" i="23"/>
  <c r="J22" i="23"/>
  <c r="L22" i="23"/>
  <c r="I22" i="23"/>
  <c r="K21" i="23"/>
  <c r="J21" i="23"/>
  <c r="L21" i="23"/>
  <c r="I21" i="23"/>
  <c r="K20" i="23"/>
  <c r="J20" i="23"/>
  <c r="S20" i="23"/>
  <c r="L20" i="23"/>
  <c r="I20" i="23"/>
  <c r="K19" i="23"/>
  <c r="J19" i="23"/>
  <c r="L19" i="23"/>
  <c r="I19" i="23"/>
  <c r="K18" i="23"/>
  <c r="J18" i="23"/>
  <c r="L18" i="23"/>
  <c r="I18" i="23"/>
  <c r="K17" i="23"/>
  <c r="J17" i="23"/>
  <c r="L17" i="23"/>
  <c r="I17" i="23"/>
  <c r="K16" i="23"/>
  <c r="J16" i="23"/>
  <c r="L16" i="23"/>
  <c r="I16" i="23"/>
  <c r="K15" i="23"/>
  <c r="J15" i="23"/>
  <c r="L15" i="23"/>
  <c r="I15" i="23"/>
  <c r="K14" i="23"/>
  <c r="J14" i="23"/>
  <c r="L14" i="23"/>
  <c r="L35" i="23" s="1"/>
  <c r="B11" i="22" s="1"/>
  <c r="I14" i="23"/>
  <c r="K13" i="23"/>
  <c r="J13" i="23"/>
  <c r="S13" i="23"/>
  <c r="L13" i="23"/>
  <c r="I13" i="23"/>
  <c r="K12" i="23"/>
  <c r="J12" i="23"/>
  <c r="L12" i="23"/>
  <c r="I12" i="23"/>
  <c r="K11" i="23"/>
  <c r="K86" i="23" s="1"/>
  <c r="J11" i="23"/>
  <c r="L11" i="23"/>
  <c r="I11" i="23"/>
  <c r="J20" i="21"/>
  <c r="J17" i="18"/>
  <c r="K12" i="1"/>
  <c r="J30" i="18"/>
  <c r="I30" i="18"/>
  <c r="Z34" i="20"/>
  <c r="E14" i="19"/>
  <c r="V31" i="20"/>
  <c r="V33" i="20" s="1"/>
  <c r="F15" i="19" s="1"/>
  <c r="S31" i="20"/>
  <c r="F14" i="19" s="1"/>
  <c r="M31" i="20"/>
  <c r="C14" i="19" s="1"/>
  <c r="K30" i="20"/>
  <c r="J30" i="20"/>
  <c r="L30" i="20"/>
  <c r="L31" i="20" s="1"/>
  <c r="B14" i="19" s="1"/>
  <c r="I30" i="20"/>
  <c r="I31" i="20" s="1"/>
  <c r="D14" i="19" s="1"/>
  <c r="P27" i="20"/>
  <c r="E13" i="19" s="1"/>
  <c r="K26" i="20"/>
  <c r="J26" i="20"/>
  <c r="M26" i="20"/>
  <c r="M27" i="20" s="1"/>
  <c r="C13" i="19" s="1"/>
  <c r="I26" i="20"/>
  <c r="K25" i="20"/>
  <c r="J25" i="20"/>
  <c r="S25" i="20"/>
  <c r="S27" i="20" s="1"/>
  <c r="F13" i="19" s="1"/>
  <c r="L25" i="20"/>
  <c r="L27" i="20" s="1"/>
  <c r="B13" i="19" s="1"/>
  <c r="I25" i="20"/>
  <c r="I27" i="20" s="1"/>
  <c r="D13" i="19" s="1"/>
  <c r="P22" i="20"/>
  <c r="E12" i="19" s="1"/>
  <c r="H22" i="20"/>
  <c r="M22" i="20"/>
  <c r="C12" i="19" s="1"/>
  <c r="K21" i="20"/>
  <c r="J21" i="20"/>
  <c r="S21" i="20"/>
  <c r="L21" i="20"/>
  <c r="I21" i="20"/>
  <c r="K20" i="20"/>
  <c r="J20" i="20"/>
  <c r="S20" i="20"/>
  <c r="L20" i="20"/>
  <c r="I20" i="20"/>
  <c r="K19" i="20"/>
  <c r="J19" i="20"/>
  <c r="S19" i="20"/>
  <c r="L19" i="20"/>
  <c r="I19" i="20"/>
  <c r="K18" i="20"/>
  <c r="J18" i="20"/>
  <c r="S18" i="20"/>
  <c r="L18" i="20"/>
  <c r="I18" i="20"/>
  <c r="K17" i="20"/>
  <c r="J17" i="20"/>
  <c r="S17" i="20"/>
  <c r="S22" i="20" s="1"/>
  <c r="F12" i="19" s="1"/>
  <c r="L17" i="20"/>
  <c r="I17" i="20"/>
  <c r="I22" i="20" s="1"/>
  <c r="D12" i="19" s="1"/>
  <c r="S14" i="20"/>
  <c r="P14" i="20"/>
  <c r="E11" i="19" s="1"/>
  <c r="H14" i="20"/>
  <c r="M14" i="20"/>
  <c r="M33" i="20" s="1"/>
  <c r="C15" i="19" s="1"/>
  <c r="K13" i="20"/>
  <c r="J13" i="20"/>
  <c r="L13" i="20"/>
  <c r="I13" i="20"/>
  <c r="K12" i="20"/>
  <c r="J12" i="20"/>
  <c r="L12" i="20"/>
  <c r="I12" i="20"/>
  <c r="K11" i="20"/>
  <c r="K34" i="20" s="1"/>
  <c r="J11" i="20"/>
  <c r="L11" i="20"/>
  <c r="I11" i="20"/>
  <c r="J20" i="18"/>
  <c r="J17" i="15"/>
  <c r="Z211" i="17"/>
  <c r="E26" i="16"/>
  <c r="V208" i="17"/>
  <c r="V210" i="17" s="1"/>
  <c r="F27" i="16" s="1"/>
  <c r="S208" i="17"/>
  <c r="F26" i="16" s="1"/>
  <c r="M208" i="17"/>
  <c r="C26" i="16" s="1"/>
  <c r="K207" i="17"/>
  <c r="J207" i="17"/>
  <c r="L207" i="17"/>
  <c r="I207" i="17"/>
  <c r="K206" i="17"/>
  <c r="J206" i="17"/>
  <c r="L206" i="17"/>
  <c r="I206" i="17"/>
  <c r="K205" i="17"/>
  <c r="J205" i="17"/>
  <c r="L205" i="17"/>
  <c r="I205" i="17"/>
  <c r="K204" i="17"/>
  <c r="J204" i="17"/>
  <c r="L204" i="17"/>
  <c r="I204" i="17"/>
  <c r="K203" i="17"/>
  <c r="J203" i="17"/>
  <c r="L203" i="17"/>
  <c r="I203" i="17"/>
  <c r="K202" i="17"/>
  <c r="J202" i="17"/>
  <c r="L202" i="17"/>
  <c r="I202" i="17"/>
  <c r="K201" i="17"/>
  <c r="J201" i="17"/>
  <c r="L201" i="17"/>
  <c r="L208" i="17" s="1"/>
  <c r="B26" i="16" s="1"/>
  <c r="I201" i="17"/>
  <c r="I208" i="17" s="1"/>
  <c r="D26" i="16" s="1"/>
  <c r="S198" i="17"/>
  <c r="F25" i="16" s="1"/>
  <c r="P198" i="17"/>
  <c r="E25" i="16" s="1"/>
  <c r="K197" i="17"/>
  <c r="J197" i="17"/>
  <c r="L197" i="17"/>
  <c r="I197" i="17"/>
  <c r="K196" i="17"/>
  <c r="J196" i="17"/>
  <c r="L196" i="17"/>
  <c r="I196" i="17"/>
  <c r="K195" i="17"/>
  <c r="J195" i="17"/>
  <c r="L195" i="17"/>
  <c r="I195" i="17"/>
  <c r="K194" i="17"/>
  <c r="I30" i="15" s="1"/>
  <c r="J30" i="15" s="1"/>
  <c r="J194" i="17"/>
  <c r="L194" i="17"/>
  <c r="I194" i="17"/>
  <c r="K193" i="17"/>
  <c r="J193" i="17"/>
  <c r="M193" i="17"/>
  <c r="I193" i="17"/>
  <c r="K192" i="17"/>
  <c r="J192" i="17"/>
  <c r="M192" i="17"/>
  <c r="I192" i="17"/>
  <c r="K191" i="17"/>
  <c r="J191" i="17"/>
  <c r="M191" i="17"/>
  <c r="I191" i="17"/>
  <c r="K190" i="17"/>
  <c r="J190" i="17"/>
  <c r="M190" i="17"/>
  <c r="I190" i="17"/>
  <c r="K189" i="17"/>
  <c r="J189" i="17"/>
  <c r="M189" i="17"/>
  <c r="I189" i="17"/>
  <c r="K188" i="17"/>
  <c r="J188" i="17"/>
  <c r="M188" i="17"/>
  <c r="I188" i="17"/>
  <c r="K187" i="17"/>
  <c r="J187" i="17"/>
  <c r="M187" i="17"/>
  <c r="I187" i="17"/>
  <c r="K186" i="17"/>
  <c r="J186" i="17"/>
  <c r="M186" i="17"/>
  <c r="I186" i="17"/>
  <c r="K185" i="17"/>
  <c r="J185" i="17"/>
  <c r="M185" i="17"/>
  <c r="I185" i="17"/>
  <c r="K184" i="17"/>
  <c r="J184" i="17"/>
  <c r="M184" i="17"/>
  <c r="I184" i="17"/>
  <c r="K183" i="17"/>
  <c r="J183" i="17"/>
  <c r="M183" i="17"/>
  <c r="I183" i="17"/>
  <c r="K182" i="17"/>
  <c r="J182" i="17"/>
  <c r="M182" i="17"/>
  <c r="I182" i="17"/>
  <c r="K181" i="17"/>
  <c r="J181" i="17"/>
  <c r="M181" i="17"/>
  <c r="I181" i="17"/>
  <c r="K180" i="17"/>
  <c r="J180" i="17"/>
  <c r="M180" i="17"/>
  <c r="I180" i="17"/>
  <c r="K179" i="17"/>
  <c r="J179" i="17"/>
  <c r="M179" i="17"/>
  <c r="I179" i="17"/>
  <c r="K178" i="17"/>
  <c r="J178" i="17"/>
  <c r="M178" i="17"/>
  <c r="I178" i="17"/>
  <c r="K177" i="17"/>
  <c r="J177" i="17"/>
  <c r="M177" i="17"/>
  <c r="I177" i="17"/>
  <c r="K176" i="17"/>
  <c r="J176" i="17"/>
  <c r="M176" i="17"/>
  <c r="I176" i="17"/>
  <c r="K175" i="17"/>
  <c r="J175" i="17"/>
  <c r="M175" i="17"/>
  <c r="I175" i="17"/>
  <c r="K174" i="17"/>
  <c r="J174" i="17"/>
  <c r="M174" i="17"/>
  <c r="I174" i="17"/>
  <c r="K173" i="17"/>
  <c r="J173" i="17"/>
  <c r="M173" i="17"/>
  <c r="I173" i="17"/>
  <c r="K172" i="17"/>
  <c r="J172" i="17"/>
  <c r="M172" i="17"/>
  <c r="I172" i="17"/>
  <c r="K171" i="17"/>
  <c r="J171" i="17"/>
  <c r="M171" i="17"/>
  <c r="I171" i="17"/>
  <c r="K170" i="17"/>
  <c r="J170" i="17"/>
  <c r="M170" i="17"/>
  <c r="I170" i="17"/>
  <c r="K169" i="17"/>
  <c r="J169" i="17"/>
  <c r="M169" i="17"/>
  <c r="I169" i="17"/>
  <c r="K168" i="17"/>
  <c r="J168" i="17"/>
  <c r="M168" i="17"/>
  <c r="I168" i="17"/>
  <c r="K167" i="17"/>
  <c r="J167" i="17"/>
  <c r="M167" i="17"/>
  <c r="I167" i="17"/>
  <c r="K166" i="17"/>
  <c r="J166" i="17"/>
  <c r="M166" i="17"/>
  <c r="I166" i="17"/>
  <c r="K165" i="17"/>
  <c r="J165" i="17"/>
  <c r="M165" i="17"/>
  <c r="I165" i="17"/>
  <c r="K164" i="17"/>
  <c r="J164" i="17"/>
  <c r="M164" i="17"/>
  <c r="I164" i="17"/>
  <c r="K163" i="17"/>
  <c r="J163" i="17"/>
  <c r="M163" i="17"/>
  <c r="I163" i="17"/>
  <c r="K162" i="17"/>
  <c r="J162" i="17"/>
  <c r="M162" i="17"/>
  <c r="I162" i="17"/>
  <c r="K161" i="17"/>
  <c r="J161" i="17"/>
  <c r="M161" i="17"/>
  <c r="I161" i="17"/>
  <c r="K160" i="17"/>
  <c r="J160" i="17"/>
  <c r="M160" i="17"/>
  <c r="I160" i="17"/>
  <c r="K159" i="17"/>
  <c r="J159" i="17"/>
  <c r="M159" i="17"/>
  <c r="I159" i="17"/>
  <c r="K158" i="17"/>
  <c r="J158" i="17"/>
  <c r="M158" i="17"/>
  <c r="I158" i="17"/>
  <c r="K157" i="17"/>
  <c r="J157" i="17"/>
  <c r="M157" i="17"/>
  <c r="I157" i="17"/>
  <c r="K156" i="17"/>
  <c r="J156" i="17"/>
  <c r="M156" i="17"/>
  <c r="I156" i="17"/>
  <c r="K155" i="17"/>
  <c r="J155" i="17"/>
  <c r="M155" i="17"/>
  <c r="I155" i="17"/>
  <c r="K154" i="17"/>
  <c r="J154" i="17"/>
  <c r="M154" i="17"/>
  <c r="I154" i="17"/>
  <c r="K153" i="17"/>
  <c r="J153" i="17"/>
  <c r="M153" i="17"/>
  <c r="I153" i="17"/>
  <c r="K152" i="17"/>
  <c r="J152" i="17"/>
  <c r="M152" i="17"/>
  <c r="I152" i="17"/>
  <c r="K151" i="17"/>
  <c r="J151" i="17"/>
  <c r="M151" i="17"/>
  <c r="I151" i="17"/>
  <c r="K150" i="17"/>
  <c r="J150" i="17"/>
  <c r="M150" i="17"/>
  <c r="I150" i="17"/>
  <c r="K149" i="17"/>
  <c r="J149" i="17"/>
  <c r="M149" i="17"/>
  <c r="I149" i="17"/>
  <c r="K148" i="17"/>
  <c r="J148" i="17"/>
  <c r="M148" i="17"/>
  <c r="I148" i="17"/>
  <c r="K147" i="17"/>
  <c r="J147" i="17"/>
  <c r="M147" i="17"/>
  <c r="I147" i="17"/>
  <c r="K146" i="17"/>
  <c r="J146" i="17"/>
  <c r="M146" i="17"/>
  <c r="I146" i="17"/>
  <c r="K145" i="17"/>
  <c r="J145" i="17"/>
  <c r="M145" i="17"/>
  <c r="I145" i="17"/>
  <c r="K144" i="17"/>
  <c r="J144" i="17"/>
  <c r="M144" i="17"/>
  <c r="I144" i="17"/>
  <c r="K143" i="17"/>
  <c r="J143" i="17"/>
  <c r="M143" i="17"/>
  <c r="I143" i="17"/>
  <c r="K142" i="17"/>
  <c r="J142" i="17"/>
  <c r="M142" i="17"/>
  <c r="I142" i="17"/>
  <c r="K141" i="17"/>
  <c r="J141" i="17"/>
  <c r="M141" i="17"/>
  <c r="I141" i="17"/>
  <c r="K140" i="17"/>
  <c r="J140" i="17"/>
  <c r="M140" i="17"/>
  <c r="I140" i="17"/>
  <c r="K139" i="17"/>
  <c r="J139" i="17"/>
  <c r="M139" i="17"/>
  <c r="I139" i="17"/>
  <c r="K138" i="17"/>
  <c r="J138" i="17"/>
  <c r="L138" i="17"/>
  <c r="I138" i="17"/>
  <c r="K137" i="17"/>
  <c r="J137" i="17"/>
  <c r="L137" i="17"/>
  <c r="I137" i="17"/>
  <c r="K136" i="17"/>
  <c r="J136" i="17"/>
  <c r="L136" i="17"/>
  <c r="I136" i="17"/>
  <c r="K135" i="17"/>
  <c r="J135" i="17"/>
  <c r="L135" i="17"/>
  <c r="I135" i="17"/>
  <c r="K134" i="17"/>
  <c r="J134" i="17"/>
  <c r="L134" i="17"/>
  <c r="I134" i="17"/>
  <c r="K133" i="17"/>
  <c r="J133" i="17"/>
  <c r="L133" i="17"/>
  <c r="I133" i="17"/>
  <c r="K132" i="17"/>
  <c r="J132" i="17"/>
  <c r="L132" i="17"/>
  <c r="I132" i="17"/>
  <c r="K131" i="17"/>
  <c r="J131" i="17"/>
  <c r="L131" i="17"/>
  <c r="I131" i="17"/>
  <c r="K130" i="17"/>
  <c r="J130" i="17"/>
  <c r="L130" i="17"/>
  <c r="I130" i="17"/>
  <c r="K129" i="17"/>
  <c r="J129" i="17"/>
  <c r="L129" i="17"/>
  <c r="I129" i="17"/>
  <c r="K128" i="17"/>
  <c r="J128" i="17"/>
  <c r="L128" i="17"/>
  <c r="I128" i="17"/>
  <c r="K127" i="17"/>
  <c r="J127" i="17"/>
  <c r="L127" i="17"/>
  <c r="I127" i="17"/>
  <c r="K126" i="17"/>
  <c r="J126" i="17"/>
  <c r="L126" i="17"/>
  <c r="I126" i="17"/>
  <c r="K125" i="17"/>
  <c r="J125" i="17"/>
  <c r="L125" i="17"/>
  <c r="I125" i="17"/>
  <c r="K124" i="17"/>
  <c r="J124" i="17"/>
  <c r="L124" i="17"/>
  <c r="I124" i="17"/>
  <c r="K123" i="17"/>
  <c r="J123" i="17"/>
  <c r="L123" i="17"/>
  <c r="I123" i="17"/>
  <c r="K122" i="17"/>
  <c r="J122" i="17"/>
  <c r="L122" i="17"/>
  <c r="I122" i="17"/>
  <c r="K121" i="17"/>
  <c r="J121" i="17"/>
  <c r="L121" i="17"/>
  <c r="I121" i="17"/>
  <c r="K120" i="17"/>
  <c r="J120" i="17"/>
  <c r="L120" i="17"/>
  <c r="I120" i="17"/>
  <c r="K119" i="17"/>
  <c r="J119" i="17"/>
  <c r="L119" i="17"/>
  <c r="I119" i="17"/>
  <c r="K118" i="17"/>
  <c r="J118" i="17"/>
  <c r="L118" i="17"/>
  <c r="I118" i="17"/>
  <c r="K117" i="17"/>
  <c r="J117" i="17"/>
  <c r="L117" i="17"/>
  <c r="I117" i="17"/>
  <c r="K116" i="17"/>
  <c r="J116" i="17"/>
  <c r="L116" i="17"/>
  <c r="I116" i="17"/>
  <c r="K115" i="17"/>
  <c r="J115" i="17"/>
  <c r="L115" i="17"/>
  <c r="I115" i="17"/>
  <c r="K114" i="17"/>
  <c r="J114" i="17"/>
  <c r="L114" i="17"/>
  <c r="I114" i="17"/>
  <c r="K113" i="17"/>
  <c r="J113" i="17"/>
  <c r="L113" i="17"/>
  <c r="I113" i="17"/>
  <c r="K112" i="17"/>
  <c r="J112" i="17"/>
  <c r="L112" i="17"/>
  <c r="I112" i="17"/>
  <c r="K111" i="17"/>
  <c r="J111" i="17"/>
  <c r="L111" i="17"/>
  <c r="I111" i="17"/>
  <c r="K110" i="17"/>
  <c r="J110" i="17"/>
  <c r="L110" i="17"/>
  <c r="I110" i="17"/>
  <c r="K109" i="17"/>
  <c r="J109" i="17"/>
  <c r="L109" i="17"/>
  <c r="I109" i="17"/>
  <c r="K108" i="17"/>
  <c r="J108" i="17"/>
  <c r="L108" i="17"/>
  <c r="I108" i="17"/>
  <c r="K107" i="17"/>
  <c r="J107" i="17"/>
  <c r="L107" i="17"/>
  <c r="I107" i="17"/>
  <c r="K106" i="17"/>
  <c r="J106" i="17"/>
  <c r="L106" i="17"/>
  <c r="I106" i="17"/>
  <c r="K105" i="17"/>
  <c r="J105" i="17"/>
  <c r="L105" i="17"/>
  <c r="I105" i="17"/>
  <c r="K104" i="17"/>
  <c r="J104" i="17"/>
  <c r="L104" i="17"/>
  <c r="I104" i="17"/>
  <c r="K103" i="17"/>
  <c r="J103" i="17"/>
  <c r="L103" i="17"/>
  <c r="I103" i="17"/>
  <c r="K102" i="17"/>
  <c r="J102" i="17"/>
  <c r="L102" i="17"/>
  <c r="I102" i="17"/>
  <c r="K101" i="17"/>
  <c r="J101" i="17"/>
  <c r="L101" i="17"/>
  <c r="I101" i="17"/>
  <c r="K100" i="17"/>
  <c r="J100" i="17"/>
  <c r="L100" i="17"/>
  <c r="I100" i="17"/>
  <c r="K99" i="17"/>
  <c r="J99" i="17"/>
  <c r="L99" i="17"/>
  <c r="I99" i="17"/>
  <c r="K98" i="17"/>
  <c r="J98" i="17"/>
  <c r="L98" i="17"/>
  <c r="I98" i="17"/>
  <c r="K97" i="17"/>
  <c r="J97" i="17"/>
  <c r="L97" i="17"/>
  <c r="I97" i="17"/>
  <c r="K96" i="17"/>
  <c r="J96" i="17"/>
  <c r="L96" i="17"/>
  <c r="I96" i="17"/>
  <c r="K95" i="17"/>
  <c r="J95" i="17"/>
  <c r="L95" i="17"/>
  <c r="I95" i="17"/>
  <c r="K94" i="17"/>
  <c r="J94" i="17"/>
  <c r="L94" i="17"/>
  <c r="I94" i="17"/>
  <c r="K93" i="17"/>
  <c r="J93" i="17"/>
  <c r="L93" i="17"/>
  <c r="I93" i="17"/>
  <c r="K92" i="17"/>
  <c r="J92" i="17"/>
  <c r="L92" i="17"/>
  <c r="I92" i="17"/>
  <c r="K91" i="17"/>
  <c r="J91" i="17"/>
  <c r="L91" i="17"/>
  <c r="I91" i="17"/>
  <c r="K90" i="17"/>
  <c r="J90" i="17"/>
  <c r="L90" i="17"/>
  <c r="I90" i="17"/>
  <c r="I198" i="17" s="1"/>
  <c r="D25" i="16" s="1"/>
  <c r="P84" i="17"/>
  <c r="P86" i="17" s="1"/>
  <c r="E22" i="16" s="1"/>
  <c r="K83" i="17"/>
  <c r="J83" i="17"/>
  <c r="S83" i="17"/>
  <c r="M83" i="17"/>
  <c r="I83" i="17"/>
  <c r="K82" i="17"/>
  <c r="J82" i="17"/>
  <c r="S82" i="17"/>
  <c r="M82" i="17"/>
  <c r="I82" i="17"/>
  <c r="K81" i="17"/>
  <c r="J81" i="17"/>
  <c r="S81" i="17"/>
  <c r="M81" i="17"/>
  <c r="I81" i="17"/>
  <c r="K80" i="17"/>
  <c r="J80" i="17"/>
  <c r="S80" i="17"/>
  <c r="S86" i="17" s="1"/>
  <c r="F22" i="16" s="1"/>
  <c r="M80" i="17"/>
  <c r="I80" i="17"/>
  <c r="I84" i="17" s="1"/>
  <c r="D21" i="16" s="1"/>
  <c r="K79" i="17"/>
  <c r="J79" i="17"/>
  <c r="S79" i="17"/>
  <c r="S84" i="17" s="1"/>
  <c r="F21" i="16" s="1"/>
  <c r="M79" i="17"/>
  <c r="I79" i="17"/>
  <c r="K78" i="17"/>
  <c r="J78" i="17"/>
  <c r="L78" i="17"/>
  <c r="I78" i="17"/>
  <c r="K77" i="17"/>
  <c r="J77" i="17"/>
  <c r="L77" i="17"/>
  <c r="I77" i="17"/>
  <c r="K76" i="17"/>
  <c r="J76" i="17"/>
  <c r="L76" i="17"/>
  <c r="I76" i="17"/>
  <c r="K75" i="17"/>
  <c r="J75" i="17"/>
  <c r="L75" i="17"/>
  <c r="I75" i="17"/>
  <c r="K74" i="17"/>
  <c r="J74" i="17"/>
  <c r="L74" i="17"/>
  <c r="I74" i="17"/>
  <c r="E17" i="16"/>
  <c r="C17" i="16"/>
  <c r="S68" i="17"/>
  <c r="F17" i="16" s="1"/>
  <c r="P68" i="17"/>
  <c r="H68" i="17"/>
  <c r="M68" i="17"/>
  <c r="K67" i="17"/>
  <c r="J67" i="17"/>
  <c r="L67" i="17"/>
  <c r="L68" i="17" s="1"/>
  <c r="B17" i="16" s="1"/>
  <c r="I67" i="17"/>
  <c r="I68" i="17" s="1"/>
  <c r="D17" i="16" s="1"/>
  <c r="F16" i="16"/>
  <c r="S64" i="17"/>
  <c r="P64" i="17"/>
  <c r="E16" i="16" s="1"/>
  <c r="H64" i="17"/>
  <c r="M64" i="17"/>
  <c r="C16" i="16" s="1"/>
  <c r="K63" i="17"/>
  <c r="J63" i="17"/>
  <c r="L63" i="17"/>
  <c r="I63" i="17"/>
  <c r="K62" i="17"/>
  <c r="J62" i="17"/>
  <c r="L62" i="17"/>
  <c r="L64" i="17" s="1"/>
  <c r="B16" i="16" s="1"/>
  <c r="I62" i="17"/>
  <c r="I64" i="17" s="1"/>
  <c r="D16" i="16" s="1"/>
  <c r="E15" i="16"/>
  <c r="P59" i="17"/>
  <c r="K58" i="17"/>
  <c r="J58" i="17"/>
  <c r="S58" i="17"/>
  <c r="M58" i="17"/>
  <c r="M59" i="17" s="1"/>
  <c r="C15" i="16" s="1"/>
  <c r="I58" i="17"/>
  <c r="K57" i="17"/>
  <c r="J57" i="17"/>
  <c r="S57" i="17"/>
  <c r="L57" i="17"/>
  <c r="I57" i="17"/>
  <c r="K56" i="17"/>
  <c r="J56" i="17"/>
  <c r="S56" i="17"/>
  <c r="L56" i="17"/>
  <c r="I56" i="17"/>
  <c r="K55" i="17"/>
  <c r="J55" i="17"/>
  <c r="S55" i="17"/>
  <c r="L55" i="17"/>
  <c r="L59" i="17" s="1"/>
  <c r="B15" i="16" s="1"/>
  <c r="I55" i="17"/>
  <c r="K54" i="17"/>
  <c r="J54" i="17"/>
  <c r="S54" i="17"/>
  <c r="S59" i="17" s="1"/>
  <c r="F15" i="16" s="1"/>
  <c r="L54" i="17"/>
  <c r="I54" i="17"/>
  <c r="I59" i="17" s="1"/>
  <c r="D15" i="16" s="1"/>
  <c r="E14" i="16"/>
  <c r="C14" i="16"/>
  <c r="P51" i="17"/>
  <c r="H51" i="17"/>
  <c r="M51" i="17"/>
  <c r="K50" i="17"/>
  <c r="J50" i="17"/>
  <c r="S50" i="17"/>
  <c r="S51" i="17" s="1"/>
  <c r="F14" i="16" s="1"/>
  <c r="L50" i="17"/>
  <c r="I50" i="17"/>
  <c r="K49" i="17"/>
  <c r="J49" i="17"/>
  <c r="S49" i="17"/>
  <c r="L49" i="17"/>
  <c r="L51" i="17" s="1"/>
  <c r="B14" i="16" s="1"/>
  <c r="I49" i="17"/>
  <c r="P46" i="17"/>
  <c r="E13" i="16" s="1"/>
  <c r="K45" i="17"/>
  <c r="J45" i="17"/>
  <c r="S45" i="17"/>
  <c r="M45" i="17"/>
  <c r="M46" i="17" s="1"/>
  <c r="C13" i="16" s="1"/>
  <c r="I45" i="17"/>
  <c r="K44" i="17"/>
  <c r="J44" i="17"/>
  <c r="S44" i="17"/>
  <c r="L44" i="17"/>
  <c r="I44" i="17"/>
  <c r="K43" i="17"/>
  <c r="J43" i="17"/>
  <c r="S43" i="17"/>
  <c r="L43" i="17"/>
  <c r="I43" i="17"/>
  <c r="K42" i="17"/>
  <c r="J42" i="17"/>
  <c r="S42" i="17"/>
  <c r="L42" i="17"/>
  <c r="I42" i="17"/>
  <c r="K41" i="17"/>
  <c r="J41" i="17"/>
  <c r="L41" i="17"/>
  <c r="I41" i="17"/>
  <c r="K40" i="17"/>
  <c r="J40" i="17"/>
  <c r="S40" i="17"/>
  <c r="L40" i="17"/>
  <c r="I40" i="17"/>
  <c r="K39" i="17"/>
  <c r="J39" i="17"/>
  <c r="S39" i="17"/>
  <c r="S46" i="17" s="1"/>
  <c r="F13" i="16" s="1"/>
  <c r="L39" i="17"/>
  <c r="I39" i="17"/>
  <c r="I46" i="17" s="1"/>
  <c r="D13" i="16" s="1"/>
  <c r="E12" i="16"/>
  <c r="C12" i="16"/>
  <c r="P36" i="17"/>
  <c r="H36" i="17"/>
  <c r="M36" i="17"/>
  <c r="K35" i="17"/>
  <c r="J35" i="17"/>
  <c r="S35" i="17"/>
  <c r="L35" i="17"/>
  <c r="I35" i="17"/>
  <c r="K34" i="17"/>
  <c r="J34" i="17"/>
  <c r="S34" i="17"/>
  <c r="L34" i="17"/>
  <c r="L36" i="17" s="1"/>
  <c r="B12" i="16" s="1"/>
  <c r="I34" i="17"/>
  <c r="K33" i="17"/>
  <c r="J33" i="17"/>
  <c r="S33" i="17"/>
  <c r="S36" i="17" s="1"/>
  <c r="F12" i="16" s="1"/>
  <c r="L33" i="17"/>
  <c r="I33" i="17"/>
  <c r="I36" i="17" s="1"/>
  <c r="D12" i="16" s="1"/>
  <c r="E11" i="16"/>
  <c r="P30" i="17"/>
  <c r="P70" i="17" s="1"/>
  <c r="E18" i="16" s="1"/>
  <c r="K29" i="17"/>
  <c r="J29" i="17"/>
  <c r="S29" i="17"/>
  <c r="S30" i="17" s="1"/>
  <c r="F11" i="16" s="1"/>
  <c r="M29" i="17"/>
  <c r="I29" i="17"/>
  <c r="K28" i="17"/>
  <c r="J28" i="17"/>
  <c r="S28" i="17"/>
  <c r="M28" i="17"/>
  <c r="I28" i="17"/>
  <c r="K27" i="17"/>
  <c r="J27" i="17"/>
  <c r="L27" i="17"/>
  <c r="I27" i="17"/>
  <c r="K26" i="17"/>
  <c r="J26" i="17"/>
  <c r="L26" i="17"/>
  <c r="I26" i="17"/>
  <c r="K25" i="17"/>
  <c r="J25" i="17"/>
  <c r="L25" i="17"/>
  <c r="I25" i="17"/>
  <c r="K24" i="17"/>
  <c r="J24" i="17"/>
  <c r="L24" i="17"/>
  <c r="I24" i="17"/>
  <c r="K23" i="17"/>
  <c r="J23" i="17"/>
  <c r="L23" i="17"/>
  <c r="I23" i="17"/>
  <c r="K22" i="17"/>
  <c r="J22" i="17"/>
  <c r="L22" i="17"/>
  <c r="I22" i="17"/>
  <c r="K21" i="17"/>
  <c r="J21" i="17"/>
  <c r="L21" i="17"/>
  <c r="I21" i="17"/>
  <c r="K20" i="17"/>
  <c r="J20" i="17"/>
  <c r="L20" i="17"/>
  <c r="I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J11" i="17"/>
  <c r="L11" i="17"/>
  <c r="I11" i="17"/>
  <c r="J20" i="15"/>
  <c r="J17" i="12"/>
  <c r="K10" i="1"/>
  <c r="I30" i="12"/>
  <c r="J30" i="12" s="1"/>
  <c r="Z19" i="14"/>
  <c r="E12" i="13"/>
  <c r="V16" i="14"/>
  <c r="V18" i="14" s="1"/>
  <c r="F13" i="13" s="1"/>
  <c r="S16" i="14"/>
  <c r="F12" i="13" s="1"/>
  <c r="M16" i="14"/>
  <c r="C12" i="13" s="1"/>
  <c r="K15" i="14"/>
  <c r="J15" i="14"/>
  <c r="L15" i="14"/>
  <c r="L16" i="14" s="1"/>
  <c r="B12" i="13" s="1"/>
  <c r="I15" i="14"/>
  <c r="I16" i="14" s="1"/>
  <c r="D12" i="13" s="1"/>
  <c r="S12" i="14"/>
  <c r="P12" i="14"/>
  <c r="E11" i="13" s="1"/>
  <c r="H12" i="14"/>
  <c r="M12" i="14"/>
  <c r="M18" i="14" s="1"/>
  <c r="C13" i="13" s="1"/>
  <c r="K11" i="14"/>
  <c r="K19" i="14" s="1"/>
  <c r="J11" i="14"/>
  <c r="L11" i="14"/>
  <c r="I11" i="14"/>
  <c r="J20" i="12"/>
  <c r="J17" i="9"/>
  <c r="K9" i="1"/>
  <c r="J30" i="9"/>
  <c r="I30" i="9"/>
  <c r="Z72" i="11"/>
  <c r="E12" i="10"/>
  <c r="V69" i="11"/>
  <c r="V71" i="11" s="1"/>
  <c r="F13" i="10" s="1"/>
  <c r="S69" i="11"/>
  <c r="F12" i="10" s="1"/>
  <c r="K68" i="11"/>
  <c r="J68" i="11"/>
  <c r="M68" i="11"/>
  <c r="I68" i="11"/>
  <c r="K67" i="11"/>
  <c r="J67" i="11"/>
  <c r="M67" i="11"/>
  <c r="I67" i="11"/>
  <c r="K66" i="11"/>
  <c r="J66" i="11"/>
  <c r="M66" i="11"/>
  <c r="I66" i="11"/>
  <c r="K65" i="11"/>
  <c r="J65" i="11"/>
  <c r="M65" i="11"/>
  <c r="M69" i="11" s="1"/>
  <c r="C12" i="10" s="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L69" i="11" s="1"/>
  <c r="B12" i="10" s="1"/>
  <c r="I57" i="11"/>
  <c r="I69" i="11" s="1"/>
  <c r="D12" i="10" s="1"/>
  <c r="E11" i="10"/>
  <c r="S54" i="11"/>
  <c r="P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M49" i="11"/>
  <c r="I49" i="11"/>
  <c r="K48" i="11"/>
  <c r="J48" i="11"/>
  <c r="M48" i="11"/>
  <c r="I48" i="11"/>
  <c r="K47" i="11"/>
  <c r="J47" i="11"/>
  <c r="M47" i="11"/>
  <c r="I47" i="11"/>
  <c r="K46" i="11"/>
  <c r="J46" i="11"/>
  <c r="M46" i="11"/>
  <c r="I46" i="11"/>
  <c r="K45" i="11"/>
  <c r="J45" i="11"/>
  <c r="M45" i="11"/>
  <c r="I45" i="11"/>
  <c r="K44" i="11"/>
  <c r="J44" i="11"/>
  <c r="M44" i="11"/>
  <c r="I44" i="11"/>
  <c r="K43" i="11"/>
  <c r="J43" i="11"/>
  <c r="M43" i="11"/>
  <c r="I43" i="11"/>
  <c r="K42" i="11"/>
  <c r="J42" i="11"/>
  <c r="M42" i="11"/>
  <c r="I42" i="11"/>
  <c r="K41" i="11"/>
  <c r="J41" i="11"/>
  <c r="M41" i="11"/>
  <c r="I41" i="11"/>
  <c r="K40" i="11"/>
  <c r="J40" i="11"/>
  <c r="M40" i="11"/>
  <c r="I40" i="11"/>
  <c r="K39" i="11"/>
  <c r="J39" i="11"/>
  <c r="M39" i="11"/>
  <c r="I39" i="11"/>
  <c r="K38" i="11"/>
  <c r="J38" i="11"/>
  <c r="M38" i="11"/>
  <c r="I38" i="11"/>
  <c r="K37" i="11"/>
  <c r="J37" i="11"/>
  <c r="M37" i="11"/>
  <c r="I37" i="11"/>
  <c r="K36" i="11"/>
  <c r="J36" i="11"/>
  <c r="M36" i="11"/>
  <c r="I36" i="11"/>
  <c r="K35" i="11"/>
  <c r="J35" i="11"/>
  <c r="M35" i="11"/>
  <c r="I35" i="11"/>
  <c r="K34" i="11"/>
  <c r="J34" i="11"/>
  <c r="M34" i="11"/>
  <c r="I34" i="11"/>
  <c r="K33" i="11"/>
  <c r="J33" i="11"/>
  <c r="M33" i="11"/>
  <c r="I33" i="11"/>
  <c r="K32" i="11"/>
  <c r="J32" i="11"/>
  <c r="M32" i="11"/>
  <c r="I32" i="1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L28" i="11"/>
  <c r="I28" i="11"/>
  <c r="K27" i="11"/>
  <c r="J27" i="11"/>
  <c r="L27" i="11"/>
  <c r="I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K20" i="11"/>
  <c r="J20" i="11"/>
  <c r="L20" i="11"/>
  <c r="I20" i="11"/>
  <c r="K19" i="11"/>
  <c r="J19" i="11"/>
  <c r="L19" i="11"/>
  <c r="I19" i="1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72" i="11" s="1"/>
  <c r="J11" i="11"/>
  <c r="L11" i="11"/>
  <c r="I11" i="11"/>
  <c r="J20" i="9"/>
  <c r="J17" i="6"/>
  <c r="Z226" i="8"/>
  <c r="E34" i="7"/>
  <c r="V223" i="8"/>
  <c r="V225" i="8" s="1"/>
  <c r="F35" i="7" s="1"/>
  <c r="S223" i="8"/>
  <c r="F34" i="7" s="1"/>
  <c r="M223" i="8"/>
  <c r="C34" i="7" s="1"/>
  <c r="K222" i="8"/>
  <c r="J222" i="8"/>
  <c r="L222" i="8"/>
  <c r="I222" i="8"/>
  <c r="K221" i="8"/>
  <c r="J221" i="8"/>
  <c r="L221" i="8"/>
  <c r="I221" i="8"/>
  <c r="K220" i="8"/>
  <c r="J220" i="8"/>
  <c r="L220" i="8"/>
  <c r="I220" i="8"/>
  <c r="K219" i="8"/>
  <c r="J219" i="8"/>
  <c r="L219" i="8"/>
  <c r="I219" i="8"/>
  <c r="K218" i="8"/>
  <c r="J218" i="8"/>
  <c r="L218" i="8"/>
  <c r="I218" i="8"/>
  <c r="K217" i="8"/>
  <c r="J217" i="8"/>
  <c r="L217" i="8"/>
  <c r="I217" i="8"/>
  <c r="K216" i="8"/>
  <c r="J216" i="8"/>
  <c r="L216" i="8"/>
  <c r="L223" i="8" s="1"/>
  <c r="B34" i="7" s="1"/>
  <c r="I216" i="8"/>
  <c r="I223" i="8" s="1"/>
  <c r="D34" i="7" s="1"/>
  <c r="S213" i="8"/>
  <c r="F33" i="7" s="1"/>
  <c r="P213" i="8"/>
  <c r="E33" i="7" s="1"/>
  <c r="K212" i="8"/>
  <c r="J212" i="8"/>
  <c r="L212" i="8"/>
  <c r="I212" i="8"/>
  <c r="K211" i="8"/>
  <c r="J211" i="8"/>
  <c r="L211" i="8"/>
  <c r="I211" i="8"/>
  <c r="K210" i="8"/>
  <c r="J210" i="8"/>
  <c r="M210" i="8"/>
  <c r="I210" i="8"/>
  <c r="K209" i="8"/>
  <c r="J209" i="8"/>
  <c r="M209" i="8"/>
  <c r="I209" i="8"/>
  <c r="K208" i="8"/>
  <c r="J208" i="8"/>
  <c r="M208" i="8"/>
  <c r="I208" i="8"/>
  <c r="K207" i="8"/>
  <c r="J207" i="8"/>
  <c r="M207" i="8"/>
  <c r="I207" i="8"/>
  <c r="K206" i="8"/>
  <c r="J206" i="8"/>
  <c r="M206" i="8"/>
  <c r="I206" i="8"/>
  <c r="K205" i="8"/>
  <c r="J205" i="8"/>
  <c r="M205" i="8"/>
  <c r="I205" i="8"/>
  <c r="K204" i="8"/>
  <c r="J204" i="8"/>
  <c r="M204" i="8"/>
  <c r="I204" i="8"/>
  <c r="K203" i="8"/>
  <c r="J203" i="8"/>
  <c r="M203" i="8"/>
  <c r="I203" i="8"/>
  <c r="K202" i="8"/>
  <c r="J202" i="8"/>
  <c r="M202" i="8"/>
  <c r="I202" i="8"/>
  <c r="K201" i="8"/>
  <c r="J201" i="8"/>
  <c r="M201" i="8"/>
  <c r="I201" i="8"/>
  <c r="K200" i="8"/>
  <c r="J200" i="8"/>
  <c r="M200" i="8"/>
  <c r="I200" i="8"/>
  <c r="K199" i="8"/>
  <c r="J199" i="8"/>
  <c r="M199" i="8"/>
  <c r="I199" i="8"/>
  <c r="K198" i="8"/>
  <c r="J198" i="8"/>
  <c r="M198" i="8"/>
  <c r="I198" i="8"/>
  <c r="K197" i="8"/>
  <c r="J197" i="8"/>
  <c r="M197" i="8"/>
  <c r="I197" i="8"/>
  <c r="K196" i="8"/>
  <c r="J196" i="8"/>
  <c r="M196" i="8"/>
  <c r="I196" i="8"/>
  <c r="K195" i="8"/>
  <c r="J195" i="8"/>
  <c r="M195" i="8"/>
  <c r="I195" i="8"/>
  <c r="K194" i="8"/>
  <c r="J194" i="8"/>
  <c r="M194" i="8"/>
  <c r="I194" i="8"/>
  <c r="K193" i="8"/>
  <c r="J193" i="8"/>
  <c r="M193" i="8"/>
  <c r="I193" i="8"/>
  <c r="K192" i="8"/>
  <c r="J192" i="8"/>
  <c r="M192" i="8"/>
  <c r="I192" i="8"/>
  <c r="K191" i="8"/>
  <c r="J191" i="8"/>
  <c r="M191" i="8"/>
  <c r="I191" i="8"/>
  <c r="K190" i="8"/>
  <c r="J190" i="8"/>
  <c r="M190" i="8"/>
  <c r="I190" i="8"/>
  <c r="K189" i="8"/>
  <c r="J189" i="8"/>
  <c r="M189" i="8"/>
  <c r="I189" i="8"/>
  <c r="K188" i="8"/>
  <c r="J188" i="8"/>
  <c r="M188" i="8"/>
  <c r="I188" i="8"/>
  <c r="K187" i="8"/>
  <c r="J187" i="8"/>
  <c r="M187" i="8"/>
  <c r="I187" i="8"/>
  <c r="K186" i="8"/>
  <c r="J186" i="8"/>
  <c r="M186" i="8"/>
  <c r="I186" i="8"/>
  <c r="K185" i="8"/>
  <c r="J185" i="8"/>
  <c r="M185" i="8"/>
  <c r="I185" i="8"/>
  <c r="K184" i="8"/>
  <c r="J184" i="8"/>
  <c r="M184" i="8"/>
  <c r="I184" i="8"/>
  <c r="K183" i="8"/>
  <c r="J183" i="8"/>
  <c r="M183" i="8"/>
  <c r="I183" i="8"/>
  <c r="K182" i="8"/>
  <c r="J182" i="8"/>
  <c r="M182" i="8"/>
  <c r="I182" i="8"/>
  <c r="K181" i="8"/>
  <c r="J181" i="8"/>
  <c r="M181" i="8"/>
  <c r="I181" i="8"/>
  <c r="K180" i="8"/>
  <c r="J180" i="8"/>
  <c r="L180" i="8"/>
  <c r="I180" i="8"/>
  <c r="K179" i="8"/>
  <c r="I30" i="6" s="1"/>
  <c r="J30" i="6" s="1"/>
  <c r="J179" i="8"/>
  <c r="L179" i="8"/>
  <c r="I179" i="8"/>
  <c r="K178" i="8"/>
  <c r="J178" i="8"/>
  <c r="L178" i="8"/>
  <c r="I178" i="8"/>
  <c r="K177" i="8"/>
  <c r="J177" i="8"/>
  <c r="L177" i="8"/>
  <c r="I177" i="8"/>
  <c r="K176" i="8"/>
  <c r="J176" i="8"/>
  <c r="L176" i="8"/>
  <c r="I176" i="8"/>
  <c r="K175" i="8"/>
  <c r="J175" i="8"/>
  <c r="L175" i="8"/>
  <c r="I175" i="8"/>
  <c r="K174" i="8"/>
  <c r="J174" i="8"/>
  <c r="L174" i="8"/>
  <c r="I174" i="8"/>
  <c r="K173" i="8"/>
  <c r="J173" i="8"/>
  <c r="L173" i="8"/>
  <c r="I173" i="8"/>
  <c r="K172" i="8"/>
  <c r="J172" i="8"/>
  <c r="L172" i="8"/>
  <c r="I172" i="8"/>
  <c r="K171" i="8"/>
  <c r="J171" i="8"/>
  <c r="L171" i="8"/>
  <c r="I171" i="8"/>
  <c r="K170" i="8"/>
  <c r="J170" i="8"/>
  <c r="L170" i="8"/>
  <c r="I170" i="8"/>
  <c r="K169" i="8"/>
  <c r="J169" i="8"/>
  <c r="L169" i="8"/>
  <c r="I169" i="8"/>
  <c r="K168" i="8"/>
  <c r="J168" i="8"/>
  <c r="L168" i="8"/>
  <c r="I168" i="8"/>
  <c r="K167" i="8"/>
  <c r="J167" i="8"/>
  <c r="L167" i="8"/>
  <c r="I167" i="8"/>
  <c r="K166" i="8"/>
  <c r="J166" i="8"/>
  <c r="L166" i="8"/>
  <c r="I166" i="8"/>
  <c r="K165" i="8"/>
  <c r="J165" i="8"/>
  <c r="L165" i="8"/>
  <c r="I165" i="8"/>
  <c r="K164" i="8"/>
  <c r="J164" i="8"/>
  <c r="L164" i="8"/>
  <c r="I164" i="8"/>
  <c r="K163" i="8"/>
  <c r="J163" i="8"/>
  <c r="L163" i="8"/>
  <c r="I163" i="8"/>
  <c r="K162" i="8"/>
  <c r="J162" i="8"/>
  <c r="L162" i="8"/>
  <c r="I162" i="8"/>
  <c r="K161" i="8"/>
  <c r="J161" i="8"/>
  <c r="L161" i="8"/>
  <c r="I161" i="8"/>
  <c r="K160" i="8"/>
  <c r="J160" i="8"/>
  <c r="L160" i="8"/>
  <c r="I160" i="8"/>
  <c r="K159" i="8"/>
  <c r="J159" i="8"/>
  <c r="L159" i="8"/>
  <c r="I159" i="8"/>
  <c r="K158" i="8"/>
  <c r="J158" i="8"/>
  <c r="L158" i="8"/>
  <c r="I158" i="8"/>
  <c r="K157" i="8"/>
  <c r="J157" i="8"/>
  <c r="L157" i="8"/>
  <c r="I157" i="8"/>
  <c r="K156" i="8"/>
  <c r="J156" i="8"/>
  <c r="L156" i="8"/>
  <c r="I156" i="8"/>
  <c r="K155" i="8"/>
  <c r="J155" i="8"/>
  <c r="L155" i="8"/>
  <c r="I155" i="8"/>
  <c r="K154" i="8"/>
  <c r="J154" i="8"/>
  <c r="L154" i="8"/>
  <c r="I154" i="8"/>
  <c r="K153" i="8"/>
  <c r="J153" i="8"/>
  <c r="L153" i="8"/>
  <c r="I153" i="8"/>
  <c r="K152" i="8"/>
  <c r="J152" i="8"/>
  <c r="L152" i="8"/>
  <c r="I152" i="8"/>
  <c r="K151" i="8"/>
  <c r="J151" i="8"/>
  <c r="L151" i="8"/>
  <c r="I151" i="8"/>
  <c r="K150" i="8"/>
  <c r="J150" i="8"/>
  <c r="L150" i="8"/>
  <c r="I150" i="8"/>
  <c r="I213" i="8" s="1"/>
  <c r="D33" i="7" s="1"/>
  <c r="P144" i="8"/>
  <c r="E29" i="7" s="1"/>
  <c r="H144" i="8"/>
  <c r="M144" i="8"/>
  <c r="C29" i="7" s="1"/>
  <c r="K143" i="8"/>
  <c r="J143" i="8"/>
  <c r="S143" i="8"/>
  <c r="L143" i="8"/>
  <c r="I143" i="8"/>
  <c r="K142" i="8"/>
  <c r="J142" i="8"/>
  <c r="S142" i="8"/>
  <c r="S144" i="8" s="1"/>
  <c r="F29" i="7" s="1"/>
  <c r="L142" i="8"/>
  <c r="I142" i="8"/>
  <c r="I144" i="8" s="1"/>
  <c r="D29" i="7" s="1"/>
  <c r="E28" i="7"/>
  <c r="C28" i="7"/>
  <c r="P139" i="8"/>
  <c r="H139" i="8"/>
  <c r="M139" i="8"/>
  <c r="K138" i="8"/>
  <c r="J138" i="8"/>
  <c r="S138" i="8"/>
  <c r="S139" i="8" s="1"/>
  <c r="F28" i="7" s="1"/>
  <c r="L138" i="8"/>
  <c r="I138" i="8"/>
  <c r="K137" i="8"/>
  <c r="J137" i="8"/>
  <c r="S137" i="8"/>
  <c r="L137" i="8"/>
  <c r="L139" i="8" s="1"/>
  <c r="B28" i="7" s="1"/>
  <c r="I137" i="8"/>
  <c r="P134" i="8"/>
  <c r="E27" i="7" s="1"/>
  <c r="K133" i="8"/>
  <c r="J133" i="8"/>
  <c r="S133" i="8"/>
  <c r="M133" i="8"/>
  <c r="M134" i="8" s="1"/>
  <c r="C27" i="7" s="1"/>
  <c r="I133" i="8"/>
  <c r="K132" i="8"/>
  <c r="J132" i="8"/>
  <c r="L132" i="8"/>
  <c r="I132" i="8"/>
  <c r="K131" i="8"/>
  <c r="J131" i="8"/>
  <c r="S131" i="8"/>
  <c r="L131" i="8"/>
  <c r="I131" i="8"/>
  <c r="I134" i="8" s="1"/>
  <c r="D27" i="7" s="1"/>
  <c r="K130" i="8"/>
  <c r="J130" i="8"/>
  <c r="S130" i="8"/>
  <c r="S134" i="8" s="1"/>
  <c r="F27" i="7" s="1"/>
  <c r="L130" i="8"/>
  <c r="I130" i="8"/>
  <c r="K129" i="8"/>
  <c r="J129" i="8"/>
  <c r="L129" i="8"/>
  <c r="L134" i="8" s="1"/>
  <c r="B27" i="7" s="1"/>
  <c r="I129" i="8"/>
  <c r="P126" i="8"/>
  <c r="E26" i="7" s="1"/>
  <c r="K125" i="8"/>
  <c r="J125" i="8"/>
  <c r="S125" i="8"/>
  <c r="M125" i="8"/>
  <c r="I125" i="8"/>
  <c r="K124" i="8"/>
  <c r="J124" i="8"/>
  <c r="S124" i="8"/>
  <c r="M124" i="8"/>
  <c r="I124" i="8"/>
  <c r="K123" i="8"/>
  <c r="J123" i="8"/>
  <c r="S123" i="8"/>
  <c r="M123" i="8"/>
  <c r="M126" i="8" s="1"/>
  <c r="C26" i="7" s="1"/>
  <c r="I123" i="8"/>
  <c r="K122" i="8"/>
  <c r="J122" i="8"/>
  <c r="S122" i="8"/>
  <c r="M122" i="8"/>
  <c r="I122" i="8"/>
  <c r="K121" i="8"/>
  <c r="J121" i="8"/>
  <c r="L121" i="8"/>
  <c r="I121" i="8"/>
  <c r="K120" i="8"/>
  <c r="J120" i="8"/>
  <c r="L120" i="8"/>
  <c r="I120" i="8"/>
  <c r="I126" i="8" s="1"/>
  <c r="D26" i="7" s="1"/>
  <c r="K119" i="8"/>
  <c r="J119" i="8"/>
  <c r="S119" i="8"/>
  <c r="S126" i="8" s="1"/>
  <c r="F26" i="7" s="1"/>
  <c r="L119" i="8"/>
  <c r="I119" i="8"/>
  <c r="K118" i="8"/>
  <c r="J118" i="8"/>
  <c r="L118" i="8"/>
  <c r="I118" i="8"/>
  <c r="K117" i="8"/>
  <c r="J117" i="8"/>
  <c r="L117" i="8"/>
  <c r="L126" i="8" s="1"/>
  <c r="B26" i="7" s="1"/>
  <c r="I117" i="8"/>
  <c r="P114" i="8"/>
  <c r="E25" i="7" s="1"/>
  <c r="K113" i="8"/>
  <c r="J113" i="8"/>
  <c r="S113" i="8"/>
  <c r="M113" i="8"/>
  <c r="M114" i="8" s="1"/>
  <c r="C25" i="7" s="1"/>
  <c r="I113" i="8"/>
  <c r="K112" i="8"/>
  <c r="J112" i="8"/>
  <c r="L112" i="8"/>
  <c r="I112" i="8"/>
  <c r="K111" i="8"/>
  <c r="J111" i="8"/>
  <c r="S111" i="8"/>
  <c r="S114" i="8" s="1"/>
  <c r="F25" i="7" s="1"/>
  <c r="L111" i="8"/>
  <c r="I111" i="8"/>
  <c r="I114" i="8" s="1"/>
  <c r="D25" i="7" s="1"/>
  <c r="E24" i="7"/>
  <c r="C24" i="7"/>
  <c r="P108" i="8"/>
  <c r="H108" i="8"/>
  <c r="M108" i="8"/>
  <c r="K107" i="8"/>
  <c r="J107" i="8"/>
  <c r="L107" i="8"/>
  <c r="L108" i="8" s="1"/>
  <c r="B24" i="7" s="1"/>
  <c r="I107" i="8"/>
  <c r="K106" i="8"/>
  <c r="J106" i="8"/>
  <c r="S106" i="8"/>
  <c r="S108" i="8" s="1"/>
  <c r="F24" i="7" s="1"/>
  <c r="L106" i="8"/>
  <c r="I106" i="8"/>
  <c r="I108" i="8" s="1"/>
  <c r="D24" i="7" s="1"/>
  <c r="E23" i="7"/>
  <c r="C23" i="7"/>
  <c r="P103" i="8"/>
  <c r="H103" i="8"/>
  <c r="M103" i="8"/>
  <c r="K102" i="8"/>
  <c r="J102" i="8"/>
  <c r="L102" i="8"/>
  <c r="I102" i="8"/>
  <c r="K101" i="8"/>
  <c r="J101" i="8"/>
  <c r="S101" i="8"/>
  <c r="L101" i="8"/>
  <c r="I101" i="8"/>
  <c r="K100" i="8"/>
  <c r="J100" i="8"/>
  <c r="S100" i="8"/>
  <c r="L100" i="8"/>
  <c r="I100" i="8"/>
  <c r="K99" i="8"/>
  <c r="J99" i="8"/>
  <c r="S99" i="8"/>
  <c r="S103" i="8" s="1"/>
  <c r="F23" i="7" s="1"/>
  <c r="L99" i="8"/>
  <c r="I99" i="8"/>
  <c r="K98" i="8"/>
  <c r="J98" i="8"/>
  <c r="S98" i="8"/>
  <c r="L98" i="8"/>
  <c r="L103" i="8" s="1"/>
  <c r="B23" i="7" s="1"/>
  <c r="I98" i="8"/>
  <c r="P95" i="8"/>
  <c r="E22" i="7" s="1"/>
  <c r="K94" i="8"/>
  <c r="J94" i="8"/>
  <c r="S94" i="8"/>
  <c r="M94" i="8"/>
  <c r="M95" i="8" s="1"/>
  <c r="C22" i="7" s="1"/>
  <c r="I94" i="8"/>
  <c r="K93" i="8"/>
  <c r="J93" i="8"/>
  <c r="S93" i="8"/>
  <c r="M93" i="8"/>
  <c r="I93" i="8"/>
  <c r="K92" i="8"/>
  <c r="J92" i="8"/>
  <c r="L92" i="8"/>
  <c r="I92" i="8"/>
  <c r="K91" i="8"/>
  <c r="J91" i="8"/>
  <c r="S91" i="8"/>
  <c r="L91" i="8"/>
  <c r="I91" i="8"/>
  <c r="K90" i="8"/>
  <c r="J90" i="8"/>
  <c r="L90" i="8"/>
  <c r="I90" i="8"/>
  <c r="K89" i="8"/>
  <c r="J89" i="8"/>
  <c r="S89" i="8"/>
  <c r="L89" i="8"/>
  <c r="I89" i="8"/>
  <c r="I95" i="8" s="1"/>
  <c r="D22" i="7" s="1"/>
  <c r="K88" i="8"/>
  <c r="J88" i="8"/>
  <c r="S88" i="8"/>
  <c r="S95" i="8" s="1"/>
  <c r="F22" i="7" s="1"/>
  <c r="L88" i="8"/>
  <c r="I88" i="8"/>
  <c r="K87" i="8"/>
  <c r="J87" i="8"/>
  <c r="L87" i="8"/>
  <c r="I87" i="8"/>
  <c r="K86" i="8"/>
  <c r="J86" i="8"/>
  <c r="L86" i="8"/>
  <c r="I86" i="8"/>
  <c r="K85" i="8"/>
  <c r="J85" i="8"/>
  <c r="L85" i="8"/>
  <c r="L95" i="8" s="1"/>
  <c r="B22" i="7" s="1"/>
  <c r="I85" i="8"/>
  <c r="F21" i="7"/>
  <c r="S82" i="8"/>
  <c r="P82" i="8"/>
  <c r="P146" i="8" s="1"/>
  <c r="E30" i="7" s="1"/>
  <c r="H82" i="8"/>
  <c r="M82" i="8"/>
  <c r="M146" i="8" s="1"/>
  <c r="C30" i="7" s="1"/>
  <c r="E17" i="6" s="1"/>
  <c r="K81" i="8"/>
  <c r="J81" i="8"/>
  <c r="L81" i="8"/>
  <c r="I81" i="8"/>
  <c r="K80" i="8"/>
  <c r="J80" i="8"/>
  <c r="L80" i="8"/>
  <c r="I80" i="8"/>
  <c r="I82" i="8" s="1"/>
  <c r="D21" i="7" s="1"/>
  <c r="F17" i="7"/>
  <c r="S74" i="8"/>
  <c r="P74" i="8"/>
  <c r="E17" i="7" s="1"/>
  <c r="H74" i="8"/>
  <c r="M74" i="8"/>
  <c r="C17" i="7" s="1"/>
  <c r="K73" i="8"/>
  <c r="J73" i="8"/>
  <c r="L73" i="8"/>
  <c r="L74" i="8" s="1"/>
  <c r="B17" i="7" s="1"/>
  <c r="I73" i="8"/>
  <c r="I74" i="8" s="1"/>
  <c r="D17" i="7" s="1"/>
  <c r="E16" i="7"/>
  <c r="C16" i="7"/>
  <c r="S70" i="8"/>
  <c r="F16" i="7" s="1"/>
  <c r="P70" i="8"/>
  <c r="H70" i="8"/>
  <c r="M70" i="8"/>
  <c r="K69" i="8"/>
  <c r="J69" i="8"/>
  <c r="L69" i="8"/>
  <c r="I69" i="8"/>
  <c r="K68" i="8"/>
  <c r="J68" i="8"/>
  <c r="S68" i="8"/>
  <c r="L68" i="8"/>
  <c r="L70" i="8" s="1"/>
  <c r="B16" i="7" s="1"/>
  <c r="I68" i="8"/>
  <c r="E15" i="7"/>
  <c r="P65" i="8"/>
  <c r="K64" i="8"/>
  <c r="J64" i="8"/>
  <c r="S64" i="8"/>
  <c r="M64" i="8"/>
  <c r="M65" i="8" s="1"/>
  <c r="C15" i="7" s="1"/>
  <c r="I64" i="8"/>
  <c r="K63" i="8"/>
  <c r="J63" i="8"/>
  <c r="S63" i="8"/>
  <c r="L63" i="8"/>
  <c r="I63" i="8"/>
  <c r="K62" i="8"/>
  <c r="J62" i="8"/>
  <c r="S62" i="8"/>
  <c r="L62" i="8"/>
  <c r="I62" i="8"/>
  <c r="K61" i="8"/>
  <c r="J61" i="8"/>
  <c r="S61" i="8"/>
  <c r="L61" i="8"/>
  <c r="I61" i="8"/>
  <c r="K60" i="8"/>
  <c r="J60" i="8"/>
  <c r="S60" i="8"/>
  <c r="L60" i="8"/>
  <c r="I60" i="8"/>
  <c r="K59" i="8"/>
  <c r="J59" i="8"/>
  <c r="S59" i="8"/>
  <c r="L59" i="8"/>
  <c r="I59" i="8"/>
  <c r="K58" i="8"/>
  <c r="J58" i="8"/>
  <c r="S58" i="8"/>
  <c r="S65" i="8" s="1"/>
  <c r="F15" i="7" s="1"/>
  <c r="L58" i="8"/>
  <c r="I58" i="8"/>
  <c r="E14" i="7"/>
  <c r="P55" i="8"/>
  <c r="K54" i="8"/>
  <c r="J54" i="8"/>
  <c r="M54" i="8"/>
  <c r="M55" i="8" s="1"/>
  <c r="C14" i="7" s="1"/>
  <c r="I54" i="8"/>
  <c r="K53" i="8"/>
  <c r="J53" i="8"/>
  <c r="S53" i="8"/>
  <c r="L53" i="8"/>
  <c r="I53" i="8"/>
  <c r="K52" i="8"/>
  <c r="J52" i="8"/>
  <c r="L52" i="8"/>
  <c r="I52" i="8"/>
  <c r="K51" i="8"/>
  <c r="J51" i="8"/>
  <c r="S51" i="8"/>
  <c r="L51" i="8"/>
  <c r="I51" i="8"/>
  <c r="K50" i="8"/>
  <c r="J50" i="8"/>
  <c r="S50" i="8"/>
  <c r="L50" i="8"/>
  <c r="I50" i="8"/>
  <c r="K49" i="8"/>
  <c r="J49" i="8"/>
  <c r="S49" i="8"/>
  <c r="L49" i="8"/>
  <c r="I49" i="8"/>
  <c r="K48" i="8"/>
  <c r="J48" i="8"/>
  <c r="S48" i="8"/>
  <c r="L48" i="8"/>
  <c r="I48" i="8"/>
  <c r="K47" i="8"/>
  <c r="J47" i="8"/>
  <c r="L47" i="8"/>
  <c r="I47" i="8"/>
  <c r="K46" i="8"/>
  <c r="J46" i="8"/>
  <c r="S46" i="8"/>
  <c r="L46" i="8"/>
  <c r="I46" i="8"/>
  <c r="K45" i="8"/>
  <c r="J45" i="8"/>
  <c r="L45" i="8"/>
  <c r="I45" i="8"/>
  <c r="K44" i="8"/>
  <c r="J44" i="8"/>
  <c r="S44" i="8"/>
  <c r="L44" i="8"/>
  <c r="I44" i="8"/>
  <c r="K43" i="8"/>
  <c r="J43" i="8"/>
  <c r="S43" i="8"/>
  <c r="S55" i="8" s="1"/>
  <c r="F14" i="7" s="1"/>
  <c r="L43" i="8"/>
  <c r="L55" i="8" s="1"/>
  <c r="B14" i="7" s="1"/>
  <c r="I43" i="8"/>
  <c r="P40" i="8"/>
  <c r="E13" i="7" s="1"/>
  <c r="H40" i="8"/>
  <c r="M40" i="8"/>
  <c r="C13" i="7" s="1"/>
  <c r="K39" i="8"/>
  <c r="J39" i="8"/>
  <c r="S39" i="8"/>
  <c r="L39" i="8"/>
  <c r="I39" i="8"/>
  <c r="K38" i="8"/>
  <c r="J38" i="8"/>
  <c r="L38" i="8"/>
  <c r="I38" i="8"/>
  <c r="K37" i="8"/>
  <c r="J37" i="8"/>
  <c r="S37" i="8"/>
  <c r="L37" i="8"/>
  <c r="I37" i="8"/>
  <c r="K36" i="8"/>
  <c r="J36" i="8"/>
  <c r="S36" i="8"/>
  <c r="L36" i="8"/>
  <c r="I36" i="8"/>
  <c r="K35" i="8"/>
  <c r="J35" i="8"/>
  <c r="S35" i="8"/>
  <c r="L35" i="8"/>
  <c r="I35" i="8"/>
  <c r="I40" i="8" s="1"/>
  <c r="D13" i="7" s="1"/>
  <c r="K34" i="8"/>
  <c r="J34" i="8"/>
  <c r="S34" i="8"/>
  <c r="S40" i="8" s="1"/>
  <c r="F13" i="7" s="1"/>
  <c r="L34" i="8"/>
  <c r="L40" i="8" s="1"/>
  <c r="B13" i="7" s="1"/>
  <c r="I34" i="8"/>
  <c r="P31" i="8"/>
  <c r="E12" i="7" s="1"/>
  <c r="H31" i="8"/>
  <c r="M31" i="8"/>
  <c r="C12" i="7" s="1"/>
  <c r="K30" i="8"/>
  <c r="J30" i="8"/>
  <c r="S30" i="8"/>
  <c r="L30" i="8"/>
  <c r="I30" i="8"/>
  <c r="K29" i="8"/>
  <c r="J29" i="8"/>
  <c r="S29" i="8"/>
  <c r="L29" i="8"/>
  <c r="I29" i="8"/>
  <c r="K28" i="8"/>
  <c r="J28" i="8"/>
  <c r="S28" i="8"/>
  <c r="L28" i="8"/>
  <c r="I28" i="8"/>
  <c r="K27" i="8"/>
  <c r="J27" i="8"/>
  <c r="L27" i="8"/>
  <c r="I27" i="8"/>
  <c r="K26" i="8"/>
  <c r="J26" i="8"/>
  <c r="S26" i="8"/>
  <c r="L26" i="8"/>
  <c r="I26" i="8"/>
  <c r="K25" i="8"/>
  <c r="J25" i="8"/>
  <c r="S25" i="8"/>
  <c r="L25" i="8"/>
  <c r="I25" i="8"/>
  <c r="K24" i="8"/>
  <c r="J24" i="8"/>
  <c r="S24" i="8"/>
  <c r="L24" i="8"/>
  <c r="I24" i="8"/>
  <c r="I31" i="8" s="1"/>
  <c r="D12" i="7" s="1"/>
  <c r="K23" i="8"/>
  <c r="J23" i="8"/>
  <c r="S23" i="8"/>
  <c r="S31" i="8" s="1"/>
  <c r="F12" i="7" s="1"/>
  <c r="L23" i="8"/>
  <c r="L31" i="8" s="1"/>
  <c r="B12" i="7" s="1"/>
  <c r="I23" i="8"/>
  <c r="P20" i="8"/>
  <c r="P76" i="8" s="1"/>
  <c r="E18" i="7" s="1"/>
  <c r="K19" i="8"/>
  <c r="J19" i="8"/>
  <c r="S19" i="8"/>
  <c r="M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J11" i="8"/>
  <c r="L11" i="8"/>
  <c r="I11" i="8"/>
  <c r="I20" i="8" s="1"/>
  <c r="D11" i="7" s="1"/>
  <c r="J20" i="6"/>
  <c r="J17" i="3"/>
  <c r="K7" i="1"/>
  <c r="J30" i="3"/>
  <c r="I30" i="3"/>
  <c r="Z92" i="5"/>
  <c r="E20" i="4"/>
  <c r="V89" i="5"/>
  <c r="V91" i="5" s="1"/>
  <c r="F21" i="4" s="1"/>
  <c r="S89" i="5"/>
  <c r="F20" i="4" s="1"/>
  <c r="K88" i="5"/>
  <c r="J88" i="5"/>
  <c r="M88" i="5"/>
  <c r="M89" i="5" s="1"/>
  <c r="C20" i="4" s="1"/>
  <c r="I88" i="5"/>
  <c r="K87" i="5"/>
  <c r="J87" i="5"/>
  <c r="L87" i="5"/>
  <c r="L89" i="5" s="1"/>
  <c r="B20" i="4" s="1"/>
  <c r="I87" i="5"/>
  <c r="I89" i="5" s="1"/>
  <c r="D20" i="4" s="1"/>
  <c r="E19" i="4"/>
  <c r="S84" i="5"/>
  <c r="F19" i="4" s="1"/>
  <c r="P84" i="5"/>
  <c r="K83" i="5"/>
  <c r="J83" i="5"/>
  <c r="M83" i="5"/>
  <c r="I83" i="5"/>
  <c r="K82" i="5"/>
  <c r="J82" i="5"/>
  <c r="L82" i="5"/>
  <c r="I82" i="5"/>
  <c r="I84" i="5" s="1"/>
  <c r="D19" i="4" s="1"/>
  <c r="S76" i="5"/>
  <c r="F15" i="4" s="1"/>
  <c r="P76" i="5"/>
  <c r="E15" i="4" s="1"/>
  <c r="H76" i="5"/>
  <c r="M76" i="5"/>
  <c r="C15" i="4" s="1"/>
  <c r="K75" i="5"/>
  <c r="J75" i="5"/>
  <c r="L75" i="5"/>
  <c r="L76" i="5" s="1"/>
  <c r="B15" i="4" s="1"/>
  <c r="I75" i="5"/>
  <c r="I76" i="5" s="1"/>
  <c r="D15" i="4" s="1"/>
  <c r="P72" i="5"/>
  <c r="E14" i="4" s="1"/>
  <c r="K71" i="5"/>
  <c r="J71" i="5"/>
  <c r="S71" i="5"/>
  <c r="M71" i="5"/>
  <c r="I71" i="5"/>
  <c r="K70" i="5"/>
  <c r="J70" i="5"/>
  <c r="S70" i="5"/>
  <c r="M70" i="5"/>
  <c r="I70" i="5"/>
  <c r="K69" i="5"/>
  <c r="J69" i="5"/>
  <c r="S69" i="5"/>
  <c r="M69" i="5"/>
  <c r="I69" i="5"/>
  <c r="K68" i="5"/>
  <c r="J68" i="5"/>
  <c r="S68" i="5"/>
  <c r="M68" i="5"/>
  <c r="I68" i="5"/>
  <c r="K67" i="5"/>
  <c r="J67" i="5"/>
  <c r="S67" i="5"/>
  <c r="M67" i="5"/>
  <c r="I67" i="5"/>
  <c r="K66" i="5"/>
  <c r="J66" i="5"/>
  <c r="S66" i="5"/>
  <c r="M66" i="5"/>
  <c r="I66" i="5"/>
  <c r="K65" i="5"/>
  <c r="J65" i="5"/>
  <c r="S65" i="5"/>
  <c r="M65" i="5"/>
  <c r="I65" i="5"/>
  <c r="K64" i="5"/>
  <c r="J64" i="5"/>
  <c r="S64" i="5"/>
  <c r="M64" i="5"/>
  <c r="I64" i="5"/>
  <c r="K63" i="5"/>
  <c r="J63" i="5"/>
  <c r="M63" i="5"/>
  <c r="I63" i="5"/>
  <c r="K62" i="5"/>
  <c r="J62" i="5"/>
  <c r="M62" i="5"/>
  <c r="I62" i="5"/>
  <c r="K61" i="5"/>
  <c r="J61" i="5"/>
  <c r="M61" i="5"/>
  <c r="I61" i="5"/>
  <c r="K60" i="5"/>
  <c r="J60" i="5"/>
  <c r="M60" i="5"/>
  <c r="I60" i="5"/>
  <c r="K59" i="5"/>
  <c r="J59" i="5"/>
  <c r="M59" i="5"/>
  <c r="I59" i="5"/>
  <c r="K58" i="5"/>
  <c r="J58" i="5"/>
  <c r="M58" i="5"/>
  <c r="I58" i="5"/>
  <c r="K57" i="5"/>
  <c r="J57" i="5"/>
  <c r="M57" i="5"/>
  <c r="I57" i="5"/>
  <c r="K56" i="5"/>
  <c r="J56" i="5"/>
  <c r="M56" i="5"/>
  <c r="H72" i="5" s="1"/>
  <c r="I56" i="5"/>
  <c r="K55" i="5"/>
  <c r="J55" i="5"/>
  <c r="L55" i="5"/>
  <c r="I55" i="5"/>
  <c r="K54" i="5"/>
  <c r="J54" i="5"/>
  <c r="S54" i="5"/>
  <c r="L54" i="5"/>
  <c r="I54" i="5"/>
  <c r="K53" i="5"/>
  <c r="J53" i="5"/>
  <c r="S53" i="5"/>
  <c r="L53" i="5"/>
  <c r="I53" i="5"/>
  <c r="K52" i="5"/>
  <c r="J52" i="5"/>
  <c r="S52" i="5"/>
  <c r="L52" i="5"/>
  <c r="I52" i="5"/>
  <c r="K51" i="5"/>
  <c r="J51" i="5"/>
  <c r="S51" i="5"/>
  <c r="L51" i="5"/>
  <c r="I51" i="5"/>
  <c r="K50" i="5"/>
  <c r="J50" i="5"/>
  <c r="S50" i="5"/>
  <c r="L50" i="5"/>
  <c r="I50" i="5"/>
  <c r="K49" i="5"/>
  <c r="J49" i="5"/>
  <c r="S49" i="5"/>
  <c r="L49" i="5"/>
  <c r="I49" i="5"/>
  <c r="K48" i="5"/>
  <c r="J48" i="5"/>
  <c r="S48" i="5"/>
  <c r="L48" i="5"/>
  <c r="I48" i="5"/>
  <c r="K47" i="5"/>
  <c r="J47" i="5"/>
  <c r="S47" i="5"/>
  <c r="L47" i="5"/>
  <c r="I47" i="5"/>
  <c r="K46" i="5"/>
  <c r="J46" i="5"/>
  <c r="L46" i="5"/>
  <c r="I46" i="5"/>
  <c r="K45" i="5"/>
  <c r="J45" i="5"/>
  <c r="L45" i="5"/>
  <c r="I45" i="5"/>
  <c r="K44" i="5"/>
  <c r="J44" i="5"/>
  <c r="S44" i="5"/>
  <c r="L44" i="5"/>
  <c r="I44" i="5"/>
  <c r="K43" i="5"/>
  <c r="J43" i="5"/>
  <c r="S43" i="5"/>
  <c r="L43" i="5"/>
  <c r="I43" i="5"/>
  <c r="K42" i="5"/>
  <c r="J42" i="5"/>
  <c r="S42" i="5"/>
  <c r="S72" i="5" s="1"/>
  <c r="F14" i="4" s="1"/>
  <c r="L42" i="5"/>
  <c r="I42" i="5"/>
  <c r="K41" i="5"/>
  <c r="J41" i="5"/>
  <c r="L41" i="5"/>
  <c r="I41" i="5"/>
  <c r="K40" i="5"/>
  <c r="J40" i="5"/>
  <c r="L40" i="5"/>
  <c r="I40" i="5"/>
  <c r="I72" i="5" s="1"/>
  <c r="D14" i="4" s="1"/>
  <c r="P37" i="5"/>
  <c r="E13" i="4" s="1"/>
  <c r="H37" i="5"/>
  <c r="M37" i="5"/>
  <c r="C13" i="4" s="1"/>
  <c r="I37" i="5"/>
  <c r="D13" i="4" s="1"/>
  <c r="K36" i="5"/>
  <c r="J36" i="5"/>
  <c r="S36" i="5"/>
  <c r="S37" i="5" s="1"/>
  <c r="F13" i="4" s="1"/>
  <c r="L36" i="5"/>
  <c r="L37" i="5" s="1"/>
  <c r="B13" i="4" s="1"/>
  <c r="I36" i="5"/>
  <c r="P33" i="5"/>
  <c r="E12" i="4" s="1"/>
  <c r="K32" i="5"/>
  <c r="J32" i="5"/>
  <c r="S32" i="5"/>
  <c r="M32" i="5"/>
  <c r="H33" i="5" s="1"/>
  <c r="I32" i="5"/>
  <c r="K31" i="5"/>
  <c r="J31" i="5"/>
  <c r="S31" i="5"/>
  <c r="S33" i="5" s="1"/>
  <c r="F12" i="4" s="1"/>
  <c r="L31" i="5"/>
  <c r="L33" i="5" s="1"/>
  <c r="B12" i="4" s="1"/>
  <c r="I31" i="5"/>
  <c r="I33" i="5" s="1"/>
  <c r="D12" i="4" s="1"/>
  <c r="E11" i="4"/>
  <c r="P28" i="5"/>
  <c r="P78" i="5" s="1"/>
  <c r="E16" i="4" s="1"/>
  <c r="K27" i="5"/>
  <c r="J27" i="5"/>
  <c r="S27" i="5"/>
  <c r="M27" i="5"/>
  <c r="H28" i="5" s="1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S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92" i="5" s="1"/>
  <c r="J11" i="5"/>
  <c r="L11" i="5"/>
  <c r="I11" i="5"/>
  <c r="J20" i="3"/>
  <c r="E18" i="1" l="1"/>
  <c r="J17" i="2" s="1"/>
  <c r="L72" i="5"/>
  <c r="B14" i="4" s="1"/>
  <c r="H65" i="8"/>
  <c r="I55" i="8"/>
  <c r="D14" i="7" s="1"/>
  <c r="I65" i="8"/>
  <c r="D15" i="7" s="1"/>
  <c r="L65" i="8"/>
  <c r="B15" i="7" s="1"/>
  <c r="I70" i="8"/>
  <c r="D16" i="7" s="1"/>
  <c r="H95" i="8"/>
  <c r="I103" i="8"/>
  <c r="D23" i="7" s="1"/>
  <c r="L114" i="8"/>
  <c r="B25" i="7" s="1"/>
  <c r="H126" i="8"/>
  <c r="I139" i="8"/>
  <c r="D28" i="7" s="1"/>
  <c r="L144" i="8"/>
  <c r="B29" i="7" s="1"/>
  <c r="H30" i="17"/>
  <c r="L46" i="17"/>
  <c r="B13" i="16" s="1"/>
  <c r="I51" i="17"/>
  <c r="D14" i="16" s="1"/>
  <c r="H59" i="17"/>
  <c r="L22" i="20"/>
  <c r="B12" i="19" s="1"/>
  <c r="M85" i="23"/>
  <c r="C20" i="22" s="1"/>
  <c r="E18" i="21" s="1"/>
  <c r="H35" i="23"/>
  <c r="L42" i="23"/>
  <c r="B12" i="22" s="1"/>
  <c r="L65" i="23"/>
  <c r="B14" i="22" s="1"/>
  <c r="H65" i="23"/>
  <c r="M83" i="23"/>
  <c r="C19" i="22" s="1"/>
  <c r="H42" i="26"/>
  <c r="L53" i="26"/>
  <c r="B14" i="25" s="1"/>
  <c r="I78" i="26"/>
  <c r="D15" i="25" s="1"/>
  <c r="M78" i="26"/>
  <c r="C15" i="25" s="1"/>
  <c r="H32" i="29"/>
  <c r="I37" i="29"/>
  <c r="D12" i="28" s="1"/>
  <c r="I46" i="29"/>
  <c r="D14" i="28" s="1"/>
  <c r="I67" i="29"/>
  <c r="D15" i="28" s="1"/>
  <c r="M67" i="29"/>
  <c r="C15" i="28" s="1"/>
  <c r="H58" i="35"/>
  <c r="K211" i="17"/>
  <c r="K11" i="1" s="1"/>
  <c r="K226" i="8"/>
  <c r="K8" i="1" s="1"/>
  <c r="J20" i="2"/>
  <c r="L50" i="35"/>
  <c r="B11" i="34" s="1"/>
  <c r="H50" i="35"/>
  <c r="S50" i="35"/>
  <c r="F11" i="34" s="1"/>
  <c r="M58" i="35"/>
  <c r="C12" i="34" s="1"/>
  <c r="H64" i="35"/>
  <c r="S71" i="35"/>
  <c r="E15" i="34" s="1"/>
  <c r="V72" i="35"/>
  <c r="F17" i="34" s="1"/>
  <c r="I50" i="35"/>
  <c r="D11" i="34" s="1"/>
  <c r="M50" i="35"/>
  <c r="C11" i="34" s="1"/>
  <c r="H71" i="35"/>
  <c r="M37" i="32"/>
  <c r="C13" i="31" s="1"/>
  <c r="E18" i="30" s="1"/>
  <c r="L29" i="32"/>
  <c r="B11" i="31" s="1"/>
  <c r="H29" i="32"/>
  <c r="S29" i="32"/>
  <c r="F11" i="31" s="1"/>
  <c r="L37" i="32"/>
  <c r="B13" i="31" s="1"/>
  <c r="D18" i="30" s="1"/>
  <c r="S37" i="32"/>
  <c r="E13" i="31" s="1"/>
  <c r="M38" i="32"/>
  <c r="C15" i="31" s="1"/>
  <c r="V38" i="32"/>
  <c r="F15" i="31" s="1"/>
  <c r="I29" i="32"/>
  <c r="D11" i="31" s="1"/>
  <c r="M29" i="32"/>
  <c r="C11" i="31" s="1"/>
  <c r="H37" i="32"/>
  <c r="L32" i="29"/>
  <c r="B11" i="28" s="1"/>
  <c r="S32" i="29"/>
  <c r="F11" i="28" s="1"/>
  <c r="H67" i="29"/>
  <c r="H73" i="29"/>
  <c r="S73" i="29"/>
  <c r="F17" i="28" s="1"/>
  <c r="I81" i="29"/>
  <c r="D20" i="28" s="1"/>
  <c r="M81" i="29"/>
  <c r="C20" i="28" s="1"/>
  <c r="M83" i="29"/>
  <c r="C21" i="28" s="1"/>
  <c r="E17" i="27" s="1"/>
  <c r="S83" i="29"/>
  <c r="F21" i="28" s="1"/>
  <c r="I89" i="29"/>
  <c r="D24" i="28" s="1"/>
  <c r="M89" i="29"/>
  <c r="C24" i="28" s="1"/>
  <c r="L91" i="29"/>
  <c r="B25" i="28" s="1"/>
  <c r="D18" i="27" s="1"/>
  <c r="S91" i="29"/>
  <c r="E25" i="28" s="1"/>
  <c r="V92" i="29"/>
  <c r="F27" i="28" s="1"/>
  <c r="I32" i="29"/>
  <c r="D11" i="28" s="1"/>
  <c r="L73" i="29"/>
  <c r="B17" i="28" s="1"/>
  <c r="D16" i="27" s="1"/>
  <c r="L81" i="29"/>
  <c r="B20" i="28" s="1"/>
  <c r="E20" i="28"/>
  <c r="L37" i="26"/>
  <c r="B11" i="25" s="1"/>
  <c r="H37" i="26"/>
  <c r="S37" i="26"/>
  <c r="F11" i="25" s="1"/>
  <c r="E11" i="25"/>
  <c r="H78" i="26"/>
  <c r="H88" i="26"/>
  <c r="S88" i="26"/>
  <c r="F18" i="25" s="1"/>
  <c r="L96" i="26"/>
  <c r="B21" i="25" s="1"/>
  <c r="H96" i="26"/>
  <c r="S96" i="26"/>
  <c r="F21" i="25" s="1"/>
  <c r="I103" i="26"/>
  <c r="D23" i="25" s="1"/>
  <c r="F18" i="24" s="1"/>
  <c r="I37" i="26"/>
  <c r="D11" i="25" s="1"/>
  <c r="I88" i="26"/>
  <c r="D18" i="25" s="1"/>
  <c r="F16" i="24" s="1"/>
  <c r="F24" i="24" s="1"/>
  <c r="M96" i="26"/>
  <c r="C21" i="25" s="1"/>
  <c r="B19" i="22"/>
  <c r="L85" i="23"/>
  <c r="B20" i="22" s="1"/>
  <c r="D18" i="21" s="1"/>
  <c r="I85" i="23"/>
  <c r="D20" i="22" s="1"/>
  <c r="F18" i="21" s="1"/>
  <c r="S35" i="23"/>
  <c r="F11" i="22" s="1"/>
  <c r="H71" i="23"/>
  <c r="M71" i="23"/>
  <c r="C16" i="22" s="1"/>
  <c r="S71" i="23"/>
  <c r="F16" i="22" s="1"/>
  <c r="I83" i="23"/>
  <c r="D19" i="22" s="1"/>
  <c r="S85" i="23"/>
  <c r="E20" i="22" s="1"/>
  <c r="M86" i="23"/>
  <c r="C22" i="22" s="1"/>
  <c r="V86" i="23"/>
  <c r="F22" i="22" s="1"/>
  <c r="I35" i="23"/>
  <c r="D11" i="22" s="1"/>
  <c r="H85" i="23"/>
  <c r="E16" i="21"/>
  <c r="S34" i="20"/>
  <c r="E17" i="19" s="1"/>
  <c r="L14" i="20"/>
  <c r="B11" i="19" s="1"/>
  <c r="C11" i="19"/>
  <c r="H27" i="20"/>
  <c r="L33" i="20"/>
  <c r="B15" i="19" s="1"/>
  <c r="D16" i="18" s="1"/>
  <c r="S33" i="20"/>
  <c r="E15" i="19" s="1"/>
  <c r="H34" i="20"/>
  <c r="M34" i="20"/>
  <c r="C17" i="19" s="1"/>
  <c r="V34" i="20"/>
  <c r="F17" i="19" s="1"/>
  <c r="I14" i="20"/>
  <c r="D11" i="19" s="1"/>
  <c r="F11" i="19"/>
  <c r="H33" i="20"/>
  <c r="E16" i="18"/>
  <c r="I86" i="17"/>
  <c r="D22" i="16" s="1"/>
  <c r="F17" i="15" s="1"/>
  <c r="I30" i="17"/>
  <c r="D11" i="16" s="1"/>
  <c r="M30" i="17"/>
  <c r="C11" i="16" s="1"/>
  <c r="H46" i="17"/>
  <c r="H70" i="17"/>
  <c r="S70" i="17"/>
  <c r="F18" i="16" s="1"/>
  <c r="L84" i="17"/>
  <c r="B21" i="16" s="1"/>
  <c r="H84" i="17"/>
  <c r="E21" i="16"/>
  <c r="L198" i="17"/>
  <c r="B25" i="16" s="1"/>
  <c r="H198" i="17"/>
  <c r="I210" i="17"/>
  <c r="D27" i="16" s="1"/>
  <c r="F18" i="15" s="1"/>
  <c r="S210" i="17"/>
  <c r="E27" i="16" s="1"/>
  <c r="V211" i="17"/>
  <c r="F29" i="16" s="1"/>
  <c r="L30" i="17"/>
  <c r="B11" i="16" s="1"/>
  <c r="I70" i="17"/>
  <c r="D18" i="16" s="1"/>
  <c r="F16" i="15" s="1"/>
  <c r="J23" i="15" s="1"/>
  <c r="M84" i="17"/>
  <c r="C21" i="16" s="1"/>
  <c r="M198" i="17"/>
  <c r="C25" i="16" s="1"/>
  <c r="J24" i="15"/>
  <c r="F22" i="15"/>
  <c r="L12" i="14"/>
  <c r="B11" i="13" s="1"/>
  <c r="C11" i="13"/>
  <c r="S18" i="14"/>
  <c r="E13" i="13" s="1"/>
  <c r="H19" i="14"/>
  <c r="M19" i="14"/>
  <c r="C15" i="13" s="1"/>
  <c r="V19" i="14"/>
  <c r="F15" i="13" s="1"/>
  <c r="I12" i="14"/>
  <c r="D11" i="13" s="1"/>
  <c r="F11" i="13"/>
  <c r="H18" i="14"/>
  <c r="E16" i="12"/>
  <c r="L54" i="11"/>
  <c r="B11" i="10" s="1"/>
  <c r="H54" i="11"/>
  <c r="L71" i="11"/>
  <c r="B13" i="10" s="1"/>
  <c r="D18" i="9" s="1"/>
  <c r="S71" i="11"/>
  <c r="E13" i="10" s="1"/>
  <c r="V72" i="11"/>
  <c r="F15" i="10" s="1"/>
  <c r="I54" i="11"/>
  <c r="D11" i="10" s="1"/>
  <c r="M54" i="11"/>
  <c r="C11" i="10" s="1"/>
  <c r="F11" i="10"/>
  <c r="H71" i="11"/>
  <c r="H76" i="8"/>
  <c r="M20" i="8"/>
  <c r="C11" i="7" s="1"/>
  <c r="I76" i="8"/>
  <c r="D18" i="7" s="1"/>
  <c r="F16" i="6" s="1"/>
  <c r="S76" i="8"/>
  <c r="F18" i="7" s="1"/>
  <c r="L20" i="8"/>
  <c r="B11" i="7" s="1"/>
  <c r="H20" i="8"/>
  <c r="S20" i="8"/>
  <c r="F11" i="7" s="1"/>
  <c r="E11" i="7"/>
  <c r="H55" i="8"/>
  <c r="S146" i="8"/>
  <c r="F30" i="7" s="1"/>
  <c r="L82" i="8"/>
  <c r="B21" i="7" s="1"/>
  <c r="C21" i="7"/>
  <c r="E21" i="7"/>
  <c r="H114" i="8"/>
  <c r="H134" i="8"/>
  <c r="L213" i="8"/>
  <c r="B33" i="7" s="1"/>
  <c r="H213" i="8"/>
  <c r="I225" i="8"/>
  <c r="D35" i="7" s="1"/>
  <c r="F18" i="6" s="1"/>
  <c r="S225" i="8"/>
  <c r="E35" i="7" s="1"/>
  <c r="V226" i="8"/>
  <c r="F37" i="7" s="1"/>
  <c r="H146" i="8"/>
  <c r="M213" i="8"/>
  <c r="C33" i="7" s="1"/>
  <c r="L28" i="5"/>
  <c r="B11" i="4" s="1"/>
  <c r="S28" i="5"/>
  <c r="F11" i="4" s="1"/>
  <c r="M33" i="5"/>
  <c r="C12" i="4" s="1"/>
  <c r="M72" i="5"/>
  <c r="C14" i="4" s="1"/>
  <c r="L78" i="5"/>
  <c r="B16" i="4" s="1"/>
  <c r="D16" i="3" s="1"/>
  <c r="L84" i="5"/>
  <c r="B19" i="4" s="1"/>
  <c r="H84" i="5"/>
  <c r="I91" i="5"/>
  <c r="D21" i="4" s="1"/>
  <c r="F18" i="3" s="1"/>
  <c r="S91" i="5"/>
  <c r="E21" i="4" s="1"/>
  <c r="V92" i="5"/>
  <c r="F23" i="4" s="1"/>
  <c r="I28" i="5"/>
  <c r="D11" i="4" s="1"/>
  <c r="M28" i="5"/>
  <c r="C11" i="4" s="1"/>
  <c r="H78" i="5"/>
  <c r="M84" i="5"/>
  <c r="C19" i="4" s="1"/>
  <c r="L91" i="5" l="1"/>
  <c r="B21" i="4" s="1"/>
  <c r="D18" i="3" s="1"/>
  <c r="I146" i="8"/>
  <c r="D30" i="7" s="1"/>
  <c r="F17" i="6" s="1"/>
  <c r="L76" i="8"/>
  <c r="B18" i="7" s="1"/>
  <c r="D16" i="6" s="1"/>
  <c r="J22" i="15"/>
  <c r="F20" i="15"/>
  <c r="L70" i="17"/>
  <c r="B18" i="16" s="1"/>
  <c r="D16" i="15" s="1"/>
  <c r="L71" i="23"/>
  <c r="B16" i="22" s="1"/>
  <c r="D16" i="21" s="1"/>
  <c r="H86" i="23"/>
  <c r="L88" i="26"/>
  <c r="B18" i="25" s="1"/>
  <c r="D16" i="24" s="1"/>
  <c r="D16" i="2" s="1"/>
  <c r="M88" i="26"/>
  <c r="C18" i="25" s="1"/>
  <c r="E16" i="24" s="1"/>
  <c r="I91" i="29"/>
  <c r="D25" i="28" s="1"/>
  <c r="F18" i="27" s="1"/>
  <c r="H83" i="29"/>
  <c r="M73" i="29"/>
  <c r="C17" i="28" s="1"/>
  <c r="E16" i="27" s="1"/>
  <c r="L71" i="35"/>
  <c r="B15" i="34" s="1"/>
  <c r="D18" i="33" s="1"/>
  <c r="J22" i="6"/>
  <c r="F24" i="6"/>
  <c r="J24" i="6"/>
  <c r="J23" i="6"/>
  <c r="I71" i="35"/>
  <c r="D15" i="34" s="1"/>
  <c r="F18" i="33" s="1"/>
  <c r="J22" i="33" s="1"/>
  <c r="S72" i="35"/>
  <c r="E17" i="34" s="1"/>
  <c r="M71" i="35"/>
  <c r="H72" i="35" s="1"/>
  <c r="I72" i="35"/>
  <c r="L72" i="35"/>
  <c r="B17" i="34" s="1"/>
  <c r="J24" i="33"/>
  <c r="F23" i="33"/>
  <c r="F24" i="33"/>
  <c r="F20" i="33"/>
  <c r="I37" i="32"/>
  <c r="D13" i="31" s="1"/>
  <c r="F18" i="30" s="1"/>
  <c r="S38" i="32"/>
  <c r="E15" i="31" s="1"/>
  <c r="H38" i="32"/>
  <c r="I38" i="32"/>
  <c r="L38" i="32"/>
  <c r="B15" i="31" s="1"/>
  <c r="I83" i="29"/>
  <c r="D21" i="28" s="1"/>
  <c r="F17" i="27" s="1"/>
  <c r="F17" i="2" s="1"/>
  <c r="S92" i="29"/>
  <c r="E27" i="28" s="1"/>
  <c r="H91" i="29"/>
  <c r="I73" i="29"/>
  <c r="D17" i="28" s="1"/>
  <c r="F16" i="27" s="1"/>
  <c r="M91" i="29"/>
  <c r="L83" i="29"/>
  <c r="B21" i="28" s="1"/>
  <c r="D17" i="27" s="1"/>
  <c r="M103" i="26"/>
  <c r="C23" i="25" s="1"/>
  <c r="E18" i="24" s="1"/>
  <c r="H103" i="26"/>
  <c r="L103" i="26"/>
  <c r="S103" i="26"/>
  <c r="E23" i="25" s="1"/>
  <c r="I104" i="26"/>
  <c r="F23" i="24"/>
  <c r="J22" i="24"/>
  <c r="J24" i="24"/>
  <c r="F22" i="24"/>
  <c r="F20" i="24"/>
  <c r="J23" i="24"/>
  <c r="S86" i="23"/>
  <c r="E22" i="22" s="1"/>
  <c r="I71" i="23"/>
  <c r="D16" i="22" s="1"/>
  <c r="F16" i="21" s="1"/>
  <c r="F24" i="21" s="1"/>
  <c r="I86" i="23"/>
  <c r="F22" i="21"/>
  <c r="I33" i="20"/>
  <c r="D15" i="19" s="1"/>
  <c r="F16" i="18" s="1"/>
  <c r="I34" i="20"/>
  <c r="L34" i="20"/>
  <c r="B17" i="19" s="1"/>
  <c r="M210" i="17"/>
  <c r="C27" i="16" s="1"/>
  <c r="E18" i="15" s="1"/>
  <c r="M86" i="17"/>
  <c r="C22" i="16" s="1"/>
  <c r="E17" i="15" s="1"/>
  <c r="E17" i="2" s="1"/>
  <c r="S211" i="17"/>
  <c r="E29" i="16" s="1"/>
  <c r="F23" i="15"/>
  <c r="J26" i="15" s="1"/>
  <c r="F24" i="15"/>
  <c r="H210" i="17"/>
  <c r="H86" i="17"/>
  <c r="M70" i="17"/>
  <c r="L210" i="17"/>
  <c r="B27" i="16" s="1"/>
  <c r="D18" i="15" s="1"/>
  <c r="L86" i="17"/>
  <c r="B22" i="16" s="1"/>
  <c r="D17" i="15" s="1"/>
  <c r="I211" i="17"/>
  <c r="I18" i="14"/>
  <c r="D13" i="13" s="1"/>
  <c r="F16" i="12" s="1"/>
  <c r="S19" i="14"/>
  <c r="E15" i="13" s="1"/>
  <c r="L18" i="14"/>
  <c r="B13" i="13" s="1"/>
  <c r="D16" i="12" s="1"/>
  <c r="I19" i="14"/>
  <c r="L19" i="14"/>
  <c r="B15" i="13" s="1"/>
  <c r="M71" i="11"/>
  <c r="C13" i="10" s="1"/>
  <c r="E18" i="9" s="1"/>
  <c r="I71" i="11"/>
  <c r="S72" i="11"/>
  <c r="E15" i="10" s="1"/>
  <c r="L72" i="11"/>
  <c r="B15" i="10" s="1"/>
  <c r="L146" i="8"/>
  <c r="B30" i="7" s="1"/>
  <c r="D17" i="6" s="1"/>
  <c r="M225" i="8"/>
  <c r="C35" i="7" s="1"/>
  <c r="E18" i="6" s="1"/>
  <c r="F23" i="6"/>
  <c r="F22" i="6"/>
  <c r="F20" i="6"/>
  <c r="H225" i="8"/>
  <c r="S226" i="8"/>
  <c r="E37" i="7" s="1"/>
  <c r="I226" i="8"/>
  <c r="L225" i="8"/>
  <c r="B35" i="7" s="1"/>
  <c r="D18" i="6" s="1"/>
  <c r="M76" i="8"/>
  <c r="M226" i="8" s="1"/>
  <c r="C37" i="7" s="1"/>
  <c r="L92" i="5"/>
  <c r="B23" i="4" s="1"/>
  <c r="H91" i="5"/>
  <c r="S78" i="5"/>
  <c r="F16" i="4" s="1"/>
  <c r="I78" i="5"/>
  <c r="D16" i="4" s="1"/>
  <c r="F16" i="3" s="1"/>
  <c r="F24" i="3" s="1"/>
  <c r="M91" i="5"/>
  <c r="C21" i="4" s="1"/>
  <c r="E18" i="3" s="1"/>
  <c r="M78" i="5"/>
  <c r="J24" i="3"/>
  <c r="J23" i="3" l="1"/>
  <c r="F23" i="3"/>
  <c r="D15" i="13"/>
  <c r="B10" i="1"/>
  <c r="D17" i="2"/>
  <c r="D17" i="19"/>
  <c r="B12" i="1"/>
  <c r="D22" i="22"/>
  <c r="B13" i="1"/>
  <c r="J23" i="21"/>
  <c r="F20" i="21"/>
  <c r="L86" i="23"/>
  <c r="B22" i="22" s="1"/>
  <c r="F16" i="2"/>
  <c r="D25" i="25"/>
  <c r="B14" i="1"/>
  <c r="D15" i="31"/>
  <c r="B16" i="1"/>
  <c r="D17" i="34"/>
  <c r="B17" i="1"/>
  <c r="F18" i="2"/>
  <c r="F22" i="33"/>
  <c r="J23" i="33"/>
  <c r="J28" i="15"/>
  <c r="I29" i="15" s="1"/>
  <c r="J29" i="15" s="1"/>
  <c r="J31" i="15" s="1"/>
  <c r="C11" i="1"/>
  <c r="D29" i="16"/>
  <c r="B11" i="1"/>
  <c r="L226" i="8"/>
  <c r="B37" i="7" s="1"/>
  <c r="D37" i="7"/>
  <c r="B8" i="1"/>
  <c r="J26" i="6"/>
  <c r="C15" i="34"/>
  <c r="E18" i="33" s="1"/>
  <c r="M72" i="35"/>
  <c r="C17" i="34" s="1"/>
  <c r="J26" i="33"/>
  <c r="J23" i="30"/>
  <c r="F22" i="30"/>
  <c r="J24" i="30"/>
  <c r="F23" i="30"/>
  <c r="F24" i="30"/>
  <c r="F20" i="30"/>
  <c r="J22" i="30"/>
  <c r="C25" i="28"/>
  <c r="E18" i="27" s="1"/>
  <c r="M92" i="29"/>
  <c r="C27" i="28" s="1"/>
  <c r="J23" i="27"/>
  <c r="F24" i="27"/>
  <c r="J22" i="27"/>
  <c r="J24" i="27"/>
  <c r="F20" i="27"/>
  <c r="F22" i="27"/>
  <c r="F23" i="27"/>
  <c r="I92" i="29"/>
  <c r="L92" i="29"/>
  <c r="B27" i="28" s="1"/>
  <c r="H92" i="29"/>
  <c r="B23" i="25"/>
  <c r="D18" i="24" s="1"/>
  <c r="D18" i="2" s="1"/>
  <c r="L104" i="26"/>
  <c r="B25" i="25" s="1"/>
  <c r="H104" i="26"/>
  <c r="S104" i="26"/>
  <c r="E25" i="25" s="1"/>
  <c r="M104" i="26"/>
  <c r="C25" i="25" s="1"/>
  <c r="J26" i="24"/>
  <c r="J24" i="21"/>
  <c r="J22" i="21"/>
  <c r="F23" i="21"/>
  <c r="J26" i="21"/>
  <c r="J24" i="18"/>
  <c r="F22" i="18"/>
  <c r="F24" i="18"/>
  <c r="J22" i="18"/>
  <c r="J23" i="18"/>
  <c r="F20" i="18"/>
  <c r="F23" i="18"/>
  <c r="C18" i="16"/>
  <c r="E16" i="15" s="1"/>
  <c r="H211" i="17"/>
  <c r="L211" i="17"/>
  <c r="B29" i="16" s="1"/>
  <c r="M211" i="17"/>
  <c r="C29" i="16" s="1"/>
  <c r="J24" i="12"/>
  <c r="J23" i="12"/>
  <c r="F20" i="12"/>
  <c r="J22" i="12"/>
  <c r="F24" i="12"/>
  <c r="F22" i="12"/>
  <c r="F23" i="12"/>
  <c r="D13" i="10"/>
  <c r="F18" i="9" s="1"/>
  <c r="I72" i="11"/>
  <c r="M72" i="11"/>
  <c r="C15" i="10" s="1"/>
  <c r="H72" i="11"/>
  <c r="C18" i="7"/>
  <c r="E16" i="6" s="1"/>
  <c r="H226" i="8"/>
  <c r="C16" i="4"/>
  <c r="E16" i="3" s="1"/>
  <c r="M92" i="5"/>
  <c r="C23" i="4" s="1"/>
  <c r="S92" i="5"/>
  <c r="E23" i="4" s="1"/>
  <c r="F22" i="3"/>
  <c r="F20" i="3"/>
  <c r="J22" i="3"/>
  <c r="I92" i="5"/>
  <c r="H92" i="5"/>
  <c r="J26" i="3"/>
  <c r="J28" i="3" l="1"/>
  <c r="C7" i="1"/>
  <c r="D23" i="4"/>
  <c r="B7" i="1"/>
  <c r="G7" i="1" s="1"/>
  <c r="E16" i="2"/>
  <c r="D15" i="10"/>
  <c r="B9" i="1"/>
  <c r="J26" i="18"/>
  <c r="C12" i="1" s="1"/>
  <c r="G12" i="1" s="1"/>
  <c r="F20" i="2"/>
  <c r="J28" i="21"/>
  <c r="C13" i="1"/>
  <c r="G13" i="1" s="1"/>
  <c r="J28" i="24"/>
  <c r="I29" i="24" s="1"/>
  <c r="J29" i="24" s="1"/>
  <c r="J31" i="24" s="1"/>
  <c r="C14" i="1"/>
  <c r="G14" i="1" s="1"/>
  <c r="E18" i="2"/>
  <c r="D27" i="28"/>
  <c r="B15" i="1"/>
  <c r="J23" i="2"/>
  <c r="J28" i="33"/>
  <c r="I29" i="33" s="1"/>
  <c r="J29" i="33" s="1"/>
  <c r="J31" i="33" s="1"/>
  <c r="C17" i="1"/>
  <c r="G17" i="1"/>
  <c r="G11" i="1"/>
  <c r="J28" i="6"/>
  <c r="I29" i="6" s="1"/>
  <c r="J29" i="6" s="1"/>
  <c r="J31" i="6" s="1"/>
  <c r="C8" i="1"/>
  <c r="G8" i="1" s="1"/>
  <c r="J26" i="30"/>
  <c r="J26" i="27"/>
  <c r="I29" i="21"/>
  <c r="J29" i="21" s="1"/>
  <c r="J31" i="21" s="1"/>
  <c r="J28" i="18"/>
  <c r="J26" i="12"/>
  <c r="J22" i="9"/>
  <c r="J22" i="2" s="1"/>
  <c r="J23" i="9"/>
  <c r="F22" i="9"/>
  <c r="F22" i="2" s="1"/>
  <c r="J24" i="9"/>
  <c r="J24" i="2" s="1"/>
  <c r="F23" i="9"/>
  <c r="F23" i="2" s="1"/>
  <c r="F24" i="9"/>
  <c r="F24" i="2" s="1"/>
  <c r="F20" i="9"/>
  <c r="I29" i="3"/>
  <c r="J29" i="3" s="1"/>
  <c r="J31" i="3" s="1"/>
  <c r="J28" i="12" l="1"/>
  <c r="C10" i="1"/>
  <c r="G10" i="1" s="1"/>
  <c r="J26" i="2"/>
  <c r="J28" i="2" s="1"/>
  <c r="J28" i="27"/>
  <c r="C15" i="1"/>
  <c r="G15" i="1"/>
  <c r="B18" i="1"/>
  <c r="J28" i="30"/>
  <c r="I29" i="30" s="1"/>
  <c r="J29" i="30" s="1"/>
  <c r="J31" i="30" s="1"/>
  <c r="C16" i="1"/>
  <c r="G16" i="1" s="1"/>
  <c r="I29" i="27"/>
  <c r="J29" i="27" s="1"/>
  <c r="J31" i="27" s="1"/>
  <c r="I29" i="18"/>
  <c r="J29" i="18" s="1"/>
  <c r="J31" i="18" s="1"/>
  <c r="I29" i="12"/>
  <c r="J29" i="12" s="1"/>
  <c r="J31" i="12" s="1"/>
  <c r="J26" i="9"/>
  <c r="J28" i="9" l="1"/>
  <c r="C9" i="1"/>
  <c r="G9" i="1" s="1"/>
  <c r="G18" i="1" s="1"/>
  <c r="B19" i="1" s="1"/>
  <c r="G19" i="1" s="1"/>
  <c r="I29" i="9"/>
  <c r="J29" i="9" s="1"/>
  <c r="J31" i="9" s="1"/>
  <c r="B20" i="1" l="1"/>
  <c r="I30" i="2" s="1"/>
  <c r="J30" i="2" s="1"/>
  <c r="I29" i="2"/>
  <c r="J29" i="2" s="1"/>
  <c r="C18" i="1"/>
  <c r="G20" i="1"/>
  <c r="G21" i="1" s="1"/>
  <c r="J31" i="2" l="1"/>
</calcChain>
</file>

<file path=xl/sharedStrings.xml><?xml version="1.0" encoding="utf-8"?>
<sst xmlns="http://schemas.openxmlformats.org/spreadsheetml/2006/main" count="4178" uniqueCount="1060">
  <si>
    <t>Rekapitulácia rozpočtu</t>
  </si>
  <si>
    <t>Stavba Vodovod v obci Vyšný Kazimír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</si>
  <si>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</si>
  <si>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</si>
  <si>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</si>
  <si>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</si>
  <si>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</si>
  <si>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</si>
  <si>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</si>
  <si>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</si>
  <si>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</si>
  <si>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</si>
  <si>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Prívod do ČS</t>
  </si>
  <si>
    <t>SO 02 Stavebná časť ČS</t>
  </si>
  <si>
    <t>SO 03 Elektrická NN prípojka ČS</t>
  </si>
  <si>
    <t>SO 04 Prívodný rad</t>
  </si>
  <si>
    <t>SO 06 Vodojem - zmena č. 1</t>
  </si>
  <si>
    <t>SO 07 Prístupová cesta k vodojemu</t>
  </si>
  <si>
    <t>SO 09 Odpad z vodojemu</t>
  </si>
  <si>
    <t>SO 11 Rozvodná sieť</t>
  </si>
  <si>
    <t>SO 12 Vodovodné prípojky</t>
  </si>
  <si>
    <t>PS 01 Technologická časť ČS</t>
  </si>
  <si>
    <t>PS 02 Technologická časť vodojemu</t>
  </si>
  <si>
    <t>Krycí list rozpočtu</t>
  </si>
  <si>
    <t xml:space="preserve">Miesto:  </t>
  </si>
  <si>
    <t>Objekt SO 01 Prívod do ČS</t>
  </si>
  <si>
    <t xml:space="preserve">Ks: </t>
  </si>
  <si>
    <t xml:space="preserve">Zákazka: </t>
  </si>
  <si>
    <t>Spracoval: Ing. Ján Halgaš</t>
  </si>
  <si>
    <t xml:space="preserve">Dňa </t>
  </si>
  <si>
    <t>25.04.2019</t>
  </si>
  <si>
    <t>Odberateľ: Obec Vyšný Kazimír</t>
  </si>
  <si>
    <t xml:space="preserve">Projektant: </t>
  </si>
  <si>
    <t xml:space="preserve">Dodávateľ: </t>
  </si>
  <si>
    <t>IČO: 00332801</t>
  </si>
  <si>
    <t>DIČ: 2020630458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</si>
  <si>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</si>
  <si>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</si>
  <si>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</si>
  <si>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</si>
  <si>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</si>
  <si>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</si>
  <si>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</si>
  <si>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</si>
  <si>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</si>
  <si>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</si>
  <si>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</si>
  <si>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</si>
  <si>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</si>
  <si>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</si>
  <si>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</si>
  <si>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</si>
  <si>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</si>
  <si>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</si>
  <si>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</si>
  <si>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</si>
  <si>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</si>
  <si>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</si>
  <si>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</si>
  <si>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[H+P]</t>
  </si>
  <si>
    <t>0% z [H+P+M]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</si>
  <si>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</si>
  <si>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</si>
  <si>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</si>
  <si>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</si>
  <si>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</si>
  <si>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</si>
  <si>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</si>
  <si>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</si>
  <si>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</si>
  <si>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</si>
  <si>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</si>
  <si>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</si>
  <si>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</si>
  <si>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25.04.2019</t>
  </si>
  <si>
    <t>Prehľad rozpočtových nákladov</t>
  </si>
  <si>
    <t>Práce HSV</t>
  </si>
  <si>
    <t>ZEMNÉ PRÁCE</t>
  </si>
  <si>
    <t>ZVISLÉ KONŠTRUKCIE</t>
  </si>
  <si>
    <t>VODOROVNÉ KONŠTRUKCIE</t>
  </si>
  <si>
    <t>POTRUBNÉ ROZVODY</t>
  </si>
  <si>
    <t>PRESUNY HMÔT</t>
  </si>
  <si>
    <t>Montážne práce</t>
  </si>
  <si>
    <t>M-23 MONTÁŽ PRIEMYSELNÉHO POTRUBIA</t>
  </si>
  <si>
    <t>M-46 MONTÁŽE ZEMNÝCH PRÁC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</si>
  <si>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</si>
  <si>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</si>
  <si>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</si>
  <si>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</si>
  <si>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</si>
  <si>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</si>
  <si>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</si>
  <si>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</si>
  <si>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</si>
  <si>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</si>
  <si>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</si>
  <si>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</si>
  <si>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Vodovod v obci Vyšný Kazimír</t>
  </si>
  <si>
    <t xml:space="preserve">  1/A 1</t>
  </si>
  <si>
    <t xml:space="preserve"> 120001101</t>
  </si>
  <si>
    <t>Príplatok k cenám,za sťažené vykopávky v blízkosti podzemného vedenia,vo všetkých horninách,bez odpočtu z celkového objemu vyk.</t>
  </si>
  <si>
    <t xml:space="preserve">M3 </t>
  </si>
  <si>
    <t xml:space="preserve"> 121101101</t>
  </si>
  <si>
    <t>Odstránenie ornice s vodorovným premiestnením na hromady, so zložením na vzdialenosť do 50 m</t>
  </si>
  <si>
    <t xml:space="preserve"> 132201101</t>
  </si>
  <si>
    <t>Hľbenie rýh do šírky 600 mm v hornine 3 do 100 m3</t>
  </si>
  <si>
    <t xml:space="preserve"> 132201109</t>
  </si>
  <si>
    <t>Príplatok k cenám 132 20-1101, -1102, za lepivosť horniny</t>
  </si>
  <si>
    <t xml:space="preserve"> 132301101</t>
  </si>
  <si>
    <t>Hľbenie rýh do šírky 600 mm v hornine 4 do 100 m3</t>
  </si>
  <si>
    <t xml:space="preserve"> 132301109</t>
  </si>
  <si>
    <t>Príplatok za lepivosť horniny 4</t>
  </si>
  <si>
    <t xml:space="preserve"> 132401101</t>
  </si>
  <si>
    <t>Hľbenie rýh do šírky 600 mm v hornine 5 pre akékoľvek množstvo</t>
  </si>
  <si>
    <t xml:space="preserve"> 151101101</t>
  </si>
  <si>
    <t>Zriadenie paženia a rozopretia stien rýh pre podzemné vedenia pre všetky šírky ryhy,priložné do 2m</t>
  </si>
  <si>
    <t xml:space="preserve">M2 </t>
  </si>
  <si>
    <t xml:space="preserve"> 151101111</t>
  </si>
  <si>
    <t>Odstránenie paženia a rozopretia stien rýh pre podzemné vedenia s ulož.materiálu do 3m od okraja výkopu,priložné do hĺbky 2m</t>
  </si>
  <si>
    <t xml:space="preserve"> 162701101</t>
  </si>
  <si>
    <t>Vodorovné premiestnenie výkopku za sucha, z horniny 1 až 4, na vzdialenosť nad 5000 do 6000 m</t>
  </si>
  <si>
    <t xml:space="preserve"> 162701151</t>
  </si>
  <si>
    <t>Vodorovné premiestnenie výkopku za sucha, z horniny 5 až 7, na vzdialenosť nad 5000 do 6000 m</t>
  </si>
  <si>
    <t xml:space="preserve"> 171201201</t>
  </si>
  <si>
    <t>Uloženie sypaniny na skládku</t>
  </si>
  <si>
    <t xml:space="preserve"> 174101101</t>
  </si>
  <si>
    <t>Zásyp sypaninou so zhutnením jám, šachiet, rýh, zárezov alebo okolo objektov v týchto vykopávkach</t>
  </si>
  <si>
    <t>M3</t>
  </si>
  <si>
    <t xml:space="preserve"> 175101101</t>
  </si>
  <si>
    <t>Obsyp potrubia sypaninou z hor.1 až 4  vo vzdialenosti do 3m od kraja výkopu bez zhutnenia sypaniny</t>
  </si>
  <si>
    <t xml:space="preserve"> 175101109</t>
  </si>
  <si>
    <t>Príplatok k cene za prehodenie sypaniny pre pol. 175 10 1101</t>
  </si>
  <si>
    <t xml:space="preserve"> 181301103</t>
  </si>
  <si>
    <t>Rozprestretie ornice v rovine alebo v sklone do 1:5 pri ploche do 500 m2, hr.nad 150 do 200 mm</t>
  </si>
  <si>
    <t>S/S60</t>
  </si>
  <si>
    <t xml:space="preserve"> 583343210</t>
  </si>
  <si>
    <t xml:space="preserve">Piesok </t>
  </si>
  <si>
    <t xml:space="preserve"> 15/A 4</t>
  </si>
  <si>
    <t xml:space="preserve"> 338171122</t>
  </si>
  <si>
    <t>Osadzovanie stľpikov oceľových plotových do výšky 2.60m so zabetónovaním</t>
  </si>
  <si>
    <t>KUS</t>
  </si>
  <si>
    <t>S/S50</t>
  </si>
  <si>
    <t xml:space="preserve"> 553464600</t>
  </si>
  <si>
    <t>Orientačný stĺpik</t>
  </si>
  <si>
    <t>271/A 1</t>
  </si>
  <si>
    <t xml:space="preserve"> 451573111</t>
  </si>
  <si>
    <t>Lôžko pod potrubie, stoky a drobné objekty v otvorenom výkope z piesku a štrkopiesku do 63 mm</t>
  </si>
  <si>
    <t xml:space="preserve"> 892271111</t>
  </si>
  <si>
    <t>Ostatné práce na rúrovom vedení, tlakové skúšky vodovodného potrubia DN 100 alebo 125</t>
  </si>
  <si>
    <t xml:space="preserve">M  </t>
  </si>
  <si>
    <t xml:space="preserve"> 892273111</t>
  </si>
  <si>
    <t>Preplach a dezinfekcia vodovodného potrubia DN od 80 do 125</t>
  </si>
  <si>
    <t xml:space="preserve"> 892372111</t>
  </si>
  <si>
    <t>Zabezpečenie koncov vodovodného potrubia pri tlakových skúškach DN do 300</t>
  </si>
  <si>
    <t xml:space="preserve"> 899401111</t>
  </si>
  <si>
    <t>Osadenie poklopov liatinových ventilových</t>
  </si>
  <si>
    <t xml:space="preserve"> 899713111</t>
  </si>
  <si>
    <t>Orientačné tabuľky na vodovodných a kanalizačných radoch na stĺpiku oceľovom alebo betónovom</t>
  </si>
  <si>
    <t xml:space="preserve"> 899721111</t>
  </si>
  <si>
    <t>Vyhľadávací vodič na potrubí PVC DN do 150 mm</t>
  </si>
  <si>
    <t>M</t>
  </si>
  <si>
    <t>271/A 2</t>
  </si>
  <si>
    <t xml:space="preserve"> 850265121</t>
  </si>
  <si>
    <t>Výrez alebo výsek na potrubí z rúr plastových tlakových DN 100</t>
  </si>
  <si>
    <t xml:space="preserve">KUS     </t>
  </si>
  <si>
    <t xml:space="preserve"> 857242121</t>
  </si>
  <si>
    <t>Montáž liatin. tvaroviek jednoosových z rúr prírubových do DN 80</t>
  </si>
  <si>
    <t xml:space="preserve"> 857262121</t>
  </si>
  <si>
    <t>Montáž liatin. tvaroviek jednoosových z rúr prírubových DN 100</t>
  </si>
  <si>
    <t xml:space="preserve"> 857264121</t>
  </si>
  <si>
    <t>Montáž liatin. tvaroviek odbočných z rúr prírubových DN 100</t>
  </si>
  <si>
    <t xml:space="preserve"> 891231221</t>
  </si>
  <si>
    <t>Montáž vodovodných posúvačov v šachtách s ručným kolieskom DN 65</t>
  </si>
  <si>
    <t xml:space="preserve"> 891233431</t>
  </si>
  <si>
    <t>Montáž vodovodných armatúr DN65 - vodomer</t>
  </si>
  <si>
    <t xml:space="preserve"> 891234121</t>
  </si>
  <si>
    <t>Montáž vodovodných kompenzátorov upchávkových a gumových alebo montážnych vložiek DN 65</t>
  </si>
  <si>
    <t xml:space="preserve"> 891235321</t>
  </si>
  <si>
    <t>Montáž vodovodných spätných klapiek DN 65</t>
  </si>
  <si>
    <t xml:space="preserve"> 891261111</t>
  </si>
  <si>
    <t>Montáž posúvačov s osadením zemnej súpravy (bez poklopov) DN 100</t>
  </si>
  <si>
    <t>923/M23</t>
  </si>
  <si>
    <t xml:space="preserve"> 230201002</t>
  </si>
  <si>
    <t>Montáž vodovodu z rúr HPDE  D 110 mm na tupo</t>
  </si>
  <si>
    <t>P/PC</t>
  </si>
  <si>
    <t xml:space="preserve"> MAT</t>
  </si>
  <si>
    <t xml:space="preserve">Zemný uzáver DN 100 so zemnou zákopovou súpravou </t>
  </si>
  <si>
    <t>Lemový nákružok s prírubou D110</t>
  </si>
  <si>
    <t>TP kus DN100/1000 mm</t>
  </si>
  <si>
    <t>Navarovacia príruba DN65</t>
  </si>
  <si>
    <t>Oceľové potrubie DN65 dĺžky 200 mm s izoláciou</t>
  </si>
  <si>
    <t>TP kus DN65/200 mm</t>
  </si>
  <si>
    <t>S/S20</t>
  </si>
  <si>
    <t xml:space="preserve"> 286112980</t>
  </si>
  <si>
    <t>HDPE rúry tlakové pre rozvod vody - PE 100 / PN 10 110 x 6,6 x L</t>
  </si>
  <si>
    <t>bm</t>
  </si>
  <si>
    <t>S/S40</t>
  </si>
  <si>
    <t xml:space="preserve"> 388500229</t>
  </si>
  <si>
    <t>ks</t>
  </si>
  <si>
    <t xml:space="preserve"> 422251550</t>
  </si>
  <si>
    <t xml:space="preserve"> 422616500</t>
  </si>
  <si>
    <t xml:space="preserve"> 422835060</t>
  </si>
  <si>
    <t xml:space="preserve"> 552421800</t>
  </si>
  <si>
    <t>Poklop ventilový voda, plyn</t>
  </si>
  <si>
    <t>kus</t>
  </si>
  <si>
    <t xml:space="preserve"> 552560150</t>
  </si>
  <si>
    <t xml:space="preserve"> 552563320</t>
  </si>
  <si>
    <t>T kus DN100/1000</t>
  </si>
  <si>
    <t xml:space="preserve"> 998273101</t>
  </si>
  <si>
    <t>Presun hmôt pre rúrové vedenie (vodovod alebo kanalizácia) včítane nových objektov v otvorenom výkope</t>
  </si>
  <si>
    <t xml:space="preserve">T  </t>
  </si>
  <si>
    <t xml:space="preserve"> 230250001</t>
  </si>
  <si>
    <t>Montáž kontrolných vývodov - KV, kontrolný merací vývod napäťový KVD</t>
  </si>
  <si>
    <t>P/P 1</t>
  </si>
  <si>
    <t xml:space="preserve"> 84 44 000</t>
  </si>
  <si>
    <t>Autozásuvka</t>
  </si>
  <si>
    <t>946/M46</t>
  </si>
  <si>
    <t xml:space="preserve"> 460490012</t>
  </si>
  <si>
    <t>Fólia výstražná z PVC, šírka 33 cm</t>
  </si>
  <si>
    <t xml:space="preserve"> 283000200</t>
  </si>
  <si>
    <t>Fólia v m</t>
  </si>
  <si>
    <t>Objekt SO 02 Stavebná časť ČS</t>
  </si>
  <si>
    <t>ZÁKLADY</t>
  </si>
  <si>
    <t>POVRCHOVÉ ÚPRAVY</t>
  </si>
  <si>
    <t>OSTATNÉ PRÁCE</t>
  </si>
  <si>
    <t>Práce PSV</t>
  </si>
  <si>
    <t>IZOLÁCIE PROTI VODE A VLHKOSTI</t>
  </si>
  <si>
    <t>KONŠTRUKCIE TESÁRSKE</t>
  </si>
  <si>
    <t>KONŠTRUKCIE KLAMPIARSKE</t>
  </si>
  <si>
    <t>KRYTINY TVRDÉ</t>
  </si>
  <si>
    <t>KONŠTRUKCIE STOLÁRSKE</t>
  </si>
  <si>
    <t>KOVOVÉ DOPLNKOVÉ KONŠTRUKCIE</t>
  </si>
  <si>
    <t>PODLAHY A OBKLADY KERAMICKÉ-DLAŽBY</t>
  </si>
  <si>
    <t>NÁTERY</t>
  </si>
  <si>
    <t>MAĽBY</t>
  </si>
  <si>
    <t>M-21 ELEKTROMONTÁŽE</t>
  </si>
  <si>
    <t xml:space="preserve"> 121101103</t>
  </si>
  <si>
    <t>Odstránenie ornice s vodorovným premiestnením na hromady,so zložením na vzdialenosť nad 100 do 250 m</t>
  </si>
  <si>
    <t xml:space="preserve"> 131201101</t>
  </si>
  <si>
    <t>Hľbenie nezapažených jám v hornine 3 do 100 m3</t>
  </si>
  <si>
    <t xml:space="preserve"> 131201109</t>
  </si>
  <si>
    <t>Príplatok k cenám za lepivosť horniny</t>
  </si>
  <si>
    <t xml:space="preserve"> 175101201</t>
  </si>
  <si>
    <t>Obsyp objektov sypaninou z vhodných hornín 1 až 4 bez prehodenia sypaniny</t>
  </si>
  <si>
    <t xml:space="preserve"> 175101209</t>
  </si>
  <si>
    <t>Príplatok k cene za prehodenie sypaniny</t>
  </si>
  <si>
    <t xml:space="preserve"> 583372130</t>
  </si>
  <si>
    <t>Štrkopiesok / A3 / frakcia 0-32  tr. Z</t>
  </si>
  <si>
    <t xml:space="preserve">  2/A 1</t>
  </si>
  <si>
    <t xml:space="preserve"> 271571112</t>
  </si>
  <si>
    <t>Vankúše zhutnené pod základy zo štrkopiesku netriedeného</t>
  </si>
  <si>
    <t xml:space="preserve"> 11/A 1</t>
  </si>
  <si>
    <t xml:space="preserve"> 272361821</t>
  </si>
  <si>
    <t>Výstuž základových základových klenieb, dosiek z ocele 10505</t>
  </si>
  <si>
    <t>T</t>
  </si>
  <si>
    <t xml:space="preserve"> 15/A 2</t>
  </si>
  <si>
    <t xml:space="preserve"> 273326121</t>
  </si>
  <si>
    <t>Základové dosky z betónu železového vodostavebného V4T0-B 20</t>
  </si>
  <si>
    <t xml:space="preserve"> 273356021</t>
  </si>
  <si>
    <t>Debnenie základových dosiek pre plochy rovinné zhotovenie</t>
  </si>
  <si>
    <t xml:space="preserve"> 273356022</t>
  </si>
  <si>
    <t>Debnenie základových dosiek pre plochy rovinné -odstránenie</t>
  </si>
  <si>
    <t xml:space="preserve"> 272353101</t>
  </si>
  <si>
    <t>Debnenie kotevných otvorov v klenbách s prierezom do 0.01 m2, hľ. do 0.25 m</t>
  </si>
  <si>
    <t xml:space="preserve"> 278311041</t>
  </si>
  <si>
    <t>Zálievka kotevných otvorov z betónu tr. B20 (zn. III) do 0,02m3</t>
  </si>
  <si>
    <t xml:space="preserve"> 278381531</t>
  </si>
  <si>
    <t>Základy pod stroje do 5 m3 z betónu prostého tr.B 20(C 16/20),zložitosť I</t>
  </si>
  <si>
    <t>m3</t>
  </si>
  <si>
    <t xml:space="preserve"> 311231472</t>
  </si>
  <si>
    <t xml:space="preserve"> 12/A 1</t>
  </si>
  <si>
    <t xml:space="preserve"> 317162001</t>
  </si>
  <si>
    <t>KS</t>
  </si>
  <si>
    <t xml:space="preserve"> 380326123</t>
  </si>
  <si>
    <t>Kompletná konštrukcia čistiarne odpad.vôd,nádrží,vodojemov,žľabov,kanálov z bet.želez.vodostav.V4T0- B20 znlll.hr.od 300mm</t>
  </si>
  <si>
    <t xml:space="preserve"> 380356241</t>
  </si>
  <si>
    <t>Debnenie kompl. konštrukcií čistiarní odpad. vôd neom. z bet. vodostav. plôch rovinných zhotovenie</t>
  </si>
  <si>
    <t xml:space="preserve"> 380356242</t>
  </si>
  <si>
    <t>Debnenie kompl. konštrukcií čistiarní odpad. vôd neom. z bet. vodostav. plôch rovinných odstránenie</t>
  </si>
  <si>
    <t xml:space="preserve"> 380361006</t>
  </si>
  <si>
    <t>Výstuž komplet. konstr. čist. odpadových vôd a nádrží z ocele 10505</t>
  </si>
  <si>
    <t>t</t>
  </si>
  <si>
    <t xml:space="preserve"> 411321313</t>
  </si>
  <si>
    <t>Betón stropov doskových a trámových, klenieb, škrupín, nosníkov, železový tr.B20(zn.III)</t>
  </si>
  <si>
    <t xml:space="preserve"> 411351101</t>
  </si>
  <si>
    <t>Debnenie stropov doskových zhotovenie-dielce</t>
  </si>
  <si>
    <t xml:space="preserve"> 411351102</t>
  </si>
  <si>
    <t>Debnenie stropov doskových odstránenie-dielce</t>
  </si>
  <si>
    <t xml:space="preserve"> 411354171</t>
  </si>
  <si>
    <t>Podporná konštrukcia stropov pre zaťaženie do 5 kpa zhotovenie</t>
  </si>
  <si>
    <t xml:space="preserve"> 411354172</t>
  </si>
  <si>
    <t>Podporná konštrukcia stropov pre zaťaženie do 5 kpa odstránenie</t>
  </si>
  <si>
    <t xml:space="preserve"> 411361821</t>
  </si>
  <si>
    <t>Výstuž stropov a klenieb, nosníkov a trámov, stužujúcich pásov a vencov 10505</t>
  </si>
  <si>
    <t xml:space="preserve"> 416251401</t>
  </si>
  <si>
    <t>m2</t>
  </si>
  <si>
    <t xml:space="preserve"> 417321313</t>
  </si>
  <si>
    <t>Betón stužujúcich pásov a vencov železový tr.B 20(zn.lll)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</si>
  <si>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</si>
  <si>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</si>
  <si>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</si>
  <si>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</si>
  <si>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417361721</t>
  </si>
  <si>
    <t>Výstuž stužujúcich pásov a vencov z betonárskej ocele 10505 R</t>
  </si>
  <si>
    <t xml:space="preserve"> 631017111001</t>
  </si>
  <si>
    <t xml:space="preserve"> 611421122</t>
  </si>
  <si>
    <t>Vnútorná omietka vápenná alebo vápennocementová stropov, hladká</t>
  </si>
  <si>
    <t xml:space="preserve"> 612421626</t>
  </si>
  <si>
    <t>Vnútorná omietka vápenná alebo vápennocementová v podlaží a v schodisku stien hladká</t>
  </si>
  <si>
    <t xml:space="preserve"> 622421131</t>
  </si>
  <si>
    <t>Vonkajšia omietka stien vápenná alebo vápennocementová hladká v stupni zložitosti I až II</t>
  </si>
  <si>
    <t xml:space="preserve"> 622991208</t>
  </si>
  <si>
    <t>M2</t>
  </si>
  <si>
    <t xml:space="preserve"> 632451135</t>
  </si>
  <si>
    <t>Poter pieskovocementový 400kg/m3 hladený dreveným hladidlom hr. do 40 mm</t>
  </si>
  <si>
    <t xml:space="preserve"> 642942111</t>
  </si>
  <si>
    <t>Osadzovanie zárubní alebo rámov dverových oceľových lisovaných aj uholníkových s vybetón.prahov plochy otvoru do 2,5 m2</t>
  </si>
  <si>
    <t xml:space="preserve"> 553319470</t>
  </si>
  <si>
    <t>Zárubňa oceľová CgU na otočné dvere PN 74 6525  90x197x10 cm</t>
  </si>
  <si>
    <t xml:space="preserve">  3/A 1</t>
  </si>
  <si>
    <t xml:space="preserve"> 941955001</t>
  </si>
  <si>
    <t>Lešenie ľahké pracovné pomocné o výške leš. podlahy do 1,2 m</t>
  </si>
  <si>
    <t xml:space="preserve"> 952901221</t>
  </si>
  <si>
    <t>Vyčistenie budov priemyselných objektov akejkoľvek výšky</t>
  </si>
  <si>
    <t xml:space="preserve"> 998011001</t>
  </si>
  <si>
    <t>Presun hmôt pre budovy murované výšky do 6 m</t>
  </si>
  <si>
    <t>711/A 1</t>
  </si>
  <si>
    <t xml:space="preserve"> 998711201</t>
  </si>
  <si>
    <t>Izolácie proti vode - príplatok za presun hmôt do výšky 6 m</t>
  </si>
  <si>
    <t>721/A 5</t>
  </si>
  <si>
    <t xml:space="preserve"> 725</t>
  </si>
  <si>
    <t>762/A 1</t>
  </si>
  <si>
    <t xml:space="preserve"> 762081060</t>
  </si>
  <si>
    <t>Zvláštne výkony hoblovania reziva na stavenisku, viacstranné</t>
  </si>
  <si>
    <t xml:space="preserve"> 762084111</t>
  </si>
  <si>
    <t>Tesárske konštrukcie - príplatok k cene profilovania zhlaví trámov, za práce na strechách, na konštr. krovov v. cez 4 do 8 m</t>
  </si>
  <si>
    <t xml:space="preserve"> 762084211</t>
  </si>
  <si>
    <t>Tesárske konštrukcie - príplatok k cene na debnenie a laťovanie krovov, výšky cez 4 do 12 m</t>
  </si>
  <si>
    <t xml:space="preserve"> 762332110</t>
  </si>
  <si>
    <t>Montáž viazaných konštrukcií krovov striech z reziva priemernej plochy do 120 cm2</t>
  </si>
  <si>
    <t xml:space="preserve"> 762332120</t>
  </si>
  <si>
    <t>Montáž viazaných konštrukcií krovov striech pultových, sedl.,valbových,stanových, z reziva o pr.pl.120-240cm</t>
  </si>
  <si>
    <t xml:space="preserve"> 762342203</t>
  </si>
  <si>
    <t>Montáž laťovania striech sklonu do 60 st. s vyrezaním otvorov pl. do 0,25m2, vzd. latí 220-360 mm</t>
  </si>
  <si>
    <t xml:space="preserve"> 762395000</t>
  </si>
  <si>
    <t>Tesárske konštrukcie - spojovacie a ochranné prostriedky : svory,dosky,klince,pásová oceľ,šrúby,impregnácia</t>
  </si>
  <si>
    <t xml:space="preserve"> 998762102</t>
  </si>
  <si>
    <t>Tesárske konštrukcie - presun hmôt v objektoch výšky do 12 m</t>
  </si>
  <si>
    <t>S/S80</t>
  </si>
  <si>
    <t xml:space="preserve"> 605155190</t>
  </si>
  <si>
    <t>Hranol SM/JD ak. I,  - rezivo na krov</t>
  </si>
  <si>
    <t xml:space="preserve"> 605171020</t>
  </si>
  <si>
    <t>Lata opracov.z ihl. reziva SM/JD ak.I,</t>
  </si>
  <si>
    <t>764/A 1</t>
  </si>
  <si>
    <t xml:space="preserve"> 7640000001</t>
  </si>
  <si>
    <t>Klampiarske konštrukcie - montáž a dodávka strešnej krytiny lakoplastovanej   - vrátane doplnkov</t>
  </si>
  <si>
    <t xml:space="preserve"> 764352310</t>
  </si>
  <si>
    <t>Žľaby pododkvapové z lakoplastovaného plechu,polkruhové,priemer 150 mm</t>
  </si>
  <si>
    <t>m</t>
  </si>
  <si>
    <t xml:space="preserve"> 764359222</t>
  </si>
  <si>
    <t>Kotkík žľabový z  lakoplastovaného plechu,polkruhové,priemer 100 mm</t>
  </si>
  <si>
    <t xml:space="preserve"> 764454222</t>
  </si>
  <si>
    <t>Odpadové rúry z  lakoplastovaného plechu,polkruhové,priemer 100 mm</t>
  </si>
  <si>
    <t>764/A 4</t>
  </si>
  <si>
    <t xml:space="preserve"> 998764101</t>
  </si>
  <si>
    <t>Presun hmôt pre konštrukcie klampiarske v objektoch výšky do 6 m</t>
  </si>
  <si>
    <t>765/A 1</t>
  </si>
  <si>
    <t xml:space="preserve"> 765901103</t>
  </si>
  <si>
    <t xml:space="preserve"> 998765101</t>
  </si>
  <si>
    <t>Presun hmôt pre tvrdé krytiny v objektoch výšky do 6 m</t>
  </si>
  <si>
    <t>766/A 1</t>
  </si>
  <si>
    <t xml:space="preserve"> 766421222</t>
  </si>
  <si>
    <t>Stolárske konštrukcie - montáž obloženia pdhľadov jednoduchých, palubovkami smrekovcovými š.60-80 mm</t>
  </si>
  <si>
    <t xml:space="preserve"> 998766101</t>
  </si>
  <si>
    <t>Presun hmot pre konštrukcie stolárske v objektoch výšky do 6 m</t>
  </si>
  <si>
    <t>S/S90</t>
  </si>
  <si>
    <t xml:space="preserve"> 611916850</t>
  </si>
  <si>
    <t>Obloženie stien a stropov palubovk. smrek, hr.20, šírky 61-80 mm</t>
  </si>
  <si>
    <t>767/A 1</t>
  </si>
  <si>
    <t xml:space="preserve"> 767811100</t>
  </si>
  <si>
    <t>Montáž vetracích mriežok</t>
  </si>
  <si>
    <t>767/A 3</t>
  </si>
  <si>
    <t xml:space="preserve"> 767643110</t>
  </si>
  <si>
    <t>Montáž dverí dokončenie okovania dverí,osadených do oceľovej zárubne kyvných jednokrídlových</t>
  </si>
  <si>
    <t xml:space="preserve"> 767833100</t>
  </si>
  <si>
    <t>Montáž rebríkov do muriva s bočnicami z profilovej ocele,z rúrok alebo z tenkostenných profilov</t>
  </si>
  <si>
    <t xml:space="preserve"> 767995101</t>
  </si>
  <si>
    <t>Kovové konštrukcie - montáž ostatných atypických doplkových konštrukcií o hmotnosti do 5 kg</t>
  </si>
  <si>
    <t xml:space="preserve">KG </t>
  </si>
  <si>
    <t xml:space="preserve"> 998767101</t>
  </si>
  <si>
    <t>Presun hmôt pre kovové stavebné doplnkové konštrukcie v objektoch výšky do 6 m</t>
  </si>
  <si>
    <t xml:space="preserve"> OK</t>
  </si>
  <si>
    <t>Dodávka uchytenia pomúrnice</t>
  </si>
  <si>
    <t xml:space="preserve"> 429727020</t>
  </si>
  <si>
    <t>Mriežka vetracia 300x300 mm</t>
  </si>
  <si>
    <t xml:space="preserve"> 553407730</t>
  </si>
  <si>
    <t xml:space="preserve"> 553954530</t>
  </si>
  <si>
    <t>Rebrík oceľový vnútorný  2 000 mm vrátane povrchových úprav</t>
  </si>
  <si>
    <t>Príplatok za flexibilné lepidlo</t>
  </si>
  <si>
    <t>771/A 1</t>
  </si>
  <si>
    <t xml:space="preserve"> 771445014</t>
  </si>
  <si>
    <t>Montáž soklíkov z obkladačiek hutných,keramických do tmelu,rovné 200x100 mm,výška do 100 mm</t>
  </si>
  <si>
    <t xml:space="preserve"> 771575107</t>
  </si>
  <si>
    <t>Keramické podlahy - montáž z dlaždíc keramických režných alebo glazovaných hladkých, veľ. 200x200 mm, klad. do tmelu</t>
  </si>
  <si>
    <t xml:space="preserve"> 998771101</t>
  </si>
  <si>
    <t>Presun hmôt pre podlahy z dlaždíc v objektoch výšky do 6 m</t>
  </si>
  <si>
    <t>S/S70</t>
  </si>
  <si>
    <t xml:space="preserve"> 597640470</t>
  </si>
  <si>
    <t>Dlaždice s hladkým povrchom rozmerová presn. A,úprava líca 1 tr.Ia 200x200x8 mm</t>
  </si>
  <si>
    <t>783/A 1</t>
  </si>
  <si>
    <t xml:space="preserve"> 783626300</t>
  </si>
  <si>
    <t>Nátery stolárskych výrobkov syntetické, lazurovacím lakom, 3x lakovaním</t>
  </si>
  <si>
    <t xml:space="preserve"> 783894612</t>
  </si>
  <si>
    <t>784/A 1</t>
  </si>
  <si>
    <t xml:space="preserve"> 784412301</t>
  </si>
  <si>
    <t>Maľby - pačokovanie vápenným mliekom dvojnásobným s obrúsením a presádrovaním v miest. v do 3,8 m</t>
  </si>
  <si>
    <t xml:space="preserve"> 784441010</t>
  </si>
  <si>
    <t>Maľby latex. jednofar. dvojnás. so základ. napúšť. náterom v miestn. výšky do 3,80 m</t>
  </si>
  <si>
    <t>921/M21</t>
  </si>
  <si>
    <t xml:space="preserve"> 210010101</t>
  </si>
  <si>
    <t>Lišta elektroinšt. z PH vč. spojok, ohybov, rohov, bez krabíc, uložená pevne typ L 20 preťahovací</t>
  </si>
  <si>
    <t xml:space="preserve"> 210010105</t>
  </si>
  <si>
    <t>Lišta elektroinšt. z PH vč. spojok, ohybov, rohov, bez krabíc, uložená pevne typ V 43 vkladací</t>
  </si>
  <si>
    <t xml:space="preserve"> 210010323</t>
  </si>
  <si>
    <t>Škatuľa odbočná s viečkom, svorkovnicou vč. zapojenia (KR 125) štvorcová</t>
  </si>
  <si>
    <t xml:space="preserve"> 210010351</t>
  </si>
  <si>
    <t>Škatuľová rozvodka z lisov. izolantu vč. ukončenia káblov a zapojenia vodičov typ 6455-11 do 4 mm2</t>
  </si>
  <si>
    <t xml:space="preserve"> 210100001</t>
  </si>
  <si>
    <t>Ukončenie vodičov v rozvádzač. vč. zapojenia a vodičovej koncovky do 2.5 mm2</t>
  </si>
  <si>
    <t xml:space="preserve"> 210110021</t>
  </si>
  <si>
    <t>Spínač nástenný pre prostredie vonkajšie a mokré, včítane zapojenia jednopólový - radenie 1</t>
  </si>
  <si>
    <t xml:space="preserve"> 210111022</t>
  </si>
  <si>
    <t>Domová zásuvka v krabici 10/16 A 250 V, 2P + Z 2 x zapojenie</t>
  </si>
  <si>
    <t xml:space="preserve"> 210111051</t>
  </si>
  <si>
    <t>Zásuvka s plochými kontaktmi v škatuli pre vonkajšie prostredie, 48 V, 250 V, 380 V, 10 A 2P</t>
  </si>
  <si>
    <t xml:space="preserve"> 210111102</t>
  </si>
  <si>
    <t>Priemyslová zásuvka CEE 220 V, 380 V, 500 V, vč. zapojenia, typ CZ 3232, H, S, Z 2P + Z</t>
  </si>
  <si>
    <t xml:space="preserve"> 210190004</t>
  </si>
  <si>
    <t>Montáž oceľolechovej rozvodnice do váhy 150 kg</t>
  </si>
  <si>
    <t xml:space="preserve"> 210192562</t>
  </si>
  <si>
    <t>Ochranná svorkovnica (nulový mostík) vr.zapoj. typ 6236 - 30 - 63 A</t>
  </si>
  <si>
    <t xml:space="preserve"> 210200044</t>
  </si>
  <si>
    <t>Svietidlo žiarovkové - typ 213 20 02 - 25+25 W, núdzové a orient., zelený pruh</t>
  </si>
  <si>
    <t xml:space="preserve"> 210200056</t>
  </si>
  <si>
    <t>Svietidlo žiarovkové - typ 311 04 03 - 200 W, priem., stropné</t>
  </si>
  <si>
    <t xml:space="preserve"> 210220021</t>
  </si>
  <si>
    <t>Upevňovacie vedenie v zemi včít. svoriek,prepojenia, izolácie spojov FeZn do 120 mm2</t>
  </si>
  <si>
    <t xml:space="preserve"> 210220302</t>
  </si>
  <si>
    <t>Bleskozvodová svorka nad 2 skrutky (ST, SJ, SK, SZ, SR 01, 02)</t>
  </si>
  <si>
    <t xml:space="preserve"> 210220361</t>
  </si>
  <si>
    <t>Tyčový uzemňovač zarazený do zeme a pripoj.vedenie do 2 m</t>
  </si>
  <si>
    <t xml:space="preserve"> 210220452</t>
  </si>
  <si>
    <t>Ochranné pospájanie v práčovniach, kúpeľniach, pevne uložené Cu 4-16mm2</t>
  </si>
  <si>
    <t xml:space="preserve"> 210810041</t>
  </si>
  <si>
    <t>Silový kábel 750 - 1000 V /mm2/ pevne uložený CYKY-CYKYm 750 V 2x1.5</t>
  </si>
  <si>
    <t xml:space="preserve"> 210810042</t>
  </si>
  <si>
    <t>Silový kábel 750 - 1000 V /mm2/ pevne uložený CYKY-CYKYm 750 V 2x2.5</t>
  </si>
  <si>
    <t xml:space="preserve"> 210810045</t>
  </si>
  <si>
    <t>Silový kábel 750 - 1000 V /mm2/ pevne uložený CYKY-CYKYm 750 V 3x1.5</t>
  </si>
  <si>
    <t xml:space="preserve"> 210810046</t>
  </si>
  <si>
    <t>Silový kábel 750 - 1000 V /mm2/ pevne uložený CYKY-CYKYm 750 V 3x2.5</t>
  </si>
  <si>
    <t xml:space="preserve"> 210810056</t>
  </si>
  <si>
    <t>Silový kábel 750 - 1000 V /mm2/ pevne uložený CYKY-CYKYm 750 V 5x2.5</t>
  </si>
  <si>
    <t xml:space="preserve"> 210950101</t>
  </si>
  <si>
    <t>Označovací štítok na kábel (naviac proti norme)</t>
  </si>
  <si>
    <t xml:space="preserve"> 211010002</t>
  </si>
  <si>
    <t>Osadenie polyamidovej príchytky do tehlového muriva HM 8</t>
  </si>
  <si>
    <t xml:space="preserve"> 211010003</t>
  </si>
  <si>
    <t>Osadenie polyamidovej príchytky do tehlového muriva HM 10</t>
  </si>
  <si>
    <t>R/R 0</t>
  </si>
  <si>
    <t xml:space="preserve">        12</t>
  </si>
  <si>
    <t>HZS-Revízie</t>
  </si>
  <si>
    <t>HOD</t>
  </si>
  <si>
    <t xml:space="preserve"> 000000625</t>
  </si>
  <si>
    <t>Dopravné náklady</t>
  </si>
  <si>
    <t>SK</t>
  </si>
  <si>
    <t xml:space="preserve"> HZS-004</t>
  </si>
  <si>
    <t>Nešpecifikované práce</t>
  </si>
  <si>
    <t>R/R10</t>
  </si>
  <si>
    <t xml:space="preserve"> 00000001</t>
  </si>
  <si>
    <t>PPV - 6%</t>
  </si>
  <si>
    <t xml:space="preserve"> 00000003</t>
  </si>
  <si>
    <t>Kábel CYKY 2Ax1,5</t>
  </si>
  <si>
    <t>Kábel CYKY 2Ax2,5</t>
  </si>
  <si>
    <t>Kábel CYKY 3Cx1,5</t>
  </si>
  <si>
    <t>Kábel CYKY 3Cx2,5</t>
  </si>
  <si>
    <t>Kábel CYKY 5Cx2,5</t>
  </si>
  <si>
    <t>Vodič CY 6 zž</t>
  </si>
  <si>
    <t>Vodič CY 10 zž</t>
  </si>
  <si>
    <t>Pásovina FeZn 30x4</t>
  </si>
  <si>
    <t>Zemniaca tyč ZT2</t>
  </si>
  <si>
    <t>Prípojnica HOP</t>
  </si>
  <si>
    <t>Krabica 310x240x120mm na HOP</t>
  </si>
  <si>
    <t xml:space="preserve">Spínač č.1, 10A/250V, IP44 </t>
  </si>
  <si>
    <t>Zásuvka IZN 1653 , 16A/400V, IP44</t>
  </si>
  <si>
    <t>Zásuvka dvojitá 2P+PE, 16A/250V, IP44</t>
  </si>
  <si>
    <t>Zásuvka jednonásobná na povrch s bezpečným napätím, 10A/24V, IP44</t>
  </si>
  <si>
    <t>Plastová krabica prístrojová na povrch so svorkovnicou, 4xvývodka</t>
  </si>
  <si>
    <t>Svietidlo žiarovkové nástenné so sklom, 1x200W, IP65</t>
  </si>
  <si>
    <t>Svietidlo núdzové pre netrvalé osvetlenie 230V/11W, 3hod.</t>
  </si>
  <si>
    <t>Žiarovka E27, 200W</t>
  </si>
  <si>
    <t>Žiarivka 11W</t>
  </si>
  <si>
    <t>Žľab PVC 20x20mm</t>
  </si>
  <si>
    <t>Žľab PVC 40x20mm</t>
  </si>
  <si>
    <t>Materiál na vytvorenie protipožiarnej ucpávky s odolnosťou cca 15min.</t>
  </si>
  <si>
    <t>Hmoždina HM8+skrutka</t>
  </si>
  <si>
    <t>Hmoždina HM10+skrutka</t>
  </si>
  <si>
    <t>Svorka SZ</t>
  </si>
  <si>
    <t>Označovací štítok</t>
  </si>
  <si>
    <t>Nešpecifikovaný materiál</t>
  </si>
  <si>
    <t>Rozvádzač RM1</t>
  </si>
  <si>
    <t>P/PP</t>
  </si>
  <si>
    <t xml:space="preserve"> P0000001</t>
  </si>
  <si>
    <t>Pomocný materiál - 3%</t>
  </si>
  <si>
    <t>%</t>
  </si>
  <si>
    <t xml:space="preserve"> R0000001</t>
  </si>
  <si>
    <t>Murárska výpomoc - 6%</t>
  </si>
  <si>
    <t xml:space="preserve"> R0000003</t>
  </si>
  <si>
    <t>Náklady na presun pre montážne práce - 1%</t>
  </si>
  <si>
    <t xml:space="preserve"> 460200163</t>
  </si>
  <si>
    <t>Hĺbenie káblovej ryhy 35 cm širokej a 80 cm hlbokej, v zemine triedy 3</t>
  </si>
  <si>
    <t xml:space="preserve"> 460420022</t>
  </si>
  <si>
    <t>Zriadenie, rekonšt. káblového lôžka z piesku bez zakrytia, v ryhe šír. do 65 cm, hrúbky vrstvy 10 cm</t>
  </si>
  <si>
    <t xml:space="preserve"> 460520201</t>
  </si>
  <si>
    <t>Zaistenie vstupného a výstupného otvoru v stene proti vniknutiu vody d</t>
  </si>
  <si>
    <t xml:space="preserve"> 460560163</t>
  </si>
  <si>
    <t>Ručný zásyp nezap. káblovej ryhy bez zhutn. zeminy, 35 cm širokej, 80 cm hlbokej v zemine tr. 3</t>
  </si>
  <si>
    <t xml:space="preserve"> 460620013</t>
  </si>
  <si>
    <t>Proviz. úprava terénu v zemine tr. 3, aby nerovnosti terénu neboli väčšie ako 2 cm od vodor.hladiny</t>
  </si>
  <si>
    <t xml:space="preserve"> 460680021</t>
  </si>
  <si>
    <t>Vybúranie otvoru 0,01-0,025m2, úprava omietky, v tehlovom múre s hrúbkou 15 cm</t>
  </si>
  <si>
    <t xml:space="preserve"> 460680022</t>
  </si>
  <si>
    <t>Vybúranie otvoru 0,01-0,025m2, úprava omietky, v tehlovom múre s hrúbkou 30 cm</t>
  </si>
  <si>
    <t>Objekt SO 03 Elektrická NN prípojka ČS</t>
  </si>
  <si>
    <t xml:space="preserve"> 210010055</t>
  </si>
  <si>
    <t>Rúrka elektroinšt. oceľová, závitová uložená voľne alebo pod omietkou typ 6036, 36 mm</t>
  </si>
  <si>
    <t xml:space="preserve"> 210010084</t>
  </si>
  <si>
    <t>Rúrka elektroinšt. pancierová z PH uložená pevne typ 8029, 29 mm</t>
  </si>
  <si>
    <t xml:space="preserve"> 210040001</t>
  </si>
  <si>
    <t>Stožiar z predpätého betónu 9-12 m/3-10 kN jednoduchý</t>
  </si>
  <si>
    <t xml:space="preserve"> 210100002</t>
  </si>
  <si>
    <t>Ukončenie vodičov v rozvádzač. vč. zapojenia a vodičovej koncovky do 6 mm2</t>
  </si>
  <si>
    <t xml:space="preserve"> 210100003</t>
  </si>
  <si>
    <t>Ukončenie vodičov v rozvádzač. vč. zapojenia a vodičovej koncovky do 16 mm2</t>
  </si>
  <si>
    <t xml:space="preserve"> 210100252</t>
  </si>
  <si>
    <t>Ukončenie celoplastových káblov zmrašť. záklopkou alebo páskou do 4 x 25 mm2</t>
  </si>
  <si>
    <t xml:space="preserve"> 210120102</t>
  </si>
  <si>
    <t>Poistkový náboj vč.montáže nožový náboj do 500 V</t>
  </si>
  <si>
    <t xml:space="preserve"> 210120131</t>
  </si>
  <si>
    <t>Poistková skriňa liatinová alebo plechová na stožiar, do 3 x 100 A</t>
  </si>
  <si>
    <t xml:space="preserve"> 210260001</t>
  </si>
  <si>
    <t>Bezpečnostný bielo-oranžový závesných vodičov</t>
  </si>
  <si>
    <t xml:space="preserve"> 210260011</t>
  </si>
  <si>
    <t>Napínacia skrutka M 16, vč. očnice</t>
  </si>
  <si>
    <t xml:space="preserve"> 210260042</t>
  </si>
  <si>
    <t>Svorka SH 2 s hákom, vč.prevŕtania otvoru do kotevnej objímky</t>
  </si>
  <si>
    <t xml:space="preserve"> 210260052</t>
  </si>
  <si>
    <t>Koncová príložka na kolík pre ukončenie ZKP</t>
  </si>
  <si>
    <t xml:space="preserve"> 210260101</t>
  </si>
  <si>
    <t>Závesné káble Kábel AYKY vč. rozvinutia, nahodenia, napnutia nosného lana a vyregulovania</t>
  </si>
  <si>
    <t xml:space="preserve"> 210260171</t>
  </si>
  <si>
    <t>Ukončenie nosného lana káblu AYKYz lanovou svorkou</t>
  </si>
  <si>
    <t xml:space="preserve"> 210810013</t>
  </si>
  <si>
    <t>Silový kábel 750 - 1000 V /mm2/ voľne uložený CYKY-CYKYm 750 V 4x10</t>
  </si>
  <si>
    <t xml:space="preserve"> 210901015</t>
  </si>
  <si>
    <t>Silový kábel 750-1000 V (v mm2) voľne uložený AYKY 750 V 4x16</t>
  </si>
  <si>
    <t>Kábel 1-AYKY-J 4x16</t>
  </si>
  <si>
    <t>Kábel 1-AYKY-z 4x16</t>
  </si>
  <si>
    <t>Kábel CYKY-J 5x6</t>
  </si>
  <si>
    <t>Prúdové svorky pre spojenie AlFe a AYKY</t>
  </si>
  <si>
    <t>Poistková skriňa SPP2 CD IV P2</t>
  </si>
  <si>
    <t>Držiak skrine SPP na stĺp</t>
  </si>
  <si>
    <t>Stĺp z odstredeného železobetónu JB 9/6</t>
  </si>
  <si>
    <t>Poistka nožová PN00 32A gG</t>
  </si>
  <si>
    <t>Kotevná objímka D=220mm</t>
  </si>
  <si>
    <t>Napínacia skrutka M16</t>
  </si>
  <si>
    <t>Pancierová trubka 6036</t>
  </si>
  <si>
    <t>Príchytka kábla na stĺp</t>
  </si>
  <si>
    <t>Svorka na nosné lanko</t>
  </si>
  <si>
    <t>Trubka FXP 40</t>
  </si>
  <si>
    <t>Rozvádzač merania RE</t>
  </si>
  <si>
    <t>Označovací štítok Al</t>
  </si>
  <si>
    <t>Nešpecifikovaný podružný materiál</t>
  </si>
  <si>
    <t xml:space="preserve"> 460050003</t>
  </si>
  <si>
    <t>Jama pre jednoduchý stožiar nepätkovaný dĺžky 6-8 m,v rovine,zásyp a zhutnenie,zemina tr.3</t>
  </si>
  <si>
    <t xml:space="preserve"> 460080001</t>
  </si>
  <si>
    <t>Základ z prostého betónu s dopravou zmesi a betonážou do prírodnej zeminy bez debnenia</t>
  </si>
  <si>
    <t>Rozvinutie a uloženie výstražnej fólie z PVC do ryhy,šírka 33 cm</t>
  </si>
  <si>
    <t>Výstražná fólia 300mm</t>
  </si>
  <si>
    <t>Betón na základ pre podperný bod a RE</t>
  </si>
  <si>
    <t>Utesňovacia hmota proti vnikaniu vlhkosti</t>
  </si>
  <si>
    <t>Kopaný piesok na lôžko</t>
  </si>
  <si>
    <t>Objekt SO 04 Prívodný rad</t>
  </si>
  <si>
    <t xml:space="preserve"> 181301113</t>
  </si>
  <si>
    <t>Rozprestretie ornice v rovine alebo v sklone do 1:5 pri ploche nad 500 m2, hr.nad 150 do 200 mm</t>
  </si>
  <si>
    <t>Objekt SO 06 Vodojem - zmena č. 1</t>
  </si>
  <si>
    <t xml:space="preserve"> 131201102</t>
  </si>
  <si>
    <t>Hľbenie nezapažených jám v hornine 3 nad 100 do 1000 m3</t>
  </si>
  <si>
    <t>Príplatok k cene za lepivosť horniny 3</t>
  </si>
  <si>
    <t xml:space="preserve"> 133201101</t>
  </si>
  <si>
    <t>Hľbenie šachiet s prehodením do 5 m alebo naložením v hornine 3 do 100 m3</t>
  </si>
  <si>
    <t xml:space="preserve"> 133201109</t>
  </si>
  <si>
    <t xml:space="preserve"> 181101102</t>
  </si>
  <si>
    <t>Úprava pláne v zárezoch v hornine 1 až 4 so zhutnením</t>
  </si>
  <si>
    <t>231/A 2</t>
  </si>
  <si>
    <t xml:space="preserve"> 180402111</t>
  </si>
  <si>
    <t>Založenie trávnika parkového výsevom v rovine alebo na svahu do 1:5</t>
  </si>
  <si>
    <t xml:space="preserve">M2      </t>
  </si>
  <si>
    <t xml:space="preserve"> 182001111</t>
  </si>
  <si>
    <t>Plošná úprava terénu bez doplnenia ornicou,v hornine 1 až 4 pri nerovnost.terénu cez+-50 do+-100mm v rovine alebo na svahu do 1:5</t>
  </si>
  <si>
    <t xml:space="preserve"> 183402111</t>
  </si>
  <si>
    <t>Rozrušenie pôdy na hľbku nad 50 do 15O mm v rovine alebo na svahu do 1:5</t>
  </si>
  <si>
    <t xml:space="preserve"> 184802111</t>
  </si>
  <si>
    <t>Chemické odburinenie pôdy v rovine alebo na svahu do 1:5 postrekom naširoko</t>
  </si>
  <si>
    <t>S/S10</t>
  </si>
  <si>
    <t xml:space="preserve"> 005721120</t>
  </si>
  <si>
    <t>Osivo trávové - parková zmes</t>
  </si>
  <si>
    <t>kg</t>
  </si>
  <si>
    <t xml:space="preserve"> 274321311</t>
  </si>
  <si>
    <t>Betón základových pásov, železový (bez výstuže), tr.C 16/20</t>
  </si>
  <si>
    <t xml:space="preserve"> 274361821</t>
  </si>
  <si>
    <t>Výstuž základových pásov z ocele 10505</t>
  </si>
  <si>
    <t xml:space="preserve"> 327323127</t>
  </si>
  <si>
    <t>Múry a valy z betónu železového tr. C 25/30</t>
  </si>
  <si>
    <t xml:space="preserve"> 327351211</t>
  </si>
  <si>
    <t>Debnenie múrov a valov zvislých aj sklonených, výšky do 20 m zhotovenie</t>
  </si>
  <si>
    <t xml:space="preserve"> 327351221</t>
  </si>
  <si>
    <t>Debnenie múrov a valov zvislých aj sklonených, výšky do 20 m odstránenie</t>
  </si>
  <si>
    <t xml:space="preserve"> 327361016</t>
  </si>
  <si>
    <t>X Výstuž múrov a valov priemeru, z ocele 10 505</t>
  </si>
  <si>
    <t xml:space="preserve"> 327501111</t>
  </si>
  <si>
    <t>X Výplň za oporami a protimrazové kliny so zhutnením z kameniva drveného alebo ťaženého</t>
  </si>
  <si>
    <t xml:space="preserve"> 338121125</t>
  </si>
  <si>
    <t>Osadzovanie stľpikov železobetónových so zabetónovaním pätky o objeme do 0.20 m3</t>
  </si>
  <si>
    <t xml:space="preserve"> 592311300</t>
  </si>
  <si>
    <t>Stĺpik plotový železobetónový KZV 6-250 15x15x250</t>
  </si>
  <si>
    <t>254/C 1</t>
  </si>
  <si>
    <t xml:space="preserve"> 451535111</t>
  </si>
  <si>
    <t>Podkladová vrstva hr. do 250 mm, s rozprestretím a zhutnením a s urovnaním hornej plochy zo štrku</t>
  </si>
  <si>
    <t>Lôžko pod potrubie, stoky a drobné objekty, v otvorenom výkope z piesku a štrkopiesku do 63 mm</t>
  </si>
  <si>
    <t xml:space="preserve"> 871792400</t>
  </si>
  <si>
    <t>721/A 1</t>
  </si>
  <si>
    <t>Montáž vybavenia armatúrnej komory</t>
  </si>
  <si>
    <t>Montáž vybavenia akumulačnej komory</t>
  </si>
  <si>
    <t>Akumulačná komora - Potrubie DN2400, SN5000, PN1, dl. 18m s držiakmi pre uchytenie prívodného potrubia, prívodné potrubie, Prieliv, Odberný (sací) kôš, Vypušťací otvor, odvetranie</t>
  </si>
  <si>
    <t xml:space="preserve"> 933901111</t>
  </si>
  <si>
    <t>Skúšky vodotesnosti nádrže akéhokoľvek druhu a tvaru, s obsahom do 1000 m3</t>
  </si>
  <si>
    <t xml:space="preserve"> 933901311</t>
  </si>
  <si>
    <t>Dezinfekcia vodojenu s obsahom do 1000 m3</t>
  </si>
  <si>
    <t>321/A 1</t>
  </si>
  <si>
    <t xml:space="preserve"> 998331011</t>
  </si>
  <si>
    <t>Presun hmôt pre nádrže (8331)</t>
  </si>
  <si>
    <t xml:space="preserve"> 767911120</t>
  </si>
  <si>
    <t>Montáž oplotenia strojového pletiva, s výškou do 1,6 m</t>
  </si>
  <si>
    <t xml:space="preserve"> 767912110</t>
  </si>
  <si>
    <t>Montáž oplotenia ostnatého drôtu, vo výške do 2,0 m</t>
  </si>
  <si>
    <t xml:space="preserve"> 767920110</t>
  </si>
  <si>
    <t>Montáž vrát a vrátok k oploteniu osadzovaných na  stĺpiky murované alebo betónované do 2 m2</t>
  </si>
  <si>
    <t xml:space="preserve"> 767920120</t>
  </si>
  <si>
    <t>Montáž vrát a vrátok k oploteniu osadzovaných na  stĺpiky murované alebo betónované do 4 m2</t>
  </si>
  <si>
    <t xml:space="preserve"> 998767202</t>
  </si>
  <si>
    <t>Kovové konštrukcie - presun hmôt na vzdialenosť 50 m, v objektoch výšky 6-12 m</t>
  </si>
  <si>
    <t xml:space="preserve"> 156153110</t>
  </si>
  <si>
    <t>Napínací drôt poplastovaný           3,15/min.82m, cca.5</t>
  </si>
  <si>
    <t xml:space="preserve"> 313300160</t>
  </si>
  <si>
    <t>Pletivo poplastované  výšky 1500mm</t>
  </si>
  <si>
    <t xml:space="preserve"> 314775100</t>
  </si>
  <si>
    <t>Drôt ostnatý, pozinkovaný 4-špičkový D2 mm</t>
  </si>
  <si>
    <t xml:space="preserve"> 553463370</t>
  </si>
  <si>
    <t>Bránka oceľová s oceľovými stĺpikmi  100x165 cm</t>
  </si>
  <si>
    <t xml:space="preserve"> 553464680</t>
  </si>
  <si>
    <t>Vráta oceľové s oceľovými stĺpikmi 330x165 cm</t>
  </si>
  <si>
    <t xml:space="preserve"> 210010002</t>
  </si>
  <si>
    <t>Rúrka ohybná elektroinštalačná, uložená pod omietkou, typ 23 - 16 mm</t>
  </si>
  <si>
    <t xml:space="preserve"> 210010003</t>
  </si>
  <si>
    <t>Rúrka ohybná elektroinštalačná, uložená pod omietkou, typ 23 - 23 mm</t>
  </si>
  <si>
    <t xml:space="preserve"> 210020921</t>
  </si>
  <si>
    <t>Protipožiarna upchávka,priechod stenou - okraja orámovaný uhol t 15 cm</t>
  </si>
  <si>
    <t xml:space="preserve"> 210110023</t>
  </si>
  <si>
    <t>Spínač nástenný pre prostredie vonkajšie a mokré, včítane zapojenia sériový prepínač-radenie 5</t>
  </si>
  <si>
    <t xml:space="preserve"> 210201019</t>
  </si>
  <si>
    <t>Svietidlo žiarivkové - typ 231 33 01 - 2 x 40 W,strop né s krytom</t>
  </si>
  <si>
    <t xml:space="preserve"> 210220102</t>
  </si>
  <si>
    <t>Zvodový vodič včítane podpery FeZn lano do D 70 mm</t>
  </si>
  <si>
    <t xml:space="preserve"> 210220201</t>
  </si>
  <si>
    <t>Zachyt.tyč včít.upevnenia na strešný hrebeň do 3 m dľžky tyče</t>
  </si>
  <si>
    <t xml:space="preserve"> 210220301</t>
  </si>
  <si>
    <t>Bleskozvodová svorka do 2 skrutiek (SS, SR 03)</t>
  </si>
  <si>
    <t xml:space="preserve"> 210220372</t>
  </si>
  <si>
    <t>Ochranný uholník alebo rúrka s držiak. do steny</t>
  </si>
  <si>
    <t xml:space="preserve"> 210290601</t>
  </si>
  <si>
    <t>Výmena súčastí spotrebičov skiel svietidiel trubíc žiarivkových svietidiel vykurovacieho telesa</t>
  </si>
  <si>
    <t xml:space="preserve"> 211800204</t>
  </si>
  <si>
    <t>Špeciálny kábel odporový vyhrievací uložený v podlahe LOSiYQ 9,00mm</t>
  </si>
  <si>
    <t>Kábel CYKY 3Ax1,5</t>
  </si>
  <si>
    <t>Kábel CYKY 3Dx1,5</t>
  </si>
  <si>
    <t>Vodič FeZn 10</t>
  </si>
  <si>
    <t>Spínač č.1s, 10A/250V, IP44</t>
  </si>
  <si>
    <t>Spínač č.5, 10A/250V, IP44</t>
  </si>
  <si>
    <t>Vykurovací kábel podlahový 500W</t>
  </si>
  <si>
    <t>Priestorový termostat so snímačom teploty v podlahy a so snímačom priestorovej teploty, IP44</t>
  </si>
  <si>
    <t>Svietidlo žiarovkové stropné so sklom, 1x200W, IP65</t>
  </si>
  <si>
    <t>Svietidlo žiarivkové stropné 2x36W, IP44</t>
  </si>
  <si>
    <t>Žiarivka T8 36W</t>
  </si>
  <si>
    <t>Trubka FXP 20</t>
  </si>
  <si>
    <t>Trubka FXP 25</t>
  </si>
  <si>
    <t>Žľab PVC 80x40mm</t>
  </si>
  <si>
    <t>Svorka SR 03</t>
  </si>
  <si>
    <t>Svorka SS</t>
  </si>
  <si>
    <t>Svorka SK</t>
  </si>
  <si>
    <t>Svorka SJ 01</t>
  </si>
  <si>
    <t>Svorka SO</t>
  </si>
  <si>
    <t>Podpera PV 19</t>
  </si>
  <si>
    <t>Podpera PV 22</t>
  </si>
  <si>
    <t>Podpera PV 01h</t>
  </si>
  <si>
    <t>Ochranný uholník OU 1,7</t>
  </si>
  <si>
    <t>Držiak DOU vrut</t>
  </si>
  <si>
    <t>Jímacia tyč JP 15</t>
  </si>
  <si>
    <t>Ochranná strieška OS 07</t>
  </si>
  <si>
    <t>Rozvádzač R1</t>
  </si>
  <si>
    <t>Objekt SO 07 Prístupová cesta k vodojemu</t>
  </si>
  <si>
    <t>SPEVNENÉ PLOCHY</t>
  </si>
  <si>
    <t xml:space="preserve"> 171101105</t>
  </si>
  <si>
    <t>Uloženie sypaniny do násypov zhutnených zo súdržnej horníny na 103 % PS</t>
  </si>
  <si>
    <t>221/A 1</t>
  </si>
  <si>
    <t xml:space="preserve"> 564762111</t>
  </si>
  <si>
    <t>Podklad alebo kryt z kam. hr. drveného veľ. 32-63 mm s výplňovým kamenivom hr. 200 mm</t>
  </si>
  <si>
    <t xml:space="preserve"> 564851111</t>
  </si>
  <si>
    <t>Podklad zo štrkodrvy s rozprestretím a zhutnením po zhutnení hr. 150 mm</t>
  </si>
  <si>
    <t xml:space="preserve"> 565153111</t>
  </si>
  <si>
    <t>Podklad z drv. kameniva obaľ. asfaltom typ OM v pruhu šírky do 3 m, po zhutnení hr. 70 mm</t>
  </si>
  <si>
    <t xml:space="preserve"> 577151113</t>
  </si>
  <si>
    <t>Betón asfaltový v pruhu šírky do 3 m tr. I strednozrný (ABS) alebo hrubozrnný (ABH) hr. 60 mm</t>
  </si>
  <si>
    <t xml:space="preserve"> 597661112</t>
  </si>
  <si>
    <t>Rigol dláždený do lôžka z betónu prostého tr.B 7,5 (zn. 0) hr.do 250 mm z dlažobných kociek veľkých</t>
  </si>
  <si>
    <t xml:space="preserve"> 916161111</t>
  </si>
  <si>
    <t>Osadenie cestnej obruby z veľkých kociek s bočnou oporou z bet. tr. B15 (zn.II) do lôžka z betónu</t>
  </si>
  <si>
    <t xml:space="preserve"> 592029504001</t>
  </si>
  <si>
    <t xml:space="preserve"> 998225111</t>
  </si>
  <si>
    <t>Presun hmôt pre pozemnú komunikáciu a letisko s krytom živičným akejkoľvek dĺžky objektu</t>
  </si>
  <si>
    <t>Objekt SO 09 Odpad z vodojemu</t>
  </si>
  <si>
    <t xml:space="preserve"> 122401101</t>
  </si>
  <si>
    <t>Odkopávky a prekopávky nezapažené s prehod. do 3 m alebo nalož. v hornine 5 do 100 m3</t>
  </si>
  <si>
    <t xml:space="preserve"> 131301101</t>
  </si>
  <si>
    <t>Hľbenie nezapažených jám v hornine 4 do 100 m3</t>
  </si>
  <si>
    <t xml:space="preserve"> 131301109</t>
  </si>
  <si>
    <t>Príplatok k cenám za lepivosť horniny 4</t>
  </si>
  <si>
    <t xml:space="preserve"> 132201202</t>
  </si>
  <si>
    <t>Hľbenie rýh šírky nad 600 do 2000 mm v hornine 3 nad 100 do 1000 m3</t>
  </si>
  <si>
    <t xml:space="preserve"> 132201209</t>
  </si>
  <si>
    <t>Príplatok k cenám za lepivosť horniny 3</t>
  </si>
  <si>
    <t xml:space="preserve"> 132301202</t>
  </si>
  <si>
    <t>Hľbenie rýh šírky nad 600 do 2000 mm v hornine 4 nad 100 do 1000 m3</t>
  </si>
  <si>
    <t xml:space="preserve"> 132301209</t>
  </si>
  <si>
    <t xml:space="preserve"> 132401201</t>
  </si>
  <si>
    <t>Hľbenie rýh šírky nad 600 do 2000 mm horniny 5 pre akékoľvek množstvo</t>
  </si>
  <si>
    <t xml:space="preserve"> 141701103</t>
  </si>
  <si>
    <t>Pretláčanie rúry v hor. tr. 1-4 v hľ. od 6 m dľžky do 35 m vonkajšieho priemeru nad 500 do 800 mm</t>
  </si>
  <si>
    <t>Zásyp sypaninou so zhutnením jám,šachiet,rýh alebo okolo objektov v týchto vykopávkach</t>
  </si>
  <si>
    <t xml:space="preserve"> 143331400</t>
  </si>
  <si>
    <t>Rúrky pozdĺžne zvarov.hladké ak.113731 vonk. D530mm hr.st.10 mm</t>
  </si>
  <si>
    <t xml:space="preserve">    M</t>
  </si>
  <si>
    <t>211/A 1</t>
  </si>
  <si>
    <t xml:space="preserve"> 458501111</t>
  </si>
  <si>
    <t>Výplň za oporami a protimrazové kliny so zhutnením z kameniva drveného alebo ťaženého</t>
  </si>
  <si>
    <t>311/A 1</t>
  </si>
  <si>
    <t xml:space="preserve"> 452318510</t>
  </si>
  <si>
    <t>Výustný objekt z betónu B 20 s debnením a oddebnením</t>
  </si>
  <si>
    <t>312/A 1</t>
  </si>
  <si>
    <t xml:space="preserve"> 465511511</t>
  </si>
  <si>
    <t>Dlažba z lomového kameňa kladená do malty s vyplnením škár maltou MC 10 pl.20 m2, 200mm</t>
  </si>
  <si>
    <t xml:space="preserve"> 631571003</t>
  </si>
  <si>
    <t>Násyp zo štrkopiesku 0-32 (pre spevnenie podkladu)</t>
  </si>
  <si>
    <t xml:space="preserve"> 894401211</t>
  </si>
  <si>
    <t>Osadenie betónových dielcov pre šachty rovných skruží TBS 29/100/9</t>
  </si>
  <si>
    <t xml:space="preserve"> 894402211</t>
  </si>
  <si>
    <t>Osadenie betónových dielcov pre šachty skruží prechodových TBS 60/100/70/9</t>
  </si>
  <si>
    <t xml:space="preserve"> 899103111</t>
  </si>
  <si>
    <t>Osadenie poklopov liatinových a oceľových vrátane rámov hmotn. nad 100 do 150 kg</t>
  </si>
  <si>
    <t xml:space="preserve"> 891355111</t>
  </si>
  <si>
    <t>Montáž koncových klapiek (žabích) hrdlových DN 200</t>
  </si>
  <si>
    <t xml:space="preserve"> 899912111</t>
  </si>
  <si>
    <t>Oceľové objímky z pásov. ocele montované na potrubie DN 50-100</t>
  </si>
  <si>
    <t xml:space="preserve"> 899912113</t>
  </si>
  <si>
    <t>Oceľové objímky z pásov. ocele montované na potrubie DN 200</t>
  </si>
  <si>
    <t>271/A 3</t>
  </si>
  <si>
    <t xml:space="preserve"> 871383120</t>
  </si>
  <si>
    <t>Montáž potrubia z kanaliz. z korugovaných rúr PVC-U tesniacich gum. krúžkom , DN 200</t>
  </si>
  <si>
    <t xml:space="preserve"> 877353122</t>
  </si>
  <si>
    <t>Montáž tvaroviek na potrubie z kanalizačných rúr z PVC tesnených gumovým krúžkom v otvorenom výkope presuviek DN 200</t>
  </si>
  <si>
    <t xml:space="preserve"> 892351000</t>
  </si>
  <si>
    <t>Skúška tesnosti kanalizácie D 200</t>
  </si>
  <si>
    <t xml:space="preserve"> 894411111</t>
  </si>
  <si>
    <t>Zhotovenie šachiet kanaliz. s obložením dna betónom tr.-(zn.IV) DN do 200</t>
  </si>
  <si>
    <t>Žabia klapka DN200</t>
  </si>
  <si>
    <t xml:space="preserve"> 286110490</t>
  </si>
  <si>
    <t>PVC-U rúra kan. korugovaná hrdlovaná k DN 200 x 5000</t>
  </si>
  <si>
    <t xml:space="preserve"> 286420120</t>
  </si>
  <si>
    <t>PVC-U prechodka kanalizačná 200</t>
  </si>
  <si>
    <t xml:space="preserve"> 552433300</t>
  </si>
  <si>
    <t>Poklop kruhový  D 600</t>
  </si>
  <si>
    <t xml:space="preserve"> 592243000</t>
  </si>
  <si>
    <t>Skruž šachtová a prechodová TBS 1-30   30x100x9</t>
  </si>
  <si>
    <t xml:space="preserve"> 592246500</t>
  </si>
  <si>
    <t>Konus betónový TBS 1-57   57,6x100/60x9</t>
  </si>
  <si>
    <t xml:space="preserve"> 230200101</t>
  </si>
  <si>
    <t>Montáž pozdĺžne delených chráničiek  D x t  219 x 6,3</t>
  </si>
  <si>
    <t xml:space="preserve"> 230200121</t>
  </si>
  <si>
    <t>Nasunutie potrubnej sekcie do oceľovej chráničky  DN 200</t>
  </si>
  <si>
    <t xml:space="preserve"> 230200126</t>
  </si>
  <si>
    <t>Nasunutie potrubnej sekcie do oceľovej chráničky  DN 500</t>
  </si>
  <si>
    <t xml:space="preserve"> 230220006</t>
  </si>
  <si>
    <t>Montáž liatinového poklopu</t>
  </si>
  <si>
    <t xml:space="preserve"> 230220031</t>
  </si>
  <si>
    <t>Montáž čuchačky na chráničku PN 38 6724</t>
  </si>
  <si>
    <t>Potrubie oceľobé DN 32 bralénové - materiál na čuchačku</t>
  </si>
  <si>
    <t xml:space="preserve"> 142212910</t>
  </si>
  <si>
    <t>Rúrky bezošvé akosť 11353.0 vonk. D219 mm hr. steny 6,3 mm</t>
  </si>
  <si>
    <t>Objekt SO 11 Rozvodná sieť</t>
  </si>
  <si>
    <t xml:space="preserve"> 115101201</t>
  </si>
  <si>
    <t>Čerpanie vody do výšky 10 m, s priemerným prítokom litrov za minútu do 500 l</t>
  </si>
  <si>
    <t xml:space="preserve">HR </t>
  </si>
  <si>
    <t xml:space="preserve"> 115101301</t>
  </si>
  <si>
    <t>Pohotovosť záložnej čerpacej súpravy do výšky 10 m, s prímerným prítokom do 500 l/min.</t>
  </si>
  <si>
    <t xml:space="preserve">D  </t>
  </si>
  <si>
    <t xml:space="preserve"> 121101002</t>
  </si>
  <si>
    <t>Odstránenie ornice ručne s vodorov. premiest. na hromady do 50 m hr. nad 150 mm</t>
  </si>
  <si>
    <t xml:space="preserve"> 131301102</t>
  </si>
  <si>
    <t>Hľbenie nezapažených jám v hornine 4 nad 100 do 1000 m3</t>
  </si>
  <si>
    <t xml:space="preserve"> 132201102</t>
  </si>
  <si>
    <t>Hľbenie rýh do šírky 600 mm v hornine 3 nad 100 m3</t>
  </si>
  <si>
    <t xml:space="preserve"> 132301102</t>
  </si>
  <si>
    <t>Hľbenie rýh do šírky 600 mm v hornine 4 nad 100 m3</t>
  </si>
  <si>
    <t xml:space="preserve"> 141701102</t>
  </si>
  <si>
    <t>Pretlačenie rúr v hornine 1 až 4 v hľbke od 6 m dľžky do 35 m vonkajšieho priemeru nad 200 do 500 m</t>
  </si>
  <si>
    <t xml:space="preserve"> 162201201</t>
  </si>
  <si>
    <t>Vodorovné premiestnenie výkopu nosením do 10 m horniny 1 a 2</t>
  </si>
  <si>
    <t>221/B 1</t>
  </si>
  <si>
    <t xml:space="preserve"> 113107112</t>
  </si>
  <si>
    <t>Odstránenie podkladov s nalož.na dopr.prostriedok plochy do 200m2 z kameniva ťaženého hr.od 100 do 200mm</t>
  </si>
  <si>
    <t xml:space="preserve"> 113107123</t>
  </si>
  <si>
    <t>Odstránenie podkladov alebo krytov do 200 m2 z kameniva hrubého drveného, hr.200 do 300 mm 0,400 t</t>
  </si>
  <si>
    <t xml:space="preserve"> 113107142</t>
  </si>
  <si>
    <t>Odstránenie podkladov alebo krytov, v ploche do 200 m2 živičných, o hr. vrstvy nad 50 do 100 mm</t>
  </si>
  <si>
    <t>221/C 1</t>
  </si>
  <si>
    <t xml:space="preserve"> 566901111</t>
  </si>
  <si>
    <t>Upravenie podkladu po prekopoch pre inž. siete so zhutnením kamenivom ťaženým alebo štrkopieskom</t>
  </si>
  <si>
    <t xml:space="preserve"> 566903111</t>
  </si>
  <si>
    <t>Upravenie podkladu po prekopoch pre inžinierske siete so zhutnením kamenivom hrubým drveným</t>
  </si>
  <si>
    <t xml:space="preserve"> 566904111</t>
  </si>
  <si>
    <t>Upravenie podkladu po prekopoch pre inžinierske siete so zhutnením kamenivom obaľovaným asfaltom</t>
  </si>
  <si>
    <t xml:space="preserve"> 572942112</t>
  </si>
  <si>
    <t>Upravenie krytu vozovky po prekopoch pre inžinierske siete liatym asfaltom hr.nad 40 do 60 mm</t>
  </si>
  <si>
    <t xml:space="preserve"> 899623131</t>
  </si>
  <si>
    <t>Obetónovanie potrubia, alebo muriva stôk bet. prostým v otvorenom výkope, betón tr. B 10 (zn.I)</t>
  </si>
  <si>
    <t xml:space="preserve"> 899643111</t>
  </si>
  <si>
    <t>Debnenie pre obetónovanie potrubia v otvorenom výkope</t>
  </si>
  <si>
    <t xml:space="preserve"> 891247111</t>
  </si>
  <si>
    <t xml:space="preserve">Montáž vodovodných armatúr na potrubie hydrantov podzemných (bez osadenia poklopov) </t>
  </si>
  <si>
    <t xml:space="preserve"> 891267211</t>
  </si>
  <si>
    <t xml:space="preserve">Montáž hydrantov nadzemných </t>
  </si>
  <si>
    <t xml:space="preserve"> 230201102</t>
  </si>
  <si>
    <t xml:space="preserve"> 230203152</t>
  </si>
  <si>
    <t>Montáž oblúka z HDPE D110  30 st.</t>
  </si>
  <si>
    <t xml:space="preserve"> 230203213</t>
  </si>
  <si>
    <t>Montáž kusa T  - odbočky D110</t>
  </si>
  <si>
    <t xml:space="preserve"> 286161520</t>
  </si>
  <si>
    <t>Oblúk z HDPE D110/30 st.</t>
  </si>
  <si>
    <t xml:space="preserve"> 4227371410</t>
  </si>
  <si>
    <t>Poklop ventilový voda uličný</t>
  </si>
  <si>
    <t xml:space="preserve"> 919735113</t>
  </si>
  <si>
    <t>Rezanie existujúceho živičného krytu alebo podkladu hľbky nad 100 do 150 mm</t>
  </si>
  <si>
    <t xml:space="preserve"> 230200122</t>
  </si>
  <si>
    <t>Nasunutie potrubnej sekcie do oceľovej chráničky  DN 250</t>
  </si>
  <si>
    <t>Objekt SO 12 Vodovodné prípojky</t>
  </si>
  <si>
    <t xml:space="preserve"> 133201102</t>
  </si>
  <si>
    <t>Hľbenie šachiet s prehodením do 5 m alebo naložením v hornine 3 nad 100 m3</t>
  </si>
  <si>
    <t xml:space="preserve"> 346244611</t>
  </si>
  <si>
    <t>Prímurovky izolačné z tehál CDM dľ. 240mm P 10-20 MC 10 hr. 115mm</t>
  </si>
  <si>
    <t xml:space="preserve"> 346245999</t>
  </si>
  <si>
    <t>Príplatok za ochranu zvislej izolácie maltou min. MC-10</t>
  </si>
  <si>
    <t xml:space="preserve"> 631313511</t>
  </si>
  <si>
    <t>Mazanina z betónu prostého zn 2 12 cm</t>
  </si>
  <si>
    <t xml:space="preserve"> 631319153</t>
  </si>
  <si>
    <t>Príplatok za prehladenie povrchu betónovej mazaniny min. tr.B10 hr.od 80 do 120 mm</t>
  </si>
  <si>
    <t xml:space="preserve"> 893225111</t>
  </si>
  <si>
    <t>Šachty domové od 0,75 do 5 m3 s osadením liatinových stúpadiel, s betónovou dlažbou v spáde</t>
  </si>
  <si>
    <t xml:space="preserve"> 892233111</t>
  </si>
  <si>
    <t>Preplach a dezinfekcia vodovodného potrubia DN od 40 do 70</t>
  </si>
  <si>
    <t xml:space="preserve"> 892241111</t>
  </si>
  <si>
    <t>Ostatné práce na rúrovom vedení, tlakové skúšky vodovodného potrubia DN do 80</t>
  </si>
  <si>
    <t xml:space="preserve"> 899201111</t>
  </si>
  <si>
    <t>Osadenie liatinových mreží vrátane rámov a košov na bahno hmotnosti jednotlivo do 50 kg</t>
  </si>
  <si>
    <t xml:space="preserve"> 879172199</t>
  </si>
  <si>
    <t>Príplatok k cene za montáž vodovodných prípojok DN od 32 do 80</t>
  </si>
  <si>
    <t xml:space="preserve"> 891163111</t>
  </si>
  <si>
    <t>Montáž vodovodných armatúr na potrubie ventilov hlavných pre prípojky DN 25</t>
  </si>
  <si>
    <t xml:space="preserve"> 891181221</t>
  </si>
  <si>
    <t>Montáž vodovodných armatúr - prítlačné šrubenie ISIFLO typ 110 32mmx1"</t>
  </si>
  <si>
    <t xml:space="preserve"> 891269111</t>
  </si>
  <si>
    <t>Montáž navrtávacích pásov s ventilom Jt 1 MPa na potr. z rúr azbest., liat., oceľ., plast. DN 100</t>
  </si>
  <si>
    <t xml:space="preserve"> 230202102</t>
  </si>
  <si>
    <t>Montáž vodovodného potrubia HDPE D  32 mm vodovodnej prípojky</t>
  </si>
  <si>
    <t>Guľový uzáver s rýchlospojkou ATJ vonkajší závit JS3/4"x32mm</t>
  </si>
  <si>
    <t xml:space="preserve"> 286113070</t>
  </si>
  <si>
    <t>HDPE rúry tlakové pre rozvod vody  32x 3 nav</t>
  </si>
  <si>
    <t xml:space="preserve"> 552421350</t>
  </si>
  <si>
    <t>Mreža kanálová liatinová 295X295</t>
  </si>
  <si>
    <t xml:space="preserve"> 711541164</t>
  </si>
  <si>
    <t>Izolácia potrubí, nádrží, stôk a šachiet pásmi pritavením NAIP</t>
  </si>
  <si>
    <t xml:space="preserve"> 998711101</t>
  </si>
  <si>
    <t>Presun hmôt pre izoláciu proti vode v objektoch výšky do 6 m</t>
  </si>
  <si>
    <t xml:space="preserve"> 628331000</t>
  </si>
  <si>
    <t>Objekt PS 01 Technologická časť ČS</t>
  </si>
  <si>
    <t>M-35 MONTÁŽ ČERPADIEL A KOMPRESOROV</t>
  </si>
  <si>
    <t xml:space="preserve"> 230011046</t>
  </si>
  <si>
    <t>Montáž potrubia z oceľových rúr trieda 11 - 13 D x t 70   x 3.2</t>
  </si>
  <si>
    <t xml:space="preserve"> 230020664</t>
  </si>
  <si>
    <t>Zhotovenie odbočky tr. 11 - 13 D x t 76 x 3.2</t>
  </si>
  <si>
    <t xml:space="preserve"> 230021046</t>
  </si>
  <si>
    <t>Montáž rúrových dielov privarovacích, tr. 11-13 do 1 kg D x t 70 x 3.2</t>
  </si>
  <si>
    <t xml:space="preserve"> 230030004</t>
  </si>
  <si>
    <t>Montáž rúrových dielov prírubových do hmotnosti 50 kg</t>
  </si>
  <si>
    <t xml:space="preserve"> 230031056</t>
  </si>
  <si>
    <t>Montáž prírubových spojov do PN 160 DN 65</t>
  </si>
  <si>
    <t>SPOJ</t>
  </si>
  <si>
    <t xml:space="preserve"> 230120044</t>
  </si>
  <si>
    <t>Čistenie potrubia prefúkávaním alebo preplachovaním DN 65</t>
  </si>
  <si>
    <t xml:space="preserve"> 230170002</t>
  </si>
  <si>
    <t>Príprava pre skúšku tesnosti DN 50 - 80</t>
  </si>
  <si>
    <t>ÚSEK</t>
  </si>
  <si>
    <t xml:space="preserve"> 230170012</t>
  </si>
  <si>
    <t>Skúška tesnosti potrubia DN 50-80</t>
  </si>
  <si>
    <t xml:space="preserve"> 230210004</t>
  </si>
  <si>
    <t>Oprava továrenského opláštenia a izolácia zvarov ovinutím pásky za studena - 4 vrstvy</t>
  </si>
  <si>
    <t xml:space="preserve">Páska </t>
  </si>
  <si>
    <t xml:space="preserve"> 143213240</t>
  </si>
  <si>
    <t>Rúrky závit.normal asfaltov. akosť 11343 Js 5/2</t>
  </si>
  <si>
    <t xml:space="preserve"> 278431100</t>
  </si>
  <si>
    <t xml:space="preserve"> 309029900</t>
  </si>
  <si>
    <t>Skrutka hrubá s 6-hrannou hlavou m. vl. 4D M 16x80 mm lisovaná za studena</t>
  </si>
  <si>
    <t>TIS</t>
  </si>
  <si>
    <t xml:space="preserve"> 311104220</t>
  </si>
  <si>
    <t>Matice 6-hranné hrubé oceľové so závitom lisované 02 1601  M16</t>
  </si>
  <si>
    <t xml:space="preserve"> 311209220</t>
  </si>
  <si>
    <t>Podložka hrubá 02 1721 priemer skrutky 16 mm, otvor 18 mm</t>
  </si>
  <si>
    <t xml:space="preserve"> 316305230</t>
  </si>
  <si>
    <t>Oblúk rúrkový K90 stup. A-3d oceľový 11 353.0  vonkajší D70 mm, hr. st. 3,2 mm</t>
  </si>
  <si>
    <t xml:space="preserve"> 319464080</t>
  </si>
  <si>
    <t>Príruba privarovacia s krkom pre PN 1,6 MPa z oceli 11 416 DN 65 mm</t>
  </si>
  <si>
    <t xml:space="preserve"> 551263200</t>
  </si>
  <si>
    <t>Posúvač prírubový DN 65</t>
  </si>
  <si>
    <t>KPL</t>
  </si>
  <si>
    <t>Doprava čerpacej stanice</t>
  </si>
  <si>
    <t>Objekt PS 02 Technologická časť vodojemu</t>
  </si>
  <si>
    <t>M-25 POVRCHOVÉ ÚPRAVY TECHNOLOGICKÝCH ZARIADENÍ</t>
  </si>
  <si>
    <t>M-36 MONTÁŽ MERACÍCH A REGULAČNÝCH PRÍSTROJOV</t>
  </si>
  <si>
    <t xml:space="preserve"> 230011072</t>
  </si>
  <si>
    <t>Montáž potrubia z oceľových rúr trieda 11 - 13 D x t 108  x 10</t>
  </si>
  <si>
    <t xml:space="preserve"> 230020399</t>
  </si>
  <si>
    <t>Príplatok za zhotovenie oblúkov zváraných  tr. 11 - 13 D x t 108 x 10</t>
  </si>
  <si>
    <t xml:space="preserve"> 230021072</t>
  </si>
  <si>
    <t>Montáž rúrových dielov privarovacích, tr. 11-13 do 1 kg D x t 108 x 10</t>
  </si>
  <si>
    <t xml:space="preserve"> 230030001</t>
  </si>
  <si>
    <t>Montáž rúrových dielov prírubových do hmotn. kg: 5</t>
  </si>
  <si>
    <t xml:space="preserve"> 230030002</t>
  </si>
  <si>
    <t>Montáž rúrových dielov prírubových do hmotn. kg: 10</t>
  </si>
  <si>
    <t xml:space="preserve"> 230030005</t>
  </si>
  <si>
    <t>Montáž rúrových dielov prírubových do hmotn. kg: 100</t>
  </si>
  <si>
    <t>Montáž prírubobvých spojov do PN 160 DN 65</t>
  </si>
  <si>
    <t xml:space="preserve"> 230031058</t>
  </si>
  <si>
    <t>Montáž prírubových spojov do PN 160 DN 100</t>
  </si>
  <si>
    <t xml:space="preserve"> 230120018</t>
  </si>
  <si>
    <t>Odmasťovanie potrubia DN 65</t>
  </si>
  <si>
    <t xml:space="preserve"> 230120020</t>
  </si>
  <si>
    <t>Odmasťovanie potrubia DN 100</t>
  </si>
  <si>
    <t xml:space="preserve"> 230120046</t>
  </si>
  <si>
    <t>Čistenie potrubia prefúkávaním alebo preplachovaním DN 100</t>
  </si>
  <si>
    <t xml:space="preserve"> 230170003</t>
  </si>
  <si>
    <t>Príprava pre skúšku tesnosti DN 100-125</t>
  </si>
  <si>
    <t>SAD</t>
  </si>
  <si>
    <t xml:space="preserve"> 230170013</t>
  </si>
  <si>
    <t>Skúška tesnosti potrubia DN 100-125</t>
  </si>
  <si>
    <t xml:space="preserve"> 230203721</t>
  </si>
  <si>
    <t>Montáž lemovacieho nákružku s prírubou D110</t>
  </si>
  <si>
    <t>Posúvač so servopohom DN65</t>
  </si>
  <si>
    <t>Posúvač so servopohom DN100</t>
  </si>
  <si>
    <t xml:space="preserve"> 141308620</t>
  </si>
  <si>
    <t>Rúrky oceľové D108 hr. steny 10,0 mm</t>
  </si>
  <si>
    <t xml:space="preserve"> 278431200</t>
  </si>
  <si>
    <t xml:space="preserve"> 278431300</t>
  </si>
  <si>
    <t xml:space="preserve"> 309029820</t>
  </si>
  <si>
    <t>Skrutka hrubá s 6-hrannou hlavou m. vl. 4D M 16x60 mm lisovaná za studena</t>
  </si>
  <si>
    <t xml:space="preserve"> 316319320</t>
  </si>
  <si>
    <t>Oblúk rúrkový D108 hr. steny 10,0 mm</t>
  </si>
  <si>
    <t xml:space="preserve"> 319464100</t>
  </si>
  <si>
    <t>Príruba privarovacia s krkom pre PN 1,6 MPa z oceli 11 416 DN 100 mm</t>
  </si>
  <si>
    <t xml:space="preserve"> 422249070</t>
  </si>
  <si>
    <t>Posúvače prírubové s ručným kolieskom  DN 65</t>
  </si>
  <si>
    <t xml:space="preserve"> 422249100</t>
  </si>
  <si>
    <t>Posúvače prírubové s ručným kolieskom  DN 100</t>
  </si>
  <si>
    <t xml:space="preserve"> 552504860</t>
  </si>
  <si>
    <t>Prírubový T - kus DN65/65</t>
  </si>
  <si>
    <t xml:space="preserve"> 552555640</t>
  </si>
  <si>
    <t>Redukcia prírubová  tlaková  DN 100/ 65 mm</t>
  </si>
  <si>
    <t>925/M25</t>
  </si>
  <si>
    <t xml:space="preserve"> 250030002</t>
  </si>
  <si>
    <t>Čistenie oceľ kefou pred povrchovou úpravou /stup.očist.Cr 3/potrubia priemyslového DN 65-150</t>
  </si>
  <si>
    <t xml:space="preserve"> 250030052</t>
  </si>
  <si>
    <t>Oprašovanie potrubia priemyslového DN 65-150</t>
  </si>
  <si>
    <t xml:space="preserve"> 250030202</t>
  </si>
  <si>
    <t>Ostatné jednozložkové nátery potrubia priemyslového DN 65-150</t>
  </si>
  <si>
    <t xml:space="preserve"> 246170260</t>
  </si>
  <si>
    <t>Lak asfaltový na pitnú vodu A 1010</t>
  </si>
  <si>
    <t xml:space="preserve"> 246471100</t>
  </si>
  <si>
    <t>Riedidlo do asfaltových náterov  A 6000</t>
  </si>
  <si>
    <t>Montáž hygienického zabezpečenia vody</t>
  </si>
  <si>
    <t>Montáž sondy na snímanie výšky hladiny</t>
  </si>
  <si>
    <t>Sonda na snímanie výšky hladiny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</si>
  <si>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</si>
  <si>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</si>
  <si>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</si>
  <si>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</si>
  <si>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</si>
  <si>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Závitová príruba HAWLE alebo ekvivalent DN100 - 2 1/2"</t>
  </si>
  <si>
    <t>Závitová príruba HAWLE alebo ekvivalent DN65 - 2 1/2"</t>
  </si>
  <si>
    <t>Vodomer SENSUS WS - DYNAMIC DN65 alebo ekvivalent</t>
  </si>
  <si>
    <t>Posúvač HAWLE č. 4700 E2 DN65 alebo ekvivalent</t>
  </si>
  <si>
    <t>Lapač nečistôt HAWLE DN65 alebo ekvivalent</t>
  </si>
  <si>
    <t>Spätná klapka HAWLE DN65 alebo ekvivalent</t>
  </si>
  <si>
    <t>Príruba HAWLE proti posunu pre potrubia PVC D110 č. 0400 alebo ekvivalent</t>
  </si>
  <si>
    <t>Murivo z tehál pálených POROTHERM alebo ekvivalent na pero a drážku P+D 30x25x23.8</t>
  </si>
  <si>
    <t>Preklad POROTHERM alebo ekvivalent 14,5x7,1x125</t>
  </si>
  <si>
    <t>Podhľad RIGIPS alebo ekvivalent protipožiarny 1x12,5 OK,podkrovie,upevnenie na závesoch</t>
  </si>
  <si>
    <t xml:space="preserve">ISOVER-RIO Tepelnoizolačný pás  (R13) RIO 5 13000x1200x20 mm 15,6 m2/bal alebo ekvivalent - príplatok za hrúbku izolácie </t>
  </si>
  <si>
    <t>Nátery vonkajších omietok stien BAUMIT alebo ekvivalent+1xpenetrácia</t>
  </si>
  <si>
    <t>Izolácia betónových konštrukcií AQUAFIN 1K a AQUAFIN 2K alebo ekvivalent</t>
  </si>
  <si>
    <t>Pokrytie strechy fóliou JUTAFOL D alebo ekvivalent</t>
  </si>
  <si>
    <t>Dvere kovové zámok FAB alebo ekvivalent  90x197 mm</t>
  </si>
  <si>
    <t>Nátery sadrokart.stropov  SADAKRIN alebo ekvivalent , 2x</t>
  </si>
  <si>
    <t>Montáž potrubia pre vodojem z odstredivo liateho sklolaminátu HOBAS alebo ekvivalent DN 2400 mm</t>
  </si>
  <si>
    <t>Montáž koncovky potrubia pre vodojem z odstredivo liateho sklolaminátu HOBAS alebo ekvivalent DN 2400 mm</t>
  </si>
  <si>
    <t>PREMAC alebo ekvivalent Doplnky OBRUBNÍK CESTNÝ so skosením 100 x 26 x 15 farba sivá</t>
  </si>
  <si>
    <t>Zemný uzáver DN100  HAWLE typ COMBI III alebo ekvivalent - odbočka DN100 s uzáverom a zemnou súpravou</t>
  </si>
  <si>
    <t>Poklop pre uzáver COMBI III alebo ekvivalent</t>
  </si>
  <si>
    <t>Hydrant nadzemný HAWLE alebo ekvivalent</t>
  </si>
  <si>
    <t xml:space="preserve">Navrtávací pás HAWLE alebo ekvivalent DN 100 na plastové potrubie s ventilom a so zemnou zákopovou súpravou </t>
  </si>
  <si>
    <t>Prítlačné šrubenie ISIFLO alebo ekvivalent typ 110 32mmx1"</t>
  </si>
  <si>
    <t>Montáž a  dodávka - izolácia náterom HYDROSTOP  alebo ekvivalent</t>
  </si>
  <si>
    <t>Pásy ťažké asfaltované Sklobit alebo ekvivalent</t>
  </si>
  <si>
    <t>Krúžky Barum alebo ekvivalent Normál hr. 3 mm  vonk. rozmer od 91 do 100 mm - vysokotlakové</t>
  </si>
  <si>
    <t>Montáž automatickej čerpacej stanice s plynulou reguláciou otáčok typový rad VDH 2.14/ SV-400- Hydrovar alebo ekvivalent</t>
  </si>
  <si>
    <t>Automatická prečerpávacia stanica HYDROVAR s plyn. reg. ot., typ. rad VDH 2.14/- SV-400  2900 ot./min., čerpadla SVH 809 F40T, regulácia typ 3.4, tl. sním. alebo ekvivalent - špecifikácia podľa PD</t>
  </si>
  <si>
    <t>Násuvná príruba HAWLE alebo ekvivalent DN100</t>
  </si>
  <si>
    <t>Násuvná príruba HAWLE alebo ekvivalent DN65</t>
  </si>
  <si>
    <t>Redukčný ventil HAWIDOalebo ekvivalent  DN65</t>
  </si>
  <si>
    <t>Krúžky Barum alebo ekvivalent Normál hr. 3 mm  vonk. rozmer od 141 do 150 mm - vysokotlakové</t>
  </si>
  <si>
    <t>Krúžky Barum Normál alebo ekvivalent hr. 3 mm  vonk. rozmer od 191 do 200 mm - vysokotlakové</t>
  </si>
  <si>
    <t>Vodomer SENSUS WS - DYNAMIC alebo ekvivalent DN65</t>
  </si>
  <si>
    <t>Dodávka hygienického zabezpečenia vody s dig. membr. čer. TrueDos D, integ. elekt., mer. zbyt. chlóru alebo ekvivalent - podľa špec. v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</si>
</sst>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9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166" fontId="15" fillId="0" borderId="94" xfId="0" applyNumberFormat="1" applyFont="1" applyBorder="1"/>
    <xf numFmtId="164" fontId="14" fillId="0" borderId="94" xfId="0" applyNumberFormat="1" applyFont="1" applyBorder="1"/>
    <xf numFmtId="164" fontId="15" fillId="0" borderId="94" xfId="0" applyNumberFormat="1" applyFont="1" applyBorder="1"/>
    <xf numFmtId="0" fontId="15" fillId="0" borderId="94" xfId="0" applyFont="1" applyBorder="1"/>
    <xf numFmtId="0" fontId="16" fillId="0" borderId="94" xfId="0" applyFont="1" applyBorder="1"/>
    <xf numFmtId="166" fontId="5" fillId="0" borderId="0" xfId="0" applyNumberFormat="1" applyFont="1" applyFill="1" applyAlignment="1">
      <alignment wrapText="1"/>
    </xf>
    <xf numFmtId="2" fontId="0" fillId="0" borderId="0" xfId="0" applyNumberFormat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workbookViewId="0">
      <selection activeCell="A24" sqref="A24:XFD31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17" x14ac:dyDescent="0.25">
      <c r="A1" s="3"/>
      <c r="B1" s="3"/>
      <c r="C1" s="3"/>
      <c r="D1" s="3"/>
      <c r="E1" s="3"/>
      <c r="F1" s="3"/>
      <c r="G1" s="3"/>
    </row>
    <row r="2" spans="1:17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17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17" x14ac:dyDescent="0.25">
      <c r="A4" s="204" t="s">
        <v>1</v>
      </c>
      <c r="B4" s="204"/>
      <c r="C4" s="204"/>
      <c r="D4" s="204"/>
      <c r="E4" s="204"/>
      <c r="F4" s="8">
        <v>0.2</v>
      </c>
      <c r="G4" s="8">
        <v>0</v>
      </c>
    </row>
    <row r="5" spans="1:17" x14ac:dyDescent="0.25">
      <c r="A5" s="3"/>
      <c r="B5" s="3"/>
      <c r="C5" s="3"/>
      <c r="D5" s="3"/>
      <c r="E5" s="3"/>
      <c r="F5" s="3"/>
      <c r="G5" s="3"/>
    </row>
    <row r="6" spans="1:17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25">
      <c r="A7" s="183" t="s">
        <v>12</v>
      </c>
      <c r="B7" s="184">
        <f>'SO 9648'!I92-Rekapitulácia!D7</f>
        <v>0</v>
      </c>
      <c r="C7" s="184">
        <f>'Kryci_list 9648'!J26</f>
        <v>0</v>
      </c>
      <c r="D7" s="184">
        <v>0</v>
      </c>
      <c r="E7" s="184">
        <f>'Kryci_list 9648'!J17</f>
        <v>0</v>
      </c>
      <c r="F7" s="184">
        <v>0</v>
      </c>
      <c r="G7" s="184">
        <f t="shared" ref="G7:G17" si="0">B7+C7+D7+E7+F7</f>
        <v>0</v>
      </c>
      <c r="K7">
        <f>'SO 9648'!K92</f>
        <v>0</v>
      </c>
      <c r="Q7">
        <v>30.126000000000001</v>
      </c>
    </row>
    <row r="8" spans="1:17" x14ac:dyDescent="0.25">
      <c r="A8" s="183" t="s">
        <v>13</v>
      </c>
      <c r="B8" s="184">
        <f>'SO 13776'!I226-Rekapitulácia!D8</f>
        <v>0</v>
      </c>
      <c r="C8" s="184">
        <f>'Kryci_list 13776'!J26</f>
        <v>0</v>
      </c>
      <c r="D8" s="184">
        <v>0</v>
      </c>
      <c r="E8" s="184">
        <f>'Kryci_list 13776'!J17</f>
        <v>0</v>
      </c>
      <c r="F8" s="184">
        <v>0</v>
      </c>
      <c r="G8" s="184">
        <f t="shared" si="0"/>
        <v>0</v>
      </c>
      <c r="K8">
        <f>'SO 13776'!K226</f>
        <v>0</v>
      </c>
      <c r="Q8">
        <v>30.126000000000001</v>
      </c>
    </row>
    <row r="9" spans="1:17" x14ac:dyDescent="0.25">
      <c r="A9" s="183" t="s">
        <v>14</v>
      </c>
      <c r="B9" s="184">
        <f>'SO 13778'!I72-Rekapitulácia!D9</f>
        <v>0</v>
      </c>
      <c r="C9" s="184">
        <f>'Kryci_list 13778'!J26</f>
        <v>0</v>
      </c>
      <c r="D9" s="184">
        <v>0</v>
      </c>
      <c r="E9" s="184">
        <f>'Kryci_list 13778'!J17</f>
        <v>0</v>
      </c>
      <c r="F9" s="184">
        <v>0</v>
      </c>
      <c r="G9" s="184">
        <f t="shared" si="0"/>
        <v>0</v>
      </c>
      <c r="K9">
        <f>'SO 13778'!K72</f>
        <v>0</v>
      </c>
      <c r="Q9">
        <v>30.126000000000001</v>
      </c>
    </row>
    <row r="10" spans="1:17" x14ac:dyDescent="0.25">
      <c r="A10" s="183" t="s">
        <v>15</v>
      </c>
      <c r="B10" s="184">
        <f>'SO 13780'!I19-Rekapitulácia!D10</f>
        <v>0</v>
      </c>
      <c r="C10" s="184">
        <f>'Kryci_list 13780'!J26</f>
        <v>0</v>
      </c>
      <c r="D10" s="184">
        <v>0</v>
      </c>
      <c r="E10" s="184">
        <f>'Kryci_list 13780'!J17</f>
        <v>0</v>
      </c>
      <c r="F10" s="184">
        <v>0</v>
      </c>
      <c r="G10" s="184">
        <f t="shared" si="0"/>
        <v>0</v>
      </c>
      <c r="K10">
        <f>'SO 13780'!K19</f>
        <v>0</v>
      </c>
      <c r="Q10">
        <v>30.126000000000001</v>
      </c>
    </row>
    <row r="11" spans="1:17" x14ac:dyDescent="0.25">
      <c r="A11" s="183" t="s">
        <v>16</v>
      </c>
      <c r="B11" s="184">
        <f>'SO 13782'!I211-Rekapitulácia!D11</f>
        <v>0</v>
      </c>
      <c r="C11" s="184">
        <f>'Kryci_list 13782'!J26</f>
        <v>0</v>
      </c>
      <c r="D11" s="184">
        <v>0</v>
      </c>
      <c r="E11" s="184">
        <f>'Kryci_list 13782'!J17</f>
        <v>0</v>
      </c>
      <c r="F11" s="184">
        <v>0</v>
      </c>
      <c r="G11" s="184">
        <f t="shared" si="0"/>
        <v>0</v>
      </c>
      <c r="K11">
        <f>'SO 13782'!K211</f>
        <v>0</v>
      </c>
      <c r="Q11">
        <v>30.126000000000001</v>
      </c>
    </row>
    <row r="12" spans="1:17" x14ac:dyDescent="0.25">
      <c r="A12" s="183" t="s">
        <v>17</v>
      </c>
      <c r="B12" s="184">
        <f>'SO 13784'!I34-Rekapitulácia!D12</f>
        <v>0</v>
      </c>
      <c r="C12" s="184">
        <f>'Kryci_list 13784'!J26</f>
        <v>0</v>
      </c>
      <c r="D12" s="184">
        <v>0</v>
      </c>
      <c r="E12" s="184">
        <f>'Kryci_list 13784'!J17</f>
        <v>0</v>
      </c>
      <c r="F12" s="184">
        <v>0</v>
      </c>
      <c r="G12" s="184">
        <f t="shared" si="0"/>
        <v>0</v>
      </c>
      <c r="K12">
        <f>'SO 13784'!K34</f>
        <v>0</v>
      </c>
      <c r="Q12">
        <v>30.126000000000001</v>
      </c>
    </row>
    <row r="13" spans="1:17" x14ac:dyDescent="0.25">
      <c r="A13" s="183" t="s">
        <v>18</v>
      </c>
      <c r="B13" s="184">
        <f>'SO 13786'!I86-Rekapitulácia!D13</f>
        <v>0</v>
      </c>
      <c r="C13" s="184">
        <f>'Kryci_list 13786'!J26</f>
        <v>0</v>
      </c>
      <c r="D13" s="184">
        <v>0</v>
      </c>
      <c r="E13" s="184">
        <f>'Kryci_list 13786'!J17</f>
        <v>0</v>
      </c>
      <c r="F13" s="184">
        <v>0</v>
      </c>
      <c r="G13" s="184">
        <f t="shared" si="0"/>
        <v>0</v>
      </c>
      <c r="K13">
        <f>'SO 13786'!K86</f>
        <v>0</v>
      </c>
      <c r="Q13">
        <v>30.126000000000001</v>
      </c>
    </row>
    <row r="14" spans="1:17" x14ac:dyDescent="0.25">
      <c r="A14" s="183" t="s">
        <v>19</v>
      </c>
      <c r="B14" s="184">
        <f>'SO 13788'!I104-Rekapitulácia!D14</f>
        <v>0</v>
      </c>
      <c r="C14" s="184">
        <f>'Kryci_list 13788'!J26</f>
        <v>0</v>
      </c>
      <c r="D14" s="184">
        <v>0</v>
      </c>
      <c r="E14" s="184">
        <f>'Kryci_list 13788'!J17</f>
        <v>0</v>
      </c>
      <c r="F14" s="184">
        <v>0</v>
      </c>
      <c r="G14" s="184">
        <f t="shared" si="0"/>
        <v>0</v>
      </c>
      <c r="K14">
        <f>'SO 13788'!K104</f>
        <v>0</v>
      </c>
      <c r="Q14">
        <v>30.126000000000001</v>
      </c>
    </row>
    <row r="15" spans="1:17" x14ac:dyDescent="0.25">
      <c r="A15" s="183" t="s">
        <v>20</v>
      </c>
      <c r="B15" s="184">
        <f>'SO 13790'!I92-Rekapitulácia!D15</f>
        <v>0</v>
      </c>
      <c r="C15" s="184">
        <f>'Kryci_list 13790'!J26</f>
        <v>0</v>
      </c>
      <c r="D15" s="184">
        <v>0</v>
      </c>
      <c r="E15" s="184">
        <f>'Kryci_list 13790'!J17</f>
        <v>0</v>
      </c>
      <c r="F15" s="184">
        <v>0</v>
      </c>
      <c r="G15" s="184">
        <f t="shared" si="0"/>
        <v>0</v>
      </c>
      <c r="K15">
        <f>'SO 13790'!K92</f>
        <v>0</v>
      </c>
      <c r="Q15">
        <v>30.126000000000001</v>
      </c>
    </row>
    <row r="16" spans="1:17" x14ac:dyDescent="0.25">
      <c r="A16" s="183" t="s">
        <v>21</v>
      </c>
      <c r="B16" s="184">
        <f>'SO 13792'!I38-Rekapitulácia!D16</f>
        <v>0</v>
      </c>
      <c r="C16" s="184">
        <f>'Kryci_list 13792'!J26</f>
        <v>0</v>
      </c>
      <c r="D16" s="184">
        <v>0</v>
      </c>
      <c r="E16" s="184">
        <f>'Kryci_list 13792'!J17</f>
        <v>0</v>
      </c>
      <c r="F16" s="184">
        <v>0</v>
      </c>
      <c r="G16" s="184">
        <f t="shared" si="0"/>
        <v>0</v>
      </c>
      <c r="K16">
        <f>'SO 13792'!K38</f>
        <v>0</v>
      </c>
      <c r="Q16">
        <v>30.126000000000001</v>
      </c>
    </row>
    <row r="17" spans="1:26" x14ac:dyDescent="0.25">
      <c r="A17" s="62" t="s">
        <v>22</v>
      </c>
      <c r="B17" s="69">
        <f>'SO 13794'!I72-Rekapitulácia!D17</f>
        <v>0</v>
      </c>
      <c r="C17" s="69">
        <f>'Kryci_list 13794'!J26</f>
        <v>0</v>
      </c>
      <c r="D17" s="69">
        <v>0</v>
      </c>
      <c r="E17" s="69">
        <f>'Kryci_list 13794'!J17</f>
        <v>0</v>
      </c>
      <c r="F17" s="69">
        <v>0</v>
      </c>
      <c r="G17" s="69">
        <f t="shared" si="0"/>
        <v>0</v>
      </c>
      <c r="K17">
        <f>'SO 13794'!K72</f>
        <v>0</v>
      </c>
      <c r="Q17">
        <v>30.126000000000001</v>
      </c>
    </row>
    <row r="18" spans="1:26" x14ac:dyDescent="0.25">
      <c r="A18" s="190" t="s">
        <v>1019</v>
      </c>
      <c r="B18" s="191">
        <f>SUM(B7:B17)</f>
        <v>0</v>
      </c>
      <c r="C18" s="191">
        <f>SUM(C7:C17)</f>
        <v>0</v>
      </c>
      <c r="D18" s="191">
        <f>SUM(D7:D17)</f>
        <v>0</v>
      </c>
      <c r="E18" s="191">
        <f>SUM(E7:E17)</f>
        <v>0</v>
      </c>
      <c r="F18" s="191">
        <f>SUM(F7:F17)</f>
        <v>0</v>
      </c>
      <c r="G18" s="191">
        <f>SUM(G7:G17)-SUM(Z7:Z17)</f>
        <v>0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88" t="s">
        <v>1020</v>
      </c>
      <c r="B19" s="189">
        <f>G18-SUM(Rekapitulácia!K7:'Rekapitulácia'!K17)*1</f>
        <v>0</v>
      </c>
      <c r="C19" s="189"/>
      <c r="D19" s="189"/>
      <c r="E19" s="189"/>
      <c r="F19" s="189"/>
      <c r="G19" s="189">
        <f>ROUND(((ROUND(B19,2)*20)/100),2)*1</f>
        <v>0</v>
      </c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x14ac:dyDescent="0.25">
      <c r="A20" s="5" t="s">
        <v>1021</v>
      </c>
      <c r="B20" s="186">
        <f>(G18-B19)</f>
        <v>0</v>
      </c>
      <c r="C20" s="186"/>
      <c r="D20" s="186"/>
      <c r="E20" s="186"/>
      <c r="F20" s="186"/>
      <c r="G20" s="186">
        <f>ROUND(((ROUND(B20,2)*0)/100),2)</f>
        <v>0</v>
      </c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5" t="s">
        <v>1022</v>
      </c>
      <c r="B21" s="186"/>
      <c r="C21" s="186"/>
      <c r="D21" s="186"/>
      <c r="E21" s="186"/>
      <c r="F21" s="186"/>
      <c r="G21" s="186">
        <f>SUM(G18:G20)</f>
        <v>0</v>
      </c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0"/>
      <c r="B22" s="187"/>
      <c r="C22" s="187"/>
      <c r="D22" s="187"/>
      <c r="E22" s="187"/>
      <c r="F22" s="187"/>
      <c r="G22" s="187"/>
    </row>
    <row r="23" spans="1:26" x14ac:dyDescent="0.25">
      <c r="A23" s="10"/>
      <c r="B23" s="187"/>
      <c r="C23" s="187"/>
      <c r="D23" s="187"/>
      <c r="E23" s="187"/>
      <c r="F23" s="187"/>
      <c r="G23" s="187"/>
    </row>
    <row r="24" spans="1:26" x14ac:dyDescent="0.25">
      <c r="A24" s="10"/>
      <c r="B24" s="187"/>
      <c r="C24" s="187"/>
      <c r="D24" s="187"/>
      <c r="E24" s="187"/>
      <c r="F24" s="187"/>
      <c r="G24" s="187"/>
    </row>
    <row r="25" spans="1:26" x14ac:dyDescent="0.25">
      <c r="A25" s="10"/>
      <c r="B25" s="187"/>
      <c r="C25" s="187"/>
      <c r="D25" s="187"/>
      <c r="E25" s="187"/>
      <c r="F25" s="187"/>
      <c r="G25" s="187"/>
    </row>
    <row r="26" spans="1:26" x14ac:dyDescent="0.25">
      <c r="A26" s="1"/>
      <c r="B26" s="143"/>
      <c r="C26" s="143"/>
      <c r="D26" s="143"/>
      <c r="E26" s="143"/>
      <c r="F26" s="143"/>
      <c r="G26" s="143"/>
    </row>
    <row r="27" spans="1:26" x14ac:dyDescent="0.25">
      <c r="A27" s="1"/>
      <c r="B27" s="143"/>
      <c r="C27" s="143"/>
      <c r="D27" s="143"/>
      <c r="E27" s="143"/>
      <c r="F27" s="143"/>
      <c r="G27" s="143"/>
    </row>
    <row r="28" spans="1:26" x14ac:dyDescent="0.25">
      <c r="A28" s="1"/>
      <c r="B28" s="143"/>
      <c r="C28" s="143"/>
      <c r="D28" s="143"/>
      <c r="E28" s="143"/>
      <c r="F28" s="143"/>
      <c r="G28" s="143"/>
    </row>
    <row r="29" spans="1:26" x14ac:dyDescent="0.25">
      <c r="A29" s="1"/>
      <c r="B29" s="143"/>
      <c r="C29" s="143"/>
      <c r="D29" s="143"/>
      <c r="E29" s="143"/>
      <c r="F29" s="143"/>
      <c r="G29" s="143"/>
    </row>
    <row r="30" spans="1:26" x14ac:dyDescent="0.25">
      <c r="A30" s="1"/>
      <c r="B30" s="143"/>
      <c r="C30" s="143"/>
      <c r="D30" s="143"/>
      <c r="E30" s="143"/>
      <c r="F30" s="143"/>
      <c r="G30" s="143"/>
    </row>
    <row r="31" spans="1:26" x14ac:dyDescent="0.25">
      <c r="A31" s="1"/>
      <c r="B31" s="143"/>
      <c r="C31" s="143"/>
      <c r="D31" s="143"/>
      <c r="E31" s="143"/>
      <c r="F31" s="143"/>
      <c r="G31" s="143"/>
    </row>
    <row r="32" spans="1:26" x14ac:dyDescent="0.25">
      <c r="A32" s="1"/>
      <c r="B32" s="143"/>
      <c r="C32" s="143"/>
      <c r="D32" s="143"/>
      <c r="E32" s="143"/>
      <c r="F32" s="143"/>
      <c r="G32" s="143"/>
    </row>
    <row r="33" spans="2:7" x14ac:dyDescent="0.25">
      <c r="B33" s="185"/>
      <c r="C33" s="185"/>
      <c r="D33" s="185"/>
      <c r="E33" s="185"/>
      <c r="F33" s="185"/>
      <c r="G33" s="185"/>
    </row>
    <row r="34" spans="2:7" x14ac:dyDescent="0.25">
      <c r="B34" s="185"/>
      <c r="C34" s="185"/>
      <c r="D34" s="185"/>
      <c r="E34" s="185"/>
      <c r="F34" s="185"/>
      <c r="G34" s="185"/>
    </row>
    <row r="35" spans="2:7" x14ac:dyDescent="0.25">
      <c r="B35" s="185"/>
      <c r="C35" s="185"/>
      <c r="D35" s="185"/>
      <c r="E35" s="185"/>
      <c r="F35" s="185"/>
      <c r="G35" s="185"/>
    </row>
    <row r="36" spans="2:7" x14ac:dyDescent="0.25">
      <c r="B36" s="185"/>
      <c r="C36" s="185"/>
      <c r="D36" s="185"/>
      <c r="E36" s="185"/>
      <c r="F36" s="185"/>
      <c r="G36" s="185"/>
    </row>
    <row r="37" spans="2:7" x14ac:dyDescent="0.25">
      <c r="B37" s="185"/>
      <c r="C37" s="185"/>
      <c r="D37" s="185"/>
      <c r="E37" s="185"/>
      <c r="F37" s="185"/>
      <c r="G37" s="185"/>
    </row>
    <row r="38" spans="2:7" x14ac:dyDescent="0.25">
      <c r="B38" s="185"/>
      <c r="C38" s="185"/>
      <c r="D38" s="185"/>
      <c r="E38" s="185"/>
      <c r="F38" s="185"/>
      <c r="G38" s="185"/>
    </row>
    <row r="39" spans="2:7" x14ac:dyDescent="0.25">
      <c r="B39" s="185"/>
      <c r="C39" s="185"/>
      <c r="D39" s="185"/>
      <c r="E39" s="185"/>
      <c r="F39" s="185"/>
      <c r="G39" s="185"/>
    </row>
    <row r="40" spans="2:7" x14ac:dyDescent="0.25">
      <c r="B40" s="185"/>
      <c r="C40" s="185"/>
      <c r="D40" s="185"/>
      <c r="E40" s="185"/>
      <c r="F40" s="185"/>
      <c r="G40" s="185"/>
    </row>
    <row r="41" spans="2:7" x14ac:dyDescent="0.25">
      <c r="B41" s="185"/>
      <c r="C41" s="185"/>
      <c r="D41" s="185"/>
      <c r="E41" s="185"/>
      <c r="F41" s="185"/>
      <c r="G41" s="185"/>
    </row>
    <row r="42" spans="2:7" x14ac:dyDescent="0.25">
      <c r="B42" s="185"/>
      <c r="C42" s="185"/>
      <c r="D42" s="185"/>
      <c r="E42" s="185"/>
      <c r="F42" s="185"/>
      <c r="G42" s="185"/>
    </row>
    <row r="43" spans="2:7" x14ac:dyDescent="0.25">
      <c r="B43" s="185"/>
      <c r="C43" s="185"/>
      <c r="D43" s="185"/>
      <c r="E43" s="185"/>
      <c r="F43" s="185"/>
      <c r="G43" s="185"/>
    </row>
    <row r="44" spans="2:7" x14ac:dyDescent="0.25">
      <c r="B44" s="185"/>
      <c r="C44" s="185"/>
      <c r="D44" s="185"/>
      <c r="E44" s="185"/>
      <c r="F44" s="185"/>
      <c r="G44" s="185"/>
    </row>
    <row r="45" spans="2:7" x14ac:dyDescent="0.25">
      <c r="B45" s="185"/>
      <c r="C45" s="185"/>
      <c r="D45" s="185"/>
      <c r="E45" s="185"/>
      <c r="F45" s="185"/>
      <c r="G45" s="185"/>
    </row>
    <row r="46" spans="2:7" x14ac:dyDescent="0.25">
      <c r="B46" s="185"/>
      <c r="C46" s="185"/>
      <c r="D46" s="185"/>
      <c r="E46" s="185"/>
      <c r="F46" s="185"/>
      <c r="G46" s="185"/>
    </row>
    <row r="47" spans="2:7" x14ac:dyDescent="0.25">
      <c r="B47" s="185"/>
      <c r="C47" s="185"/>
      <c r="D47" s="185"/>
      <c r="E47" s="185"/>
      <c r="F47" s="185"/>
      <c r="G47" s="185"/>
    </row>
    <row r="48" spans="2:7" x14ac:dyDescent="0.25">
      <c r="B48" s="185"/>
      <c r="C48" s="185"/>
      <c r="D48" s="185"/>
      <c r="E48" s="185"/>
      <c r="F48" s="185"/>
      <c r="G48" s="185"/>
    </row>
    <row r="49" spans="2:7" x14ac:dyDescent="0.25">
      <c r="B49" s="185"/>
      <c r="C49" s="185"/>
      <c r="D49" s="185"/>
      <c r="E49" s="185"/>
      <c r="F49" s="185"/>
      <c r="G49" s="185"/>
    </row>
    <row r="50" spans="2:7" x14ac:dyDescent="0.25">
      <c r="B50" s="185"/>
      <c r="C50" s="185"/>
      <c r="D50" s="185"/>
      <c r="E50" s="185"/>
      <c r="F50" s="185"/>
      <c r="G50" s="185"/>
    </row>
    <row r="51" spans="2:7" x14ac:dyDescent="0.25">
      <c r="B51" s="185"/>
      <c r="C51" s="185"/>
      <c r="D51" s="185"/>
      <c r="E51" s="185"/>
      <c r="F51" s="185"/>
      <c r="G51" s="185"/>
    </row>
    <row r="52" spans="2:7" x14ac:dyDescent="0.25">
      <c r="B52" s="185"/>
      <c r="C52" s="185"/>
      <c r="D52" s="185"/>
      <c r="E52" s="185"/>
      <c r="F52" s="185"/>
      <c r="G52" s="185"/>
    </row>
    <row r="53" spans="2:7" x14ac:dyDescent="0.25">
      <c r="B53" s="185"/>
      <c r="C53" s="185"/>
      <c r="D53" s="185"/>
      <c r="E53" s="185"/>
      <c r="F53" s="185"/>
      <c r="G53" s="185"/>
    </row>
    <row r="54" spans="2:7" x14ac:dyDescent="0.25">
      <c r="B54" s="185"/>
      <c r="C54" s="185"/>
      <c r="D54" s="185"/>
      <c r="E54" s="185"/>
      <c r="F54" s="185"/>
      <c r="G54" s="185"/>
    </row>
    <row r="55" spans="2:7" x14ac:dyDescent="0.25">
      <c r="B55" s="185"/>
      <c r="C55" s="185"/>
      <c r="D55" s="185"/>
      <c r="E55" s="185"/>
      <c r="F55" s="185"/>
      <c r="G55" s="185"/>
    </row>
    <row r="56" spans="2:7" x14ac:dyDescent="0.25">
      <c r="B56" s="185"/>
      <c r="C56" s="185"/>
      <c r="D56" s="185"/>
      <c r="E56" s="185"/>
      <c r="F56" s="185"/>
      <c r="G56" s="185"/>
    </row>
    <row r="57" spans="2:7" x14ac:dyDescent="0.25">
      <c r="B57" s="185"/>
      <c r="C57" s="185"/>
      <c r="D57" s="185"/>
      <c r="E57" s="185"/>
      <c r="F57" s="185"/>
      <c r="G57" s="185"/>
    </row>
    <row r="58" spans="2:7" x14ac:dyDescent="0.25">
      <c r="B58" s="185"/>
      <c r="C58" s="185"/>
      <c r="D58" s="185"/>
      <c r="E58" s="185"/>
      <c r="F58" s="185"/>
      <c r="G58" s="185"/>
    </row>
    <row r="59" spans="2:7" x14ac:dyDescent="0.25">
      <c r="B59" s="185"/>
      <c r="C59" s="185"/>
      <c r="D59" s="185"/>
      <c r="E59" s="185"/>
      <c r="F59" s="185"/>
      <c r="G59" s="185"/>
    </row>
    <row r="60" spans="2:7" x14ac:dyDescent="0.25">
      <c r="B60" s="185"/>
      <c r="C60" s="185"/>
      <c r="D60" s="185"/>
      <c r="E60" s="185"/>
      <c r="F60" s="185"/>
      <c r="G60" s="185"/>
    </row>
    <row r="61" spans="2:7" x14ac:dyDescent="0.25">
      <c r="B61" s="185"/>
      <c r="C61" s="185"/>
      <c r="D61" s="185"/>
      <c r="E61" s="185"/>
      <c r="F61" s="185"/>
      <c r="G61" s="185"/>
    </row>
    <row r="62" spans="2:7" x14ac:dyDescent="0.25">
      <c r="B62" s="185"/>
      <c r="C62" s="185"/>
      <c r="D62" s="185"/>
      <c r="E62" s="185"/>
      <c r="F62" s="185"/>
      <c r="G62" s="185"/>
    </row>
    <row r="63" spans="2:7" x14ac:dyDescent="0.25">
      <c r="B63" s="185"/>
      <c r="C63" s="185"/>
      <c r="D63" s="185"/>
      <c r="E63" s="185"/>
      <c r="F63" s="185"/>
      <c r="G63" s="185"/>
    </row>
    <row r="64" spans="2:7" x14ac:dyDescent="0.25">
      <c r="B64" s="185"/>
      <c r="C64" s="185"/>
      <c r="D64" s="185"/>
      <c r="E64" s="185"/>
      <c r="F64" s="185"/>
      <c r="G64" s="185"/>
    </row>
    <row r="65" spans="2:7" x14ac:dyDescent="0.25">
      <c r="B65" s="185"/>
      <c r="C65" s="185"/>
      <c r="D65" s="185"/>
      <c r="E65" s="185"/>
      <c r="F65" s="185"/>
      <c r="G65" s="185"/>
    </row>
    <row r="66" spans="2:7" x14ac:dyDescent="0.25">
      <c r="B66" s="185"/>
      <c r="C66" s="185"/>
      <c r="D66" s="185"/>
      <c r="E66" s="185"/>
      <c r="F66" s="185"/>
      <c r="G66" s="185"/>
    </row>
    <row r="67" spans="2:7" x14ac:dyDescent="0.25">
      <c r="B67" s="185"/>
      <c r="C67" s="185"/>
      <c r="D67" s="185"/>
      <c r="E67" s="185"/>
      <c r="F67" s="185"/>
      <c r="G67" s="185"/>
    </row>
    <row r="68" spans="2:7" x14ac:dyDescent="0.25">
      <c r="B68" s="185"/>
      <c r="C68" s="185"/>
      <c r="D68" s="185"/>
      <c r="E68" s="185"/>
      <c r="F68" s="185"/>
      <c r="G68" s="185"/>
    </row>
    <row r="69" spans="2:7" x14ac:dyDescent="0.25">
      <c r="B69" s="185"/>
      <c r="C69" s="185"/>
      <c r="D69" s="185"/>
      <c r="E69" s="185"/>
      <c r="F69" s="185"/>
      <c r="G69" s="185"/>
    </row>
    <row r="70" spans="2:7" x14ac:dyDescent="0.25">
      <c r="B70" s="185"/>
      <c r="C70" s="185"/>
      <c r="D70" s="185"/>
      <c r="E70" s="185"/>
      <c r="F70" s="185"/>
      <c r="G70" s="185"/>
    </row>
    <row r="71" spans="2:7" x14ac:dyDescent="0.25">
      <c r="B71" s="185"/>
      <c r="C71" s="185"/>
      <c r="D71" s="185"/>
      <c r="E71" s="185"/>
      <c r="F71" s="185"/>
      <c r="G71" s="185"/>
    </row>
    <row r="72" spans="2:7" x14ac:dyDescent="0.25">
      <c r="B72" s="185"/>
      <c r="C72" s="185"/>
      <c r="D72" s="185"/>
      <c r="E72" s="185"/>
      <c r="F72" s="185"/>
      <c r="G72" s="185"/>
    </row>
    <row r="73" spans="2:7" x14ac:dyDescent="0.25">
      <c r="B73" s="185"/>
      <c r="C73" s="185"/>
      <c r="D73" s="185"/>
      <c r="E73" s="185"/>
      <c r="F73" s="185"/>
      <c r="G73" s="185"/>
    </row>
    <row r="74" spans="2:7" x14ac:dyDescent="0.25">
      <c r="B74" s="185"/>
      <c r="C74" s="185"/>
      <c r="D74" s="185"/>
      <c r="E74" s="185"/>
      <c r="F74" s="185"/>
      <c r="G74" s="185"/>
    </row>
    <row r="75" spans="2:7" x14ac:dyDescent="0.25">
      <c r="B75" s="185"/>
      <c r="C75" s="185"/>
      <c r="D75" s="185"/>
      <c r="E75" s="185"/>
      <c r="F75" s="185"/>
      <c r="G75" s="185"/>
    </row>
    <row r="76" spans="2:7" x14ac:dyDescent="0.25">
      <c r="B76" s="185"/>
      <c r="C76" s="185"/>
      <c r="D76" s="185"/>
      <c r="E76" s="185"/>
      <c r="F76" s="185"/>
      <c r="G76" s="185"/>
    </row>
    <row r="77" spans="2:7" x14ac:dyDescent="0.25">
      <c r="B77" s="185"/>
      <c r="C77" s="185"/>
      <c r="D77" s="185"/>
      <c r="E77" s="185"/>
      <c r="F77" s="185"/>
      <c r="G77" s="185"/>
    </row>
    <row r="78" spans="2:7" x14ac:dyDescent="0.25">
      <c r="B78" s="185"/>
      <c r="C78" s="185"/>
      <c r="D78" s="185"/>
      <c r="E78" s="185"/>
      <c r="F78" s="185"/>
      <c r="G78" s="185"/>
    </row>
    <row r="79" spans="2:7" x14ac:dyDescent="0.25">
      <c r="B79" s="185"/>
      <c r="C79" s="185"/>
      <c r="D79" s="185"/>
      <c r="E79" s="185"/>
      <c r="F79" s="185"/>
      <c r="G79" s="185"/>
    </row>
    <row r="80" spans="2:7" x14ac:dyDescent="0.25">
      <c r="B80" s="185"/>
      <c r="C80" s="185"/>
      <c r="D80" s="185"/>
      <c r="E80" s="185"/>
      <c r="F80" s="185"/>
      <c r="G80" s="185"/>
    </row>
    <row r="81" spans="2:7" x14ac:dyDescent="0.25">
      <c r="B81" s="185"/>
      <c r="C81" s="185"/>
      <c r="D81" s="185"/>
      <c r="E81" s="185"/>
      <c r="F81" s="185"/>
      <c r="G81" s="185"/>
    </row>
    <row r="82" spans="2:7" x14ac:dyDescent="0.25">
      <c r="B82" s="185"/>
      <c r="C82" s="185"/>
      <c r="D82" s="185"/>
      <c r="E82" s="185"/>
      <c r="F82" s="185"/>
      <c r="G82" s="185"/>
    </row>
    <row r="83" spans="2:7" x14ac:dyDescent="0.25">
      <c r="B83" s="185"/>
      <c r="C83" s="185"/>
      <c r="D83" s="185"/>
      <c r="E83" s="185"/>
      <c r="F83" s="185"/>
      <c r="G83" s="185"/>
    </row>
    <row r="84" spans="2:7" x14ac:dyDescent="0.25">
      <c r="B84" s="185"/>
      <c r="C84" s="185"/>
      <c r="D84" s="185"/>
      <c r="E84" s="185"/>
      <c r="F84" s="185"/>
      <c r="G84" s="185"/>
    </row>
    <row r="85" spans="2:7" x14ac:dyDescent="0.25">
      <c r="B85" s="185"/>
      <c r="C85" s="185"/>
      <c r="D85" s="185"/>
      <c r="E85" s="185"/>
      <c r="F85" s="185"/>
      <c r="G85" s="185"/>
    </row>
    <row r="86" spans="2:7" x14ac:dyDescent="0.25">
      <c r="B86" s="185"/>
      <c r="C86" s="185"/>
      <c r="D86" s="185"/>
      <c r="E86" s="185"/>
      <c r="F86" s="185"/>
      <c r="G86" s="185"/>
    </row>
    <row r="87" spans="2:7" x14ac:dyDescent="0.25">
      <c r="B87" s="185"/>
      <c r="C87" s="185"/>
      <c r="D87" s="185"/>
      <c r="E87" s="185"/>
      <c r="F87" s="185"/>
      <c r="G87" s="185"/>
    </row>
    <row r="88" spans="2:7" x14ac:dyDescent="0.25">
      <c r="B88" s="185"/>
      <c r="C88" s="185"/>
      <c r="D88" s="185"/>
      <c r="E88" s="185"/>
      <c r="F88" s="185"/>
      <c r="G88" s="185"/>
    </row>
    <row r="89" spans="2:7" x14ac:dyDescent="0.25">
      <c r="B89" s="185"/>
      <c r="C89" s="185"/>
      <c r="D89" s="185"/>
      <c r="E89" s="185"/>
      <c r="F89" s="185"/>
      <c r="G89" s="185"/>
    </row>
    <row r="90" spans="2:7" x14ac:dyDescent="0.25">
      <c r="B90" s="185"/>
      <c r="C90" s="185"/>
      <c r="D90" s="185"/>
      <c r="E90" s="185"/>
      <c r="F90" s="185"/>
      <c r="G90" s="185"/>
    </row>
    <row r="91" spans="2:7" x14ac:dyDescent="0.25">
      <c r="B91" s="185"/>
      <c r="C91" s="185"/>
      <c r="D91" s="185"/>
      <c r="E91" s="185"/>
      <c r="F91" s="185"/>
      <c r="G91" s="185"/>
    </row>
    <row r="92" spans="2:7" x14ac:dyDescent="0.25">
      <c r="B92" s="185"/>
      <c r="C92" s="185"/>
      <c r="D92" s="185"/>
      <c r="E92" s="185"/>
      <c r="F92" s="185"/>
      <c r="G92" s="185"/>
    </row>
    <row r="93" spans="2:7" x14ac:dyDescent="0.25">
      <c r="B93" s="185"/>
      <c r="C93" s="185"/>
      <c r="D93" s="185"/>
      <c r="E93" s="185"/>
      <c r="F93" s="185"/>
      <c r="G93" s="185"/>
    </row>
    <row r="94" spans="2:7" x14ac:dyDescent="0.25">
      <c r="B94" s="185"/>
      <c r="C94" s="185"/>
      <c r="D94" s="185"/>
      <c r="E94" s="185"/>
      <c r="F94" s="185"/>
      <c r="G94" s="185"/>
    </row>
    <row r="95" spans="2:7" x14ac:dyDescent="0.25">
      <c r="B95" s="185"/>
      <c r="C95" s="185"/>
      <c r="D95" s="185"/>
      <c r="E95" s="185"/>
      <c r="F95" s="185"/>
      <c r="G95" s="185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533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82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235</v>
      </c>
      <c r="B11" s="151">
        <f>'SO 13778'!L54</f>
        <v>0</v>
      </c>
      <c r="C11" s="151">
        <f>'SO 13778'!M54</f>
        <v>0</v>
      </c>
      <c r="D11" s="151">
        <f>'SO 13778'!I54</f>
        <v>0</v>
      </c>
      <c r="E11" s="152">
        <f>'SO 13778'!P54</f>
        <v>0</v>
      </c>
      <c r="F11" s="152">
        <f>'SO 13778'!S54</f>
        <v>0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84</v>
      </c>
      <c r="B12" s="151">
        <f>'SO 13778'!L69</f>
        <v>0</v>
      </c>
      <c r="C12" s="151">
        <f>'SO 13778'!M69</f>
        <v>0</v>
      </c>
      <c r="D12" s="151">
        <f>'SO 13778'!I69</f>
        <v>0</v>
      </c>
      <c r="E12" s="152">
        <f>'SO 13778'!P69</f>
        <v>0</v>
      </c>
      <c r="F12" s="152">
        <f>'SO 13778'!S69</f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2" t="s">
        <v>82</v>
      </c>
      <c r="B13" s="153">
        <f>'SO 13778'!L71</f>
        <v>0</v>
      </c>
      <c r="C13" s="153">
        <f>'SO 13778'!M71</f>
        <v>0</v>
      </c>
      <c r="D13" s="153">
        <f>'SO 13778'!I71</f>
        <v>0</v>
      </c>
      <c r="E13" s="154">
        <f>'SO 13778'!S71</f>
        <v>0</v>
      </c>
      <c r="F13" s="154">
        <f>'SO 13778'!V71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"/>
      <c r="B14" s="143"/>
      <c r="C14" s="143"/>
      <c r="D14" s="143"/>
      <c r="E14" s="142"/>
      <c r="F14" s="142"/>
    </row>
    <row r="15" spans="1:26" x14ac:dyDescent="0.25">
      <c r="A15" s="2" t="s">
        <v>85</v>
      </c>
      <c r="B15" s="153">
        <f>'SO 13778'!L72</f>
        <v>0</v>
      </c>
      <c r="C15" s="153">
        <f>'SO 13778'!M72</f>
        <v>0</v>
      </c>
      <c r="D15" s="153">
        <f>'SO 13778'!I72</f>
        <v>0</v>
      </c>
      <c r="E15" s="154">
        <f>'SO 13778'!S72</f>
        <v>0</v>
      </c>
      <c r="F15" s="154">
        <f>'SO 13778'!V72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"/>
      <c r="B16" s="143"/>
      <c r="C16" s="143"/>
      <c r="D16" s="143"/>
      <c r="E16" s="142"/>
      <c r="F16" s="142"/>
    </row>
    <row r="17" spans="1:6" x14ac:dyDescent="0.25">
      <c r="A17" s="1"/>
      <c r="B17" s="143"/>
      <c r="C17" s="143"/>
      <c r="D17" s="143"/>
      <c r="E17" s="142"/>
      <c r="F17" s="142"/>
    </row>
    <row r="18" spans="1:6" x14ac:dyDescent="0.25">
      <c r="A18" s="1"/>
      <c r="B18" s="143"/>
      <c r="C18" s="143"/>
      <c r="D18" s="143"/>
      <c r="E18" s="142"/>
      <c r="F18" s="142"/>
    </row>
    <row r="19" spans="1:6" x14ac:dyDescent="0.25">
      <c r="A19" s="1"/>
      <c r="B19" s="143"/>
      <c r="C19" s="143"/>
      <c r="D19" s="143"/>
      <c r="E19" s="142"/>
      <c r="F19" s="142"/>
    </row>
    <row r="20" spans="1:6" x14ac:dyDescent="0.25">
      <c r="A20" s="1"/>
      <c r="B20" s="143"/>
      <c r="C20" s="143"/>
      <c r="D20" s="143"/>
      <c r="E20" s="142"/>
      <c r="F20" s="142"/>
    </row>
    <row r="21" spans="1:6" x14ac:dyDescent="0.25">
      <c r="A21" s="1"/>
      <c r="B21" s="143"/>
      <c r="C21" s="143"/>
      <c r="D21" s="143"/>
      <c r="E21" s="142"/>
      <c r="F21" s="142"/>
    </row>
    <row r="22" spans="1:6" x14ac:dyDescent="0.25">
      <c r="A22" s="1"/>
      <c r="B22" s="143"/>
      <c r="C22" s="143"/>
      <c r="D22" s="143"/>
      <c r="E22" s="142"/>
      <c r="F22" s="142"/>
    </row>
    <row r="23" spans="1:6" x14ac:dyDescent="0.25">
      <c r="A23" s="1"/>
      <c r="B23" s="143"/>
      <c r="C23" s="143"/>
      <c r="D23" s="143"/>
      <c r="E23" s="142"/>
      <c r="F23" s="142"/>
    </row>
    <row r="24" spans="1:6" x14ac:dyDescent="0.25">
      <c r="A24" s="1"/>
      <c r="B24" s="143"/>
      <c r="C24" s="143"/>
      <c r="D24" s="143"/>
      <c r="E24" s="142"/>
      <c r="F24" s="142"/>
    </row>
    <row r="25" spans="1:6" x14ac:dyDescent="0.25">
      <c r="A25" s="1"/>
      <c r="B25" s="143"/>
      <c r="C25" s="143"/>
      <c r="D25" s="143"/>
      <c r="E25" s="142"/>
      <c r="F25" s="142"/>
    </row>
    <row r="26" spans="1:6" x14ac:dyDescent="0.25">
      <c r="A26" s="1"/>
      <c r="B26" s="143"/>
      <c r="C26" s="143"/>
      <c r="D26" s="143"/>
      <c r="E26" s="142"/>
      <c r="F26" s="142"/>
    </row>
    <row r="27" spans="1:6" x14ac:dyDescent="0.25">
      <c r="A27" s="1"/>
      <c r="B27" s="143"/>
      <c r="C27" s="143"/>
      <c r="D27" s="143"/>
      <c r="E27" s="142"/>
      <c r="F27" s="142"/>
    </row>
    <row r="28" spans="1:6" x14ac:dyDescent="0.25">
      <c r="A28" s="1"/>
      <c r="B28" s="143"/>
      <c r="C28" s="143"/>
      <c r="D28" s="143"/>
      <c r="E28" s="142"/>
      <c r="F28" s="142"/>
    </row>
    <row r="29" spans="1:6" x14ac:dyDescent="0.25">
      <c r="A29" s="1"/>
      <c r="B29" s="143"/>
      <c r="C29" s="143"/>
      <c r="D29" s="143"/>
      <c r="E29" s="142"/>
      <c r="F29" s="142"/>
    </row>
    <row r="30" spans="1:6" x14ac:dyDescent="0.25">
      <c r="A30" s="1"/>
      <c r="B30" s="143"/>
      <c r="C30" s="143"/>
      <c r="D30" s="143"/>
      <c r="E30" s="142"/>
      <c r="F30" s="142"/>
    </row>
    <row r="31" spans="1:6" x14ac:dyDescent="0.25">
      <c r="A31" s="1"/>
      <c r="B31" s="143"/>
      <c r="C31" s="143"/>
      <c r="D31" s="143"/>
      <c r="E31" s="142"/>
      <c r="F31" s="142"/>
    </row>
    <row r="32" spans="1: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workbookViewId="0">
      <pane ySplit="8" topLeftCell="A60" activePane="bottomLeft" state="frozen"/>
      <selection pane="bottomLeft" activeCell="G11" sqref="G11:G7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533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82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235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418</v>
      </c>
      <c r="C11" s="173" t="s">
        <v>534</v>
      </c>
      <c r="D11" s="169" t="s">
        <v>535</v>
      </c>
      <c r="E11" s="169" t="s">
        <v>160</v>
      </c>
      <c r="F11" s="170">
        <v>2.5</v>
      </c>
      <c r="G11" s="171"/>
      <c r="H11" s="171"/>
      <c r="I11" s="171">
        <f t="shared" ref="I11:I53" si="0">ROUND(F11*(G11+H11),2)</f>
        <v>0</v>
      </c>
      <c r="J11" s="169">
        <f t="shared" ref="J11:J53" si="1">ROUND(F11*(N11),2)</f>
        <v>4.5</v>
      </c>
      <c r="K11" s="1">
        <f t="shared" ref="K11:K53" si="2">ROUND(F11*(O11),2)</f>
        <v>0</v>
      </c>
      <c r="L11" s="1">
        <f t="shared" ref="L11:L31" si="3">ROUND(F11*(G11),2)</f>
        <v>0</v>
      </c>
      <c r="M11" s="1"/>
      <c r="N11" s="1">
        <v>1.8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418</v>
      </c>
      <c r="C12" s="173" t="s">
        <v>536</v>
      </c>
      <c r="D12" s="169" t="s">
        <v>537</v>
      </c>
      <c r="E12" s="169" t="s">
        <v>160</v>
      </c>
      <c r="F12" s="170">
        <v>4</v>
      </c>
      <c r="G12" s="171"/>
      <c r="H12" s="171"/>
      <c r="I12" s="171">
        <f t="shared" si="0"/>
        <v>0</v>
      </c>
      <c r="J12" s="169">
        <f t="shared" si="1"/>
        <v>4.96</v>
      </c>
      <c r="K12" s="1">
        <f t="shared" si="2"/>
        <v>0</v>
      </c>
      <c r="L12" s="1">
        <f t="shared" si="3"/>
        <v>0</v>
      </c>
      <c r="M12" s="1"/>
      <c r="N12" s="1">
        <v>1.24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418</v>
      </c>
      <c r="C13" s="173" t="s">
        <v>538</v>
      </c>
      <c r="D13" s="169" t="s">
        <v>539</v>
      </c>
      <c r="E13" s="169" t="s">
        <v>140</v>
      </c>
      <c r="F13" s="170">
        <v>1</v>
      </c>
      <c r="G13" s="171"/>
      <c r="H13" s="171"/>
      <c r="I13" s="171">
        <f t="shared" si="0"/>
        <v>0</v>
      </c>
      <c r="J13" s="169">
        <f t="shared" si="1"/>
        <v>57.02</v>
      </c>
      <c r="K13" s="1">
        <f t="shared" si="2"/>
        <v>0</v>
      </c>
      <c r="L13" s="1">
        <f t="shared" si="3"/>
        <v>0</v>
      </c>
      <c r="M13" s="1"/>
      <c r="N13" s="1">
        <v>57.02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418</v>
      </c>
      <c r="C14" s="173" t="s">
        <v>540</v>
      </c>
      <c r="D14" s="169" t="s">
        <v>541</v>
      </c>
      <c r="E14" s="169" t="s">
        <v>140</v>
      </c>
      <c r="F14" s="170">
        <v>10</v>
      </c>
      <c r="G14" s="171"/>
      <c r="H14" s="171"/>
      <c r="I14" s="171">
        <f t="shared" si="0"/>
        <v>0</v>
      </c>
      <c r="J14" s="169">
        <f t="shared" si="1"/>
        <v>7.5</v>
      </c>
      <c r="K14" s="1">
        <f t="shared" si="2"/>
        <v>0</v>
      </c>
      <c r="L14" s="1">
        <f t="shared" si="3"/>
        <v>0</v>
      </c>
      <c r="M14" s="1"/>
      <c r="N14" s="1">
        <v>0.75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418</v>
      </c>
      <c r="C15" s="173" t="s">
        <v>542</v>
      </c>
      <c r="D15" s="169" t="s">
        <v>543</v>
      </c>
      <c r="E15" s="169" t="s">
        <v>140</v>
      </c>
      <c r="F15" s="170">
        <v>16</v>
      </c>
      <c r="G15" s="171"/>
      <c r="H15" s="171"/>
      <c r="I15" s="171">
        <f t="shared" si="0"/>
        <v>0</v>
      </c>
      <c r="J15" s="169">
        <f t="shared" si="1"/>
        <v>17.12</v>
      </c>
      <c r="K15" s="1">
        <f t="shared" si="2"/>
        <v>0</v>
      </c>
      <c r="L15" s="1">
        <f t="shared" si="3"/>
        <v>0</v>
      </c>
      <c r="M15" s="1"/>
      <c r="N15" s="1">
        <v>1.07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418</v>
      </c>
      <c r="C16" s="173" t="s">
        <v>544</v>
      </c>
      <c r="D16" s="169" t="s">
        <v>545</v>
      </c>
      <c r="E16" s="169" t="s">
        <v>140</v>
      </c>
      <c r="F16" s="170">
        <v>4</v>
      </c>
      <c r="G16" s="171"/>
      <c r="H16" s="171"/>
      <c r="I16" s="171">
        <f t="shared" si="0"/>
        <v>0</v>
      </c>
      <c r="J16" s="169">
        <f t="shared" si="1"/>
        <v>26.04</v>
      </c>
      <c r="K16" s="1">
        <f t="shared" si="2"/>
        <v>0</v>
      </c>
      <c r="L16" s="1">
        <f t="shared" si="3"/>
        <v>0</v>
      </c>
      <c r="M16" s="1"/>
      <c r="N16" s="1">
        <v>6.51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418</v>
      </c>
      <c r="C17" s="173" t="s">
        <v>546</v>
      </c>
      <c r="D17" s="169" t="s">
        <v>547</v>
      </c>
      <c r="E17" s="169" t="s">
        <v>140</v>
      </c>
      <c r="F17" s="170">
        <v>3</v>
      </c>
      <c r="G17" s="171"/>
      <c r="H17" s="171"/>
      <c r="I17" s="171">
        <f t="shared" si="0"/>
        <v>0</v>
      </c>
      <c r="J17" s="169">
        <f t="shared" si="1"/>
        <v>0.54</v>
      </c>
      <c r="K17" s="1">
        <f t="shared" si="2"/>
        <v>0</v>
      </c>
      <c r="L17" s="1">
        <f t="shared" si="3"/>
        <v>0</v>
      </c>
      <c r="M17" s="1"/>
      <c r="N17" s="1">
        <v>0.18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418</v>
      </c>
      <c r="C18" s="173" t="s">
        <v>548</v>
      </c>
      <c r="D18" s="169" t="s">
        <v>549</v>
      </c>
      <c r="E18" s="169" t="s">
        <v>140</v>
      </c>
      <c r="F18" s="170">
        <v>1</v>
      </c>
      <c r="G18" s="171"/>
      <c r="H18" s="171"/>
      <c r="I18" s="171">
        <f t="shared" si="0"/>
        <v>0</v>
      </c>
      <c r="J18" s="169">
        <f t="shared" si="1"/>
        <v>1.84</v>
      </c>
      <c r="K18" s="1">
        <f t="shared" si="2"/>
        <v>0</v>
      </c>
      <c r="L18" s="1">
        <f t="shared" si="3"/>
        <v>0</v>
      </c>
      <c r="M18" s="1"/>
      <c r="N18" s="1">
        <v>1.8399999999999999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418</v>
      </c>
      <c r="C19" s="173" t="s">
        <v>437</v>
      </c>
      <c r="D19" s="169" t="s">
        <v>438</v>
      </c>
      <c r="E19" s="169" t="s">
        <v>140</v>
      </c>
      <c r="F19" s="170">
        <v>1</v>
      </c>
      <c r="G19" s="171"/>
      <c r="H19" s="171"/>
      <c r="I19" s="171">
        <f t="shared" si="0"/>
        <v>0</v>
      </c>
      <c r="J19" s="169">
        <f t="shared" si="1"/>
        <v>33.229999999999997</v>
      </c>
      <c r="K19" s="1">
        <f t="shared" si="2"/>
        <v>0</v>
      </c>
      <c r="L19" s="1">
        <f t="shared" si="3"/>
        <v>0</v>
      </c>
      <c r="M19" s="1"/>
      <c r="N19" s="1">
        <v>33.229999999999997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418</v>
      </c>
      <c r="C20" s="173" t="s">
        <v>550</v>
      </c>
      <c r="D20" s="169" t="s">
        <v>551</v>
      </c>
      <c r="E20" s="169" t="s">
        <v>140</v>
      </c>
      <c r="F20" s="170">
        <v>2</v>
      </c>
      <c r="G20" s="171"/>
      <c r="H20" s="171"/>
      <c r="I20" s="171">
        <f t="shared" si="0"/>
        <v>0</v>
      </c>
      <c r="J20" s="169">
        <f t="shared" si="1"/>
        <v>9.42</v>
      </c>
      <c r="K20" s="1">
        <f t="shared" si="2"/>
        <v>0</v>
      </c>
      <c r="L20" s="1">
        <f t="shared" si="3"/>
        <v>0</v>
      </c>
      <c r="M20" s="1"/>
      <c r="N20" s="1">
        <v>4.71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418</v>
      </c>
      <c r="C21" s="173" t="s">
        <v>552</v>
      </c>
      <c r="D21" s="169" t="s">
        <v>553</v>
      </c>
      <c r="E21" s="169" t="s">
        <v>140</v>
      </c>
      <c r="F21" s="170">
        <v>1</v>
      </c>
      <c r="G21" s="171"/>
      <c r="H21" s="171"/>
      <c r="I21" s="171">
        <f t="shared" si="0"/>
        <v>0</v>
      </c>
      <c r="J21" s="169">
        <f t="shared" si="1"/>
        <v>2.59</v>
      </c>
      <c r="K21" s="1">
        <f t="shared" si="2"/>
        <v>0</v>
      </c>
      <c r="L21" s="1">
        <f t="shared" si="3"/>
        <v>0</v>
      </c>
      <c r="M21" s="1"/>
      <c r="N21" s="1">
        <v>2.59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418</v>
      </c>
      <c r="C22" s="173" t="s">
        <v>554</v>
      </c>
      <c r="D22" s="169" t="s">
        <v>555</v>
      </c>
      <c r="E22" s="169" t="s">
        <v>140</v>
      </c>
      <c r="F22" s="170">
        <v>4</v>
      </c>
      <c r="G22" s="171"/>
      <c r="H22" s="171"/>
      <c r="I22" s="171">
        <f t="shared" si="0"/>
        <v>0</v>
      </c>
      <c r="J22" s="169">
        <f t="shared" si="1"/>
        <v>16.399999999999999</v>
      </c>
      <c r="K22" s="1">
        <f t="shared" si="2"/>
        <v>0</v>
      </c>
      <c r="L22" s="1">
        <f t="shared" si="3"/>
        <v>0</v>
      </c>
      <c r="M22" s="1"/>
      <c r="N22" s="1">
        <v>4.0999999999999996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418</v>
      </c>
      <c r="C23" s="173" t="s">
        <v>556</v>
      </c>
      <c r="D23" s="169" t="s">
        <v>557</v>
      </c>
      <c r="E23" s="169" t="s">
        <v>140</v>
      </c>
      <c r="F23" s="170">
        <v>9</v>
      </c>
      <c r="G23" s="171"/>
      <c r="H23" s="171"/>
      <c r="I23" s="171">
        <f t="shared" si="0"/>
        <v>0</v>
      </c>
      <c r="J23" s="169">
        <f t="shared" si="1"/>
        <v>5.22</v>
      </c>
      <c r="K23" s="1">
        <f t="shared" si="2"/>
        <v>0</v>
      </c>
      <c r="L23" s="1">
        <f t="shared" si="3"/>
        <v>0</v>
      </c>
      <c r="M23" s="1"/>
      <c r="N23" s="1">
        <v>0.57999999999999996</v>
      </c>
      <c r="O23" s="1"/>
      <c r="P23" s="161"/>
      <c r="Q23" s="174"/>
      <c r="R23" s="174"/>
      <c r="S23" s="150"/>
      <c r="V23" s="175"/>
      <c r="Z23">
        <v>0</v>
      </c>
    </row>
    <row r="24" spans="1:26" ht="24.95" customHeight="1" x14ac:dyDescent="0.25">
      <c r="A24" s="172"/>
      <c r="B24" s="169" t="s">
        <v>418</v>
      </c>
      <c r="C24" s="173" t="s">
        <v>558</v>
      </c>
      <c r="D24" s="169" t="s">
        <v>559</v>
      </c>
      <c r="E24" s="169" t="s">
        <v>160</v>
      </c>
      <c r="F24" s="170">
        <v>34</v>
      </c>
      <c r="G24" s="171"/>
      <c r="H24" s="171"/>
      <c r="I24" s="171">
        <f t="shared" si="0"/>
        <v>0</v>
      </c>
      <c r="J24" s="169">
        <f t="shared" si="1"/>
        <v>28.9</v>
      </c>
      <c r="K24" s="1">
        <f t="shared" si="2"/>
        <v>0</v>
      </c>
      <c r="L24" s="1">
        <f t="shared" si="3"/>
        <v>0</v>
      </c>
      <c r="M24" s="1"/>
      <c r="N24" s="1">
        <v>0.85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418</v>
      </c>
      <c r="C25" s="173" t="s">
        <v>560</v>
      </c>
      <c r="D25" s="169" t="s">
        <v>561</v>
      </c>
      <c r="E25" s="169" t="s">
        <v>140</v>
      </c>
      <c r="F25" s="170">
        <v>4</v>
      </c>
      <c r="G25" s="171"/>
      <c r="H25" s="171"/>
      <c r="I25" s="171">
        <f t="shared" si="0"/>
        <v>0</v>
      </c>
      <c r="J25" s="169">
        <f t="shared" si="1"/>
        <v>26.32</v>
      </c>
      <c r="K25" s="1">
        <f t="shared" si="2"/>
        <v>0</v>
      </c>
      <c r="L25" s="1">
        <f t="shared" si="3"/>
        <v>0</v>
      </c>
      <c r="M25" s="1"/>
      <c r="N25" s="1">
        <v>6.58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418</v>
      </c>
      <c r="C26" s="173" t="s">
        <v>562</v>
      </c>
      <c r="D26" s="169" t="s">
        <v>563</v>
      </c>
      <c r="E26" s="169" t="s">
        <v>160</v>
      </c>
      <c r="F26" s="170">
        <v>5</v>
      </c>
      <c r="G26" s="171"/>
      <c r="H26" s="171"/>
      <c r="I26" s="171">
        <f t="shared" si="0"/>
        <v>0</v>
      </c>
      <c r="J26" s="169">
        <f t="shared" si="1"/>
        <v>3.75</v>
      </c>
      <c r="K26" s="1">
        <f t="shared" si="2"/>
        <v>0</v>
      </c>
      <c r="L26" s="1">
        <f t="shared" si="3"/>
        <v>0</v>
      </c>
      <c r="M26" s="1"/>
      <c r="N26" s="1">
        <v>0.75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418</v>
      </c>
      <c r="C27" s="173" t="s">
        <v>564</v>
      </c>
      <c r="D27" s="169" t="s">
        <v>565</v>
      </c>
      <c r="E27" s="169" t="s">
        <v>160</v>
      </c>
      <c r="F27" s="170">
        <v>8</v>
      </c>
      <c r="G27" s="171"/>
      <c r="H27" s="171"/>
      <c r="I27" s="171">
        <f t="shared" si="0"/>
        <v>0</v>
      </c>
      <c r="J27" s="169">
        <f t="shared" si="1"/>
        <v>5.6</v>
      </c>
      <c r="K27" s="1">
        <f t="shared" si="2"/>
        <v>0</v>
      </c>
      <c r="L27" s="1">
        <f t="shared" si="3"/>
        <v>0</v>
      </c>
      <c r="M27" s="1"/>
      <c r="N27" s="1">
        <v>0.7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418</v>
      </c>
      <c r="C28" s="173" t="s">
        <v>463</v>
      </c>
      <c r="D28" s="169" t="s">
        <v>464</v>
      </c>
      <c r="E28" s="169" t="s">
        <v>140</v>
      </c>
      <c r="F28" s="170">
        <v>4</v>
      </c>
      <c r="G28" s="171"/>
      <c r="H28" s="171"/>
      <c r="I28" s="171">
        <f t="shared" si="0"/>
        <v>0</v>
      </c>
      <c r="J28" s="169">
        <f t="shared" si="1"/>
        <v>1.1599999999999999</v>
      </c>
      <c r="K28" s="1">
        <f t="shared" si="2"/>
        <v>0</v>
      </c>
      <c r="L28" s="1">
        <f t="shared" si="3"/>
        <v>0</v>
      </c>
      <c r="M28" s="1"/>
      <c r="N28" s="1">
        <v>0.28999999999999998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469</v>
      </c>
      <c r="C29" s="173" t="s">
        <v>470</v>
      </c>
      <c r="D29" s="169" t="s">
        <v>471</v>
      </c>
      <c r="E29" s="169" t="s">
        <v>472</v>
      </c>
      <c r="F29" s="170">
        <v>8</v>
      </c>
      <c r="G29" s="171"/>
      <c r="H29" s="171"/>
      <c r="I29" s="171">
        <f t="shared" si="0"/>
        <v>0</v>
      </c>
      <c r="J29" s="169">
        <f t="shared" si="1"/>
        <v>185.92</v>
      </c>
      <c r="K29" s="1">
        <f t="shared" si="2"/>
        <v>0</v>
      </c>
      <c r="L29" s="1">
        <f t="shared" si="3"/>
        <v>0</v>
      </c>
      <c r="M29" s="1"/>
      <c r="N29" s="1">
        <v>23.24</v>
      </c>
      <c r="O29" s="1"/>
      <c r="P29" s="161"/>
      <c r="Q29" s="174"/>
      <c r="R29" s="174"/>
      <c r="S29" s="150"/>
      <c r="V29" s="175"/>
      <c r="Z29">
        <v>0</v>
      </c>
    </row>
    <row r="30" spans="1:26" ht="24.95" customHeight="1" x14ac:dyDescent="0.25">
      <c r="A30" s="172"/>
      <c r="B30" s="169" t="s">
        <v>469</v>
      </c>
      <c r="C30" s="173" t="s">
        <v>473</v>
      </c>
      <c r="D30" s="169" t="s">
        <v>474</v>
      </c>
      <c r="E30" s="169" t="s">
        <v>475</v>
      </c>
      <c r="F30" s="170">
        <v>1</v>
      </c>
      <c r="G30" s="171"/>
      <c r="H30" s="171"/>
      <c r="I30" s="171">
        <f t="shared" si="0"/>
        <v>0</v>
      </c>
      <c r="J30" s="169">
        <f t="shared" si="1"/>
        <v>116.18</v>
      </c>
      <c r="K30" s="1">
        <f t="shared" si="2"/>
        <v>0</v>
      </c>
      <c r="L30" s="1">
        <f t="shared" si="3"/>
        <v>0</v>
      </c>
      <c r="M30" s="1"/>
      <c r="N30" s="1">
        <v>116.18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469</v>
      </c>
      <c r="C31" s="173" t="s">
        <v>476</v>
      </c>
      <c r="D31" s="169" t="s">
        <v>477</v>
      </c>
      <c r="E31" s="169" t="s">
        <v>472</v>
      </c>
      <c r="F31" s="170">
        <v>8</v>
      </c>
      <c r="G31" s="171"/>
      <c r="H31" s="171"/>
      <c r="I31" s="171">
        <f t="shared" si="0"/>
        <v>0</v>
      </c>
      <c r="J31" s="169">
        <f t="shared" si="1"/>
        <v>84.96</v>
      </c>
      <c r="K31" s="1">
        <f t="shared" si="2"/>
        <v>0</v>
      </c>
      <c r="L31" s="1">
        <f t="shared" si="3"/>
        <v>0</v>
      </c>
      <c r="M31" s="1"/>
      <c r="N31" s="1">
        <v>10.62</v>
      </c>
      <c r="O31" s="1"/>
      <c r="P31" s="161"/>
      <c r="Q31" s="174"/>
      <c r="R31" s="174"/>
      <c r="S31" s="150"/>
      <c r="V31" s="175"/>
      <c r="Z31">
        <v>0</v>
      </c>
    </row>
    <row r="32" spans="1:26" ht="24.95" customHeight="1" x14ac:dyDescent="0.25">
      <c r="A32" s="172"/>
      <c r="B32" s="169" t="s">
        <v>184</v>
      </c>
      <c r="C32" s="173" t="s">
        <v>185</v>
      </c>
      <c r="D32" s="169" t="s">
        <v>566</v>
      </c>
      <c r="E32" s="169" t="s">
        <v>160</v>
      </c>
      <c r="F32" s="170">
        <v>8</v>
      </c>
      <c r="G32" s="171"/>
      <c r="H32" s="171"/>
      <c r="I32" s="171">
        <f t="shared" si="0"/>
        <v>0</v>
      </c>
      <c r="J32" s="169">
        <f t="shared" si="1"/>
        <v>18.96</v>
      </c>
      <c r="K32" s="1">
        <f t="shared" si="2"/>
        <v>0</v>
      </c>
      <c r="L32" s="1"/>
      <c r="M32" s="1">
        <f t="shared" ref="M32:M49" si="4">ROUND(F32*(G32),2)</f>
        <v>0</v>
      </c>
      <c r="N32" s="1">
        <v>2.37</v>
      </c>
      <c r="O32" s="1"/>
      <c r="P32" s="161"/>
      <c r="Q32" s="174"/>
      <c r="R32" s="174"/>
      <c r="S32" s="150"/>
      <c r="V32" s="175"/>
      <c r="Z32">
        <v>0</v>
      </c>
    </row>
    <row r="33" spans="1:26" ht="24.95" customHeight="1" x14ac:dyDescent="0.25">
      <c r="A33" s="172"/>
      <c r="B33" s="169" t="s">
        <v>184</v>
      </c>
      <c r="C33" s="173" t="s">
        <v>185</v>
      </c>
      <c r="D33" s="169" t="s">
        <v>567</v>
      </c>
      <c r="E33" s="169" t="s">
        <v>160</v>
      </c>
      <c r="F33" s="170">
        <v>34</v>
      </c>
      <c r="G33" s="171"/>
      <c r="H33" s="171"/>
      <c r="I33" s="171">
        <f t="shared" si="0"/>
        <v>0</v>
      </c>
      <c r="J33" s="169">
        <f t="shared" si="1"/>
        <v>92.14</v>
      </c>
      <c r="K33" s="1">
        <f t="shared" si="2"/>
        <v>0</v>
      </c>
      <c r="L33" s="1"/>
      <c r="M33" s="1">
        <f t="shared" si="4"/>
        <v>0</v>
      </c>
      <c r="N33" s="1">
        <v>2.71</v>
      </c>
      <c r="O33" s="1"/>
      <c r="P33" s="161"/>
      <c r="Q33" s="174"/>
      <c r="R33" s="174"/>
      <c r="S33" s="150"/>
      <c r="V33" s="175"/>
      <c r="Z33">
        <v>0</v>
      </c>
    </row>
    <row r="34" spans="1:26" ht="24.95" customHeight="1" x14ac:dyDescent="0.25">
      <c r="A34" s="172"/>
      <c r="B34" s="169" t="s">
        <v>184</v>
      </c>
      <c r="C34" s="173" t="s">
        <v>185</v>
      </c>
      <c r="D34" s="169" t="s">
        <v>568</v>
      </c>
      <c r="E34" s="169" t="s">
        <v>160</v>
      </c>
      <c r="F34" s="170">
        <v>5</v>
      </c>
      <c r="G34" s="171"/>
      <c r="H34" s="171"/>
      <c r="I34" s="171">
        <f t="shared" si="0"/>
        <v>0</v>
      </c>
      <c r="J34" s="169">
        <f t="shared" si="1"/>
        <v>22.45</v>
      </c>
      <c r="K34" s="1">
        <f t="shared" si="2"/>
        <v>0</v>
      </c>
      <c r="L34" s="1"/>
      <c r="M34" s="1">
        <f t="shared" si="4"/>
        <v>0</v>
      </c>
      <c r="N34" s="1">
        <v>4.49</v>
      </c>
      <c r="O34" s="1"/>
      <c r="P34" s="161"/>
      <c r="Q34" s="174"/>
      <c r="R34" s="174"/>
      <c r="S34" s="150"/>
      <c r="V34" s="175"/>
      <c r="Z34">
        <v>0</v>
      </c>
    </row>
    <row r="35" spans="1:26" ht="24.95" customHeight="1" x14ac:dyDescent="0.25">
      <c r="A35" s="172"/>
      <c r="B35" s="169" t="s">
        <v>184</v>
      </c>
      <c r="C35" s="173" t="s">
        <v>185</v>
      </c>
      <c r="D35" s="169" t="s">
        <v>569</v>
      </c>
      <c r="E35" s="169" t="s">
        <v>140</v>
      </c>
      <c r="F35" s="170">
        <v>4</v>
      </c>
      <c r="G35" s="171"/>
      <c r="H35" s="171"/>
      <c r="I35" s="171">
        <f t="shared" si="0"/>
        <v>0</v>
      </c>
      <c r="J35" s="169">
        <f t="shared" si="1"/>
        <v>7.12</v>
      </c>
      <c r="K35" s="1">
        <f t="shared" si="2"/>
        <v>0</v>
      </c>
      <c r="L35" s="1"/>
      <c r="M35" s="1">
        <f t="shared" si="4"/>
        <v>0</v>
      </c>
      <c r="N35" s="1">
        <v>1.78</v>
      </c>
      <c r="O35" s="1"/>
      <c r="P35" s="161"/>
      <c r="Q35" s="174"/>
      <c r="R35" s="174"/>
      <c r="S35" s="150"/>
      <c r="V35" s="175"/>
      <c r="Z35">
        <v>0</v>
      </c>
    </row>
    <row r="36" spans="1:26" ht="24.95" customHeight="1" x14ac:dyDescent="0.25">
      <c r="A36" s="172"/>
      <c r="B36" s="169" t="s">
        <v>184</v>
      </c>
      <c r="C36" s="173" t="s">
        <v>185</v>
      </c>
      <c r="D36" s="169" t="s">
        <v>570</v>
      </c>
      <c r="E36" s="169" t="s">
        <v>140</v>
      </c>
      <c r="F36" s="170">
        <v>1</v>
      </c>
      <c r="G36" s="171"/>
      <c r="H36" s="171"/>
      <c r="I36" s="171">
        <f t="shared" si="0"/>
        <v>0</v>
      </c>
      <c r="J36" s="169">
        <f t="shared" si="1"/>
        <v>68.59</v>
      </c>
      <c r="K36" s="1">
        <f t="shared" si="2"/>
        <v>0</v>
      </c>
      <c r="L36" s="1"/>
      <c r="M36" s="1">
        <f t="shared" si="4"/>
        <v>0</v>
      </c>
      <c r="N36" s="1">
        <v>68.59</v>
      </c>
      <c r="O36" s="1"/>
      <c r="P36" s="161"/>
      <c r="Q36" s="174"/>
      <c r="R36" s="174"/>
      <c r="S36" s="150"/>
      <c r="V36" s="175"/>
      <c r="Z36">
        <v>0</v>
      </c>
    </row>
    <row r="37" spans="1:26" ht="24.95" customHeight="1" x14ac:dyDescent="0.25">
      <c r="A37" s="172"/>
      <c r="B37" s="169" t="s">
        <v>184</v>
      </c>
      <c r="C37" s="173" t="s">
        <v>185</v>
      </c>
      <c r="D37" s="169" t="s">
        <v>571</v>
      </c>
      <c r="E37" s="169" t="s">
        <v>140</v>
      </c>
      <c r="F37" s="170">
        <v>1</v>
      </c>
      <c r="G37" s="171"/>
      <c r="H37" s="171"/>
      <c r="I37" s="171">
        <f t="shared" si="0"/>
        <v>0</v>
      </c>
      <c r="J37" s="169">
        <f t="shared" si="1"/>
        <v>8.5299999999999994</v>
      </c>
      <c r="K37" s="1">
        <f t="shared" si="2"/>
        <v>0</v>
      </c>
      <c r="L37" s="1"/>
      <c r="M37" s="1">
        <f t="shared" si="4"/>
        <v>0</v>
      </c>
      <c r="N37" s="1">
        <v>8.5299999999999994</v>
      </c>
      <c r="O37" s="1"/>
      <c r="P37" s="161"/>
      <c r="Q37" s="174"/>
      <c r="R37" s="174"/>
      <c r="S37" s="150"/>
      <c r="V37" s="175"/>
      <c r="Z37">
        <v>0</v>
      </c>
    </row>
    <row r="38" spans="1:26" ht="24.95" customHeight="1" x14ac:dyDescent="0.25">
      <c r="A38" s="172"/>
      <c r="B38" s="169" t="s">
        <v>184</v>
      </c>
      <c r="C38" s="173" t="s">
        <v>185</v>
      </c>
      <c r="D38" s="169" t="s">
        <v>572</v>
      </c>
      <c r="E38" s="169" t="s">
        <v>140</v>
      </c>
      <c r="F38" s="170">
        <v>1</v>
      </c>
      <c r="G38" s="171"/>
      <c r="H38" s="171"/>
      <c r="I38" s="171">
        <f t="shared" si="0"/>
        <v>0</v>
      </c>
      <c r="J38" s="169">
        <f t="shared" si="1"/>
        <v>329.99</v>
      </c>
      <c r="K38" s="1">
        <f t="shared" si="2"/>
        <v>0</v>
      </c>
      <c r="L38" s="1"/>
      <c r="M38" s="1">
        <f t="shared" si="4"/>
        <v>0</v>
      </c>
      <c r="N38" s="1">
        <v>329.99</v>
      </c>
      <c r="O38" s="1"/>
      <c r="P38" s="161"/>
      <c r="Q38" s="174"/>
      <c r="R38" s="174"/>
      <c r="S38" s="150"/>
      <c r="V38" s="175"/>
      <c r="Z38">
        <v>0</v>
      </c>
    </row>
    <row r="39" spans="1:26" ht="24.95" customHeight="1" x14ac:dyDescent="0.25">
      <c r="A39" s="172"/>
      <c r="B39" s="169" t="s">
        <v>184</v>
      </c>
      <c r="C39" s="173" t="s">
        <v>185</v>
      </c>
      <c r="D39" s="169" t="s">
        <v>573</v>
      </c>
      <c r="E39" s="169" t="s">
        <v>140</v>
      </c>
      <c r="F39" s="170">
        <v>3</v>
      </c>
      <c r="G39" s="171"/>
      <c r="H39" s="171"/>
      <c r="I39" s="171">
        <f t="shared" si="0"/>
        <v>0</v>
      </c>
      <c r="J39" s="169">
        <f t="shared" si="1"/>
        <v>10.68</v>
      </c>
      <c r="K39" s="1">
        <f t="shared" si="2"/>
        <v>0</v>
      </c>
      <c r="L39" s="1"/>
      <c r="M39" s="1">
        <f t="shared" si="4"/>
        <v>0</v>
      </c>
      <c r="N39" s="1">
        <v>3.56</v>
      </c>
      <c r="O39" s="1"/>
      <c r="P39" s="161"/>
      <c r="Q39" s="174"/>
      <c r="R39" s="174"/>
      <c r="S39" s="150"/>
      <c r="V39" s="175"/>
      <c r="Z39">
        <v>0</v>
      </c>
    </row>
    <row r="40" spans="1:26" ht="24.95" customHeight="1" x14ac:dyDescent="0.25">
      <c r="A40" s="172"/>
      <c r="B40" s="169" t="s">
        <v>184</v>
      </c>
      <c r="C40" s="173" t="s">
        <v>185</v>
      </c>
      <c r="D40" s="169" t="s">
        <v>574</v>
      </c>
      <c r="E40" s="169" t="s">
        <v>140</v>
      </c>
      <c r="F40" s="170">
        <v>2</v>
      </c>
      <c r="G40" s="171"/>
      <c r="H40" s="171"/>
      <c r="I40" s="171">
        <f t="shared" si="0"/>
        <v>0</v>
      </c>
      <c r="J40" s="169">
        <f t="shared" si="1"/>
        <v>9.26</v>
      </c>
      <c r="K40" s="1">
        <f t="shared" si="2"/>
        <v>0</v>
      </c>
      <c r="L40" s="1"/>
      <c r="M40" s="1">
        <f t="shared" si="4"/>
        <v>0</v>
      </c>
      <c r="N40" s="1">
        <v>4.63</v>
      </c>
      <c r="O40" s="1"/>
      <c r="P40" s="161"/>
      <c r="Q40" s="174"/>
      <c r="R40" s="174"/>
      <c r="S40" s="150"/>
      <c r="V40" s="175"/>
      <c r="Z40">
        <v>0</v>
      </c>
    </row>
    <row r="41" spans="1:26" ht="24.95" customHeight="1" x14ac:dyDescent="0.25">
      <c r="A41" s="172"/>
      <c r="B41" s="169" t="s">
        <v>184</v>
      </c>
      <c r="C41" s="173" t="s">
        <v>185</v>
      </c>
      <c r="D41" s="169" t="s">
        <v>575</v>
      </c>
      <c r="E41" s="169" t="s">
        <v>140</v>
      </c>
      <c r="F41" s="170">
        <v>1</v>
      </c>
      <c r="G41" s="171"/>
      <c r="H41" s="171"/>
      <c r="I41" s="171">
        <f t="shared" si="0"/>
        <v>0</v>
      </c>
      <c r="J41" s="169">
        <f t="shared" si="1"/>
        <v>8.5299999999999994</v>
      </c>
      <c r="K41" s="1">
        <f t="shared" si="2"/>
        <v>0</v>
      </c>
      <c r="L41" s="1"/>
      <c r="M41" s="1">
        <f t="shared" si="4"/>
        <v>0</v>
      </c>
      <c r="N41" s="1">
        <v>8.5299999999999994</v>
      </c>
      <c r="O41" s="1"/>
      <c r="P41" s="161"/>
      <c r="Q41" s="174"/>
      <c r="R41" s="174"/>
      <c r="S41" s="150"/>
      <c r="V41" s="175"/>
      <c r="Z41">
        <v>0</v>
      </c>
    </row>
    <row r="42" spans="1:26" ht="24.95" customHeight="1" x14ac:dyDescent="0.25">
      <c r="A42" s="172"/>
      <c r="B42" s="169" t="s">
        <v>184</v>
      </c>
      <c r="C42" s="173" t="s">
        <v>185</v>
      </c>
      <c r="D42" s="169" t="s">
        <v>576</v>
      </c>
      <c r="E42" s="169" t="s">
        <v>160</v>
      </c>
      <c r="F42" s="170">
        <v>2.5</v>
      </c>
      <c r="G42" s="171"/>
      <c r="H42" s="171"/>
      <c r="I42" s="171">
        <f t="shared" si="0"/>
        <v>0</v>
      </c>
      <c r="J42" s="169">
        <f t="shared" si="1"/>
        <v>22.25</v>
      </c>
      <c r="K42" s="1">
        <f t="shared" si="2"/>
        <v>0</v>
      </c>
      <c r="L42" s="1"/>
      <c r="M42" s="1">
        <f t="shared" si="4"/>
        <v>0</v>
      </c>
      <c r="N42" s="1">
        <v>8.9</v>
      </c>
      <c r="O42" s="1"/>
      <c r="P42" s="161"/>
      <c r="Q42" s="174"/>
      <c r="R42" s="174"/>
      <c r="S42" s="150"/>
      <c r="V42" s="175"/>
      <c r="Z42">
        <v>0</v>
      </c>
    </row>
    <row r="43" spans="1:26" ht="24.95" customHeight="1" x14ac:dyDescent="0.25">
      <c r="A43" s="172"/>
      <c r="B43" s="169" t="s">
        <v>184</v>
      </c>
      <c r="C43" s="173" t="s">
        <v>185</v>
      </c>
      <c r="D43" s="169" t="s">
        <v>577</v>
      </c>
      <c r="E43" s="169" t="s">
        <v>140</v>
      </c>
      <c r="F43" s="170">
        <v>9</v>
      </c>
      <c r="G43" s="171"/>
      <c r="H43" s="171"/>
      <c r="I43" s="171">
        <f t="shared" si="0"/>
        <v>0</v>
      </c>
      <c r="J43" s="169">
        <f t="shared" si="1"/>
        <v>22.05</v>
      </c>
      <c r="K43" s="1">
        <f t="shared" si="2"/>
        <v>0</v>
      </c>
      <c r="L43" s="1"/>
      <c r="M43" s="1">
        <f t="shared" si="4"/>
        <v>0</v>
      </c>
      <c r="N43" s="1">
        <v>2.4500000000000002</v>
      </c>
      <c r="O43" s="1"/>
      <c r="P43" s="161"/>
      <c r="Q43" s="174"/>
      <c r="R43" s="174"/>
      <c r="S43" s="150"/>
      <c r="V43" s="175"/>
      <c r="Z43">
        <v>0</v>
      </c>
    </row>
    <row r="44" spans="1:26" ht="24.95" customHeight="1" x14ac:dyDescent="0.25">
      <c r="A44" s="172"/>
      <c r="B44" s="169" t="s">
        <v>184</v>
      </c>
      <c r="C44" s="173" t="s">
        <v>185</v>
      </c>
      <c r="D44" s="169" t="s">
        <v>578</v>
      </c>
      <c r="E44" s="169" t="s">
        <v>140</v>
      </c>
      <c r="F44" s="170">
        <v>4</v>
      </c>
      <c r="G44" s="171"/>
      <c r="H44" s="171"/>
      <c r="I44" s="171">
        <f t="shared" si="0"/>
        <v>0</v>
      </c>
      <c r="J44" s="169">
        <f t="shared" si="1"/>
        <v>5.56</v>
      </c>
      <c r="K44" s="1">
        <f t="shared" si="2"/>
        <v>0</v>
      </c>
      <c r="L44" s="1"/>
      <c r="M44" s="1">
        <f t="shared" si="4"/>
        <v>0</v>
      </c>
      <c r="N44" s="1">
        <v>1.3900000000000001</v>
      </c>
      <c r="O44" s="1"/>
      <c r="P44" s="161"/>
      <c r="Q44" s="174"/>
      <c r="R44" s="174"/>
      <c r="S44" s="150"/>
      <c r="V44" s="175"/>
      <c r="Z44">
        <v>0</v>
      </c>
    </row>
    <row r="45" spans="1:26" ht="24.95" customHeight="1" x14ac:dyDescent="0.25">
      <c r="A45" s="172"/>
      <c r="B45" s="169" t="s">
        <v>184</v>
      </c>
      <c r="C45" s="173" t="s">
        <v>185</v>
      </c>
      <c r="D45" s="169" t="s">
        <v>579</v>
      </c>
      <c r="E45" s="169" t="s">
        <v>160</v>
      </c>
      <c r="F45" s="170">
        <v>4</v>
      </c>
      <c r="G45" s="171"/>
      <c r="H45" s="171"/>
      <c r="I45" s="171">
        <f t="shared" si="0"/>
        <v>0</v>
      </c>
      <c r="J45" s="169">
        <f t="shared" si="1"/>
        <v>5.32</v>
      </c>
      <c r="K45" s="1">
        <f t="shared" si="2"/>
        <v>0</v>
      </c>
      <c r="L45" s="1"/>
      <c r="M45" s="1">
        <f t="shared" si="4"/>
        <v>0</v>
      </c>
      <c r="N45" s="1">
        <v>1.33</v>
      </c>
      <c r="O45" s="1"/>
      <c r="P45" s="161"/>
      <c r="Q45" s="174"/>
      <c r="R45" s="174"/>
      <c r="S45" s="150"/>
      <c r="V45" s="175"/>
      <c r="Z45">
        <v>0</v>
      </c>
    </row>
    <row r="46" spans="1:26" ht="24.95" customHeight="1" x14ac:dyDescent="0.25">
      <c r="A46" s="172"/>
      <c r="B46" s="169" t="s">
        <v>184</v>
      </c>
      <c r="C46" s="173" t="s">
        <v>185</v>
      </c>
      <c r="D46" s="169" t="s">
        <v>580</v>
      </c>
      <c r="E46" s="169" t="s">
        <v>140</v>
      </c>
      <c r="F46" s="170">
        <v>1</v>
      </c>
      <c r="G46" s="171"/>
      <c r="H46" s="171"/>
      <c r="I46" s="171">
        <f t="shared" si="0"/>
        <v>0</v>
      </c>
      <c r="J46" s="169">
        <f t="shared" si="1"/>
        <v>405.63</v>
      </c>
      <c r="K46" s="1">
        <f t="shared" si="2"/>
        <v>0</v>
      </c>
      <c r="L46" s="1"/>
      <c r="M46" s="1">
        <f t="shared" si="4"/>
        <v>0</v>
      </c>
      <c r="N46" s="1">
        <v>405.63</v>
      </c>
      <c r="O46" s="1"/>
      <c r="P46" s="161"/>
      <c r="Q46" s="174"/>
      <c r="R46" s="174"/>
      <c r="S46" s="150"/>
      <c r="V46" s="175"/>
      <c r="Z46">
        <v>0</v>
      </c>
    </row>
    <row r="47" spans="1:26" ht="24.95" customHeight="1" x14ac:dyDescent="0.25">
      <c r="A47" s="172"/>
      <c r="B47" s="169" t="s">
        <v>184</v>
      </c>
      <c r="C47" s="173" t="s">
        <v>185</v>
      </c>
      <c r="D47" s="169" t="s">
        <v>581</v>
      </c>
      <c r="E47" s="169" t="s">
        <v>140</v>
      </c>
      <c r="F47" s="170">
        <v>4</v>
      </c>
      <c r="G47" s="171"/>
      <c r="H47" s="171"/>
      <c r="I47" s="171">
        <f t="shared" si="0"/>
        <v>0</v>
      </c>
      <c r="J47" s="169">
        <f t="shared" si="1"/>
        <v>593.24</v>
      </c>
      <c r="K47" s="1">
        <f t="shared" si="2"/>
        <v>0</v>
      </c>
      <c r="L47" s="1"/>
      <c r="M47" s="1">
        <f t="shared" si="4"/>
        <v>0</v>
      </c>
      <c r="N47" s="1">
        <v>148.31</v>
      </c>
      <c r="O47" s="1"/>
      <c r="P47" s="161"/>
      <c r="Q47" s="174"/>
      <c r="R47" s="174"/>
      <c r="S47" s="150"/>
      <c r="V47" s="175"/>
      <c r="Z47">
        <v>0</v>
      </c>
    </row>
    <row r="48" spans="1:26" ht="24.95" customHeight="1" x14ac:dyDescent="0.25">
      <c r="A48" s="172"/>
      <c r="B48" s="169" t="s">
        <v>184</v>
      </c>
      <c r="C48" s="173" t="s">
        <v>185</v>
      </c>
      <c r="D48" s="169" t="s">
        <v>582</v>
      </c>
      <c r="E48" s="169" t="s">
        <v>140</v>
      </c>
      <c r="F48" s="170">
        <v>1</v>
      </c>
      <c r="G48" s="171"/>
      <c r="H48" s="171"/>
      <c r="I48" s="171">
        <f t="shared" si="0"/>
        <v>0</v>
      </c>
      <c r="J48" s="169">
        <f t="shared" si="1"/>
        <v>150</v>
      </c>
      <c r="K48" s="1">
        <f t="shared" si="2"/>
        <v>0</v>
      </c>
      <c r="L48" s="1"/>
      <c r="M48" s="1">
        <f t="shared" si="4"/>
        <v>0</v>
      </c>
      <c r="N48" s="1">
        <v>150</v>
      </c>
      <c r="O48" s="1"/>
      <c r="P48" s="161"/>
      <c r="Q48" s="174"/>
      <c r="R48" s="174"/>
      <c r="S48" s="150"/>
      <c r="V48" s="175"/>
      <c r="Z48">
        <v>0</v>
      </c>
    </row>
    <row r="49" spans="1:26" ht="24.95" customHeight="1" x14ac:dyDescent="0.25">
      <c r="A49" s="172"/>
      <c r="B49" s="169" t="s">
        <v>511</v>
      </c>
      <c r="C49" s="173" t="s">
        <v>512</v>
      </c>
      <c r="D49" s="169" t="s">
        <v>513</v>
      </c>
      <c r="E49" s="169" t="s">
        <v>514</v>
      </c>
      <c r="F49" s="170">
        <v>3</v>
      </c>
      <c r="G49" s="182"/>
      <c r="H49" s="182"/>
      <c r="I49" s="182">
        <f t="shared" si="0"/>
        <v>0</v>
      </c>
      <c r="J49" s="169">
        <f t="shared" si="1"/>
        <v>68.489999999999995</v>
      </c>
      <c r="K49" s="1">
        <f t="shared" si="2"/>
        <v>0</v>
      </c>
      <c r="L49" s="1"/>
      <c r="M49" s="1">
        <f t="shared" si="4"/>
        <v>0</v>
      </c>
      <c r="N49" s="1">
        <v>22.83</v>
      </c>
      <c r="O49" s="1"/>
      <c r="P49" s="161"/>
      <c r="Q49" s="174"/>
      <c r="R49" s="174"/>
      <c r="S49" s="150"/>
      <c r="V49" s="175"/>
      <c r="Z49">
        <v>0</v>
      </c>
    </row>
    <row r="50" spans="1:26" ht="24.95" customHeight="1" x14ac:dyDescent="0.25">
      <c r="A50" s="172"/>
      <c r="B50" s="169" t="s">
        <v>478</v>
      </c>
      <c r="C50" s="173" t="s">
        <v>479</v>
      </c>
      <c r="D50" s="169" t="s">
        <v>480</v>
      </c>
      <c r="E50" s="169" t="s">
        <v>514</v>
      </c>
      <c r="F50" s="170">
        <v>6</v>
      </c>
      <c r="G50" s="182"/>
      <c r="H50" s="182"/>
      <c r="I50" s="182">
        <f t="shared" si="0"/>
        <v>0</v>
      </c>
      <c r="J50" s="169">
        <f t="shared" si="1"/>
        <v>136.97999999999999</v>
      </c>
      <c r="K50" s="1">
        <f t="shared" si="2"/>
        <v>0</v>
      </c>
      <c r="L50" s="1">
        <f>ROUND(F50*(G50),2)</f>
        <v>0</v>
      </c>
      <c r="M50" s="1"/>
      <c r="N50" s="1">
        <v>22.83</v>
      </c>
      <c r="O50" s="1"/>
      <c r="P50" s="161"/>
      <c r="Q50" s="174"/>
      <c r="R50" s="174"/>
      <c r="S50" s="150"/>
      <c r="V50" s="175"/>
      <c r="Z50">
        <v>0</v>
      </c>
    </row>
    <row r="51" spans="1:26" ht="24.95" customHeight="1" x14ac:dyDescent="0.25">
      <c r="A51" s="172"/>
      <c r="B51" s="169" t="s">
        <v>478</v>
      </c>
      <c r="C51" s="173" t="s">
        <v>481</v>
      </c>
      <c r="D51" s="169" t="s">
        <v>480</v>
      </c>
      <c r="E51" s="169" t="s">
        <v>514</v>
      </c>
      <c r="F51" s="170">
        <v>6</v>
      </c>
      <c r="G51" s="182"/>
      <c r="H51" s="182"/>
      <c r="I51" s="182">
        <f t="shared" si="0"/>
        <v>0</v>
      </c>
      <c r="J51" s="169">
        <f t="shared" si="1"/>
        <v>136.97999999999999</v>
      </c>
      <c r="K51" s="1">
        <f t="shared" si="2"/>
        <v>0</v>
      </c>
      <c r="L51" s="1">
        <f>ROUND(F51*(G51),2)</f>
        <v>0</v>
      </c>
      <c r="M51" s="1"/>
      <c r="N51" s="1">
        <v>22.83</v>
      </c>
      <c r="O51" s="1"/>
      <c r="P51" s="161"/>
      <c r="Q51" s="174"/>
      <c r="R51" s="174"/>
      <c r="S51" s="150"/>
      <c r="V51" s="175"/>
      <c r="Z51">
        <v>0</v>
      </c>
    </row>
    <row r="52" spans="1:26" ht="24.95" customHeight="1" x14ac:dyDescent="0.25">
      <c r="A52" s="172"/>
      <c r="B52" s="169" t="s">
        <v>478</v>
      </c>
      <c r="C52" s="173" t="s">
        <v>515</v>
      </c>
      <c r="D52" s="169" t="s">
        <v>516</v>
      </c>
      <c r="E52" s="169" t="s">
        <v>514</v>
      </c>
      <c r="F52" s="170">
        <v>6</v>
      </c>
      <c r="G52" s="182"/>
      <c r="H52" s="182"/>
      <c r="I52" s="182">
        <f t="shared" si="0"/>
        <v>0</v>
      </c>
      <c r="J52" s="169">
        <f t="shared" si="1"/>
        <v>136.97999999999999</v>
      </c>
      <c r="K52" s="1">
        <f t="shared" si="2"/>
        <v>0</v>
      </c>
      <c r="L52" s="1">
        <f>ROUND(F52*(G52),2)</f>
        <v>0</v>
      </c>
      <c r="M52" s="1"/>
      <c r="N52" s="1">
        <v>22.83</v>
      </c>
      <c r="O52" s="1"/>
      <c r="P52" s="161"/>
      <c r="Q52" s="174"/>
      <c r="R52" s="174"/>
      <c r="S52" s="150"/>
      <c r="V52" s="175"/>
      <c r="Z52">
        <v>0</v>
      </c>
    </row>
    <row r="53" spans="1:26" ht="24.95" customHeight="1" x14ac:dyDescent="0.25">
      <c r="A53" s="172"/>
      <c r="B53" s="169" t="s">
        <v>478</v>
      </c>
      <c r="C53" s="173" t="s">
        <v>517</v>
      </c>
      <c r="D53" s="169" t="s">
        <v>518</v>
      </c>
      <c r="E53" s="169" t="s">
        <v>514</v>
      </c>
      <c r="F53" s="170">
        <v>1</v>
      </c>
      <c r="G53" s="182"/>
      <c r="H53" s="182"/>
      <c r="I53" s="182">
        <f t="shared" si="0"/>
        <v>0</v>
      </c>
      <c r="J53" s="169">
        <f t="shared" si="1"/>
        <v>22.83</v>
      </c>
      <c r="K53" s="1">
        <f t="shared" si="2"/>
        <v>0</v>
      </c>
      <c r="L53" s="1">
        <f>ROUND(F53*(G53),2)</f>
        <v>0</v>
      </c>
      <c r="M53" s="1"/>
      <c r="N53" s="1">
        <v>22.83</v>
      </c>
      <c r="O53" s="1"/>
      <c r="P53" s="161"/>
      <c r="Q53" s="174"/>
      <c r="R53" s="174"/>
      <c r="S53" s="150"/>
      <c r="V53" s="175"/>
      <c r="Z53">
        <v>0</v>
      </c>
    </row>
    <row r="54" spans="1:26" x14ac:dyDescent="0.25">
      <c r="A54" s="150"/>
      <c r="B54" s="150"/>
      <c r="C54" s="150"/>
      <c r="D54" s="150" t="s">
        <v>235</v>
      </c>
      <c r="E54" s="150"/>
      <c r="F54" s="168"/>
      <c r="G54" s="153"/>
      <c r="H54" s="153">
        <f>ROUND((SUM(M10:M53))/1,2)</f>
        <v>0</v>
      </c>
      <c r="I54" s="153">
        <f>ROUND((SUM(I10:I53))/1,2)</f>
        <v>0</v>
      </c>
      <c r="J54" s="150"/>
      <c r="K54" s="150"/>
      <c r="L54" s="150">
        <f>ROUND((SUM(L10:L53))/1,2)</f>
        <v>0</v>
      </c>
      <c r="M54" s="150">
        <f>ROUND((SUM(M10:M53))/1,2)</f>
        <v>0</v>
      </c>
      <c r="N54" s="150"/>
      <c r="O54" s="150"/>
      <c r="P54" s="176">
        <f>ROUND((SUM(P10:P53))/1,2)</f>
        <v>0</v>
      </c>
      <c r="Q54" s="147"/>
      <c r="R54" s="147"/>
      <c r="S54" s="176">
        <f>ROUND((SUM(S10:S53))/1,2)</f>
        <v>0</v>
      </c>
      <c r="T54" s="147"/>
      <c r="U54" s="147"/>
      <c r="V54" s="147"/>
      <c r="W54" s="147"/>
      <c r="X54" s="147"/>
      <c r="Y54" s="147"/>
      <c r="Z54" s="147"/>
    </row>
    <row r="55" spans="1:26" x14ac:dyDescent="0.25">
      <c r="A55" s="1"/>
      <c r="B55" s="1"/>
      <c r="C55" s="1"/>
      <c r="D55" s="1"/>
      <c r="E55" s="1"/>
      <c r="F55" s="161"/>
      <c r="G55" s="143"/>
      <c r="H55" s="143"/>
      <c r="I55" s="143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0"/>
      <c r="B56" s="150"/>
      <c r="C56" s="150"/>
      <c r="D56" s="150" t="s">
        <v>84</v>
      </c>
      <c r="E56" s="150"/>
      <c r="F56" s="168"/>
      <c r="G56" s="151"/>
      <c r="H56" s="151"/>
      <c r="I56" s="151"/>
      <c r="J56" s="150"/>
      <c r="K56" s="150"/>
      <c r="L56" s="150"/>
      <c r="M56" s="150"/>
      <c r="N56" s="150"/>
      <c r="O56" s="150"/>
      <c r="P56" s="150"/>
      <c r="Q56" s="147"/>
      <c r="R56" s="147"/>
      <c r="S56" s="150"/>
      <c r="T56" s="147"/>
      <c r="U56" s="147"/>
      <c r="V56" s="147"/>
      <c r="W56" s="147"/>
      <c r="X56" s="147"/>
      <c r="Y56" s="147"/>
      <c r="Z56" s="147"/>
    </row>
    <row r="57" spans="1:26" ht="24.95" customHeight="1" x14ac:dyDescent="0.25">
      <c r="A57" s="172"/>
      <c r="B57" s="169" t="s">
        <v>216</v>
      </c>
      <c r="C57" s="173" t="s">
        <v>583</v>
      </c>
      <c r="D57" s="169" t="s">
        <v>584</v>
      </c>
      <c r="E57" s="169" t="s">
        <v>140</v>
      </c>
      <c r="F57" s="170">
        <v>1</v>
      </c>
      <c r="G57" s="171"/>
      <c r="H57" s="171"/>
      <c r="I57" s="171">
        <f t="shared" ref="I57:I68" si="5">ROUND(F57*(G57+H57),2)</f>
        <v>0</v>
      </c>
      <c r="J57" s="169">
        <f t="shared" ref="J57:J68" si="6">ROUND(F57*(N57),2)</f>
        <v>35.06</v>
      </c>
      <c r="K57" s="1">
        <f t="shared" ref="K57:K68" si="7">ROUND(F57*(O57),2)</f>
        <v>0</v>
      </c>
      <c r="L57" s="1">
        <f t="shared" ref="L57:L64" si="8">ROUND(F57*(G57),2)</f>
        <v>0</v>
      </c>
      <c r="M57" s="1"/>
      <c r="N57" s="1">
        <v>35.06</v>
      </c>
      <c r="O57" s="1"/>
      <c r="P57" s="161"/>
      <c r="Q57" s="174"/>
      <c r="R57" s="174"/>
      <c r="S57" s="150"/>
      <c r="V57" s="175"/>
      <c r="Z57">
        <v>0</v>
      </c>
    </row>
    <row r="58" spans="1:26" ht="24.95" customHeight="1" x14ac:dyDescent="0.25">
      <c r="A58" s="172"/>
      <c r="B58" s="169" t="s">
        <v>216</v>
      </c>
      <c r="C58" s="173" t="s">
        <v>585</v>
      </c>
      <c r="D58" s="169" t="s">
        <v>586</v>
      </c>
      <c r="E58" s="169" t="s">
        <v>127</v>
      </c>
      <c r="F58" s="170">
        <v>1</v>
      </c>
      <c r="G58" s="171"/>
      <c r="H58" s="171"/>
      <c r="I58" s="171">
        <f t="shared" si="5"/>
        <v>0</v>
      </c>
      <c r="J58" s="169">
        <f t="shared" si="6"/>
        <v>33.67</v>
      </c>
      <c r="K58" s="1">
        <f t="shared" si="7"/>
        <v>0</v>
      </c>
      <c r="L58" s="1">
        <f t="shared" si="8"/>
        <v>0</v>
      </c>
      <c r="M58" s="1"/>
      <c r="N58" s="1">
        <v>33.67</v>
      </c>
      <c r="O58" s="1"/>
      <c r="P58" s="161"/>
      <c r="Q58" s="174"/>
      <c r="R58" s="174"/>
      <c r="S58" s="150"/>
      <c r="V58" s="175"/>
      <c r="Z58">
        <v>0</v>
      </c>
    </row>
    <row r="59" spans="1:26" ht="24.95" customHeight="1" x14ac:dyDescent="0.25">
      <c r="A59" s="172"/>
      <c r="B59" s="169" t="s">
        <v>216</v>
      </c>
      <c r="C59" s="173" t="s">
        <v>519</v>
      </c>
      <c r="D59" s="169" t="s">
        <v>520</v>
      </c>
      <c r="E59" s="169" t="s">
        <v>160</v>
      </c>
      <c r="F59" s="170">
        <v>2</v>
      </c>
      <c r="G59" s="171"/>
      <c r="H59" s="171"/>
      <c r="I59" s="171">
        <f t="shared" si="5"/>
        <v>0</v>
      </c>
      <c r="J59" s="169">
        <f t="shared" si="6"/>
        <v>10.08</v>
      </c>
      <c r="K59" s="1">
        <f t="shared" si="7"/>
        <v>0</v>
      </c>
      <c r="L59" s="1">
        <f t="shared" si="8"/>
        <v>0</v>
      </c>
      <c r="M59" s="1"/>
      <c r="N59" s="1">
        <v>5.04</v>
      </c>
      <c r="O59" s="1"/>
      <c r="P59" s="161"/>
      <c r="Q59" s="174"/>
      <c r="R59" s="174"/>
      <c r="S59" s="150"/>
      <c r="V59" s="175"/>
      <c r="Z59">
        <v>0</v>
      </c>
    </row>
    <row r="60" spans="1:26" ht="24.95" customHeight="1" x14ac:dyDescent="0.25">
      <c r="A60" s="172"/>
      <c r="B60" s="169" t="s">
        <v>216</v>
      </c>
      <c r="C60" s="173" t="s">
        <v>521</v>
      </c>
      <c r="D60" s="169" t="s">
        <v>522</v>
      </c>
      <c r="E60" s="169" t="s">
        <v>160</v>
      </c>
      <c r="F60" s="170">
        <v>2</v>
      </c>
      <c r="G60" s="171"/>
      <c r="H60" s="171"/>
      <c r="I60" s="171">
        <f t="shared" si="5"/>
        <v>0</v>
      </c>
      <c r="J60" s="169">
        <f t="shared" si="6"/>
        <v>2.54</v>
      </c>
      <c r="K60" s="1">
        <f t="shared" si="7"/>
        <v>0</v>
      </c>
      <c r="L60" s="1">
        <f t="shared" si="8"/>
        <v>0</v>
      </c>
      <c r="M60" s="1"/>
      <c r="N60" s="1">
        <v>1.27</v>
      </c>
      <c r="O60" s="1"/>
      <c r="P60" s="161"/>
      <c r="Q60" s="174"/>
      <c r="R60" s="174"/>
      <c r="S60" s="150"/>
      <c r="V60" s="175"/>
      <c r="Z60">
        <v>0</v>
      </c>
    </row>
    <row r="61" spans="1:26" ht="24.95" customHeight="1" x14ac:dyDescent="0.25">
      <c r="A61" s="172"/>
      <c r="B61" s="169" t="s">
        <v>216</v>
      </c>
      <c r="C61" s="173" t="s">
        <v>217</v>
      </c>
      <c r="D61" s="169" t="s">
        <v>587</v>
      </c>
      <c r="E61" s="169" t="s">
        <v>160</v>
      </c>
      <c r="F61" s="170">
        <v>2</v>
      </c>
      <c r="G61" s="171"/>
      <c r="H61" s="171"/>
      <c r="I61" s="171">
        <f t="shared" si="5"/>
        <v>0</v>
      </c>
      <c r="J61" s="169">
        <f t="shared" si="6"/>
        <v>0.9</v>
      </c>
      <c r="K61" s="1">
        <f t="shared" si="7"/>
        <v>0</v>
      </c>
      <c r="L61" s="1">
        <f t="shared" si="8"/>
        <v>0</v>
      </c>
      <c r="M61" s="1"/>
      <c r="N61" s="1">
        <v>0.45</v>
      </c>
      <c r="O61" s="1"/>
      <c r="P61" s="161"/>
      <c r="Q61" s="174"/>
      <c r="R61" s="174"/>
      <c r="S61" s="150"/>
      <c r="V61" s="175"/>
      <c r="Z61">
        <v>0</v>
      </c>
    </row>
    <row r="62" spans="1:26" ht="24.95" customHeight="1" x14ac:dyDescent="0.25">
      <c r="A62" s="172"/>
      <c r="B62" s="169" t="s">
        <v>216</v>
      </c>
      <c r="C62" s="173" t="s">
        <v>523</v>
      </c>
      <c r="D62" s="169" t="s">
        <v>524</v>
      </c>
      <c r="E62" s="169" t="s">
        <v>140</v>
      </c>
      <c r="F62" s="170">
        <v>1</v>
      </c>
      <c r="G62" s="171"/>
      <c r="H62" s="171"/>
      <c r="I62" s="171">
        <f t="shared" si="5"/>
        <v>0</v>
      </c>
      <c r="J62" s="169">
        <f t="shared" si="6"/>
        <v>23.55</v>
      </c>
      <c r="K62" s="1">
        <f t="shared" si="7"/>
        <v>0</v>
      </c>
      <c r="L62" s="1">
        <f t="shared" si="8"/>
        <v>0</v>
      </c>
      <c r="M62" s="1"/>
      <c r="N62" s="1">
        <v>23.55</v>
      </c>
      <c r="O62" s="1"/>
      <c r="P62" s="161"/>
      <c r="Q62" s="174"/>
      <c r="R62" s="174"/>
      <c r="S62" s="150"/>
      <c r="V62" s="175"/>
      <c r="Z62">
        <v>0</v>
      </c>
    </row>
    <row r="63" spans="1:26" ht="24.95" customHeight="1" x14ac:dyDescent="0.25">
      <c r="A63" s="172"/>
      <c r="B63" s="169" t="s">
        <v>216</v>
      </c>
      <c r="C63" s="173" t="s">
        <v>525</v>
      </c>
      <c r="D63" s="169" t="s">
        <v>526</v>
      </c>
      <c r="E63" s="169" t="s">
        <v>160</v>
      </c>
      <c r="F63" s="170">
        <v>2</v>
      </c>
      <c r="G63" s="171"/>
      <c r="H63" s="171"/>
      <c r="I63" s="171">
        <f t="shared" si="5"/>
        <v>0</v>
      </c>
      <c r="J63" s="169">
        <f t="shared" si="6"/>
        <v>3.8</v>
      </c>
      <c r="K63" s="1">
        <f t="shared" si="7"/>
        <v>0</v>
      </c>
      <c r="L63" s="1">
        <f t="shared" si="8"/>
        <v>0</v>
      </c>
      <c r="M63" s="1"/>
      <c r="N63" s="1">
        <v>1.9</v>
      </c>
      <c r="O63" s="1"/>
      <c r="P63" s="161"/>
      <c r="Q63" s="174"/>
      <c r="R63" s="174"/>
      <c r="S63" s="150"/>
      <c r="V63" s="175"/>
      <c r="Z63">
        <v>0</v>
      </c>
    </row>
    <row r="64" spans="1:26" ht="24.95" customHeight="1" x14ac:dyDescent="0.25">
      <c r="A64" s="172"/>
      <c r="B64" s="169" t="s">
        <v>216</v>
      </c>
      <c r="C64" s="173" t="s">
        <v>527</v>
      </c>
      <c r="D64" s="169" t="s">
        <v>528</v>
      </c>
      <c r="E64" s="169" t="s">
        <v>312</v>
      </c>
      <c r="F64" s="170">
        <v>2</v>
      </c>
      <c r="G64" s="171"/>
      <c r="H64" s="171"/>
      <c r="I64" s="171">
        <f t="shared" si="5"/>
        <v>0</v>
      </c>
      <c r="J64" s="169">
        <f t="shared" si="6"/>
        <v>3.34</v>
      </c>
      <c r="K64" s="1">
        <f t="shared" si="7"/>
        <v>0</v>
      </c>
      <c r="L64" s="1">
        <f t="shared" si="8"/>
        <v>0</v>
      </c>
      <c r="M64" s="1"/>
      <c r="N64" s="1">
        <v>1.67</v>
      </c>
      <c r="O64" s="1"/>
      <c r="P64" s="161"/>
      <c r="Q64" s="174"/>
      <c r="R64" s="174"/>
      <c r="S64" s="150"/>
      <c r="V64" s="175"/>
      <c r="Z64">
        <v>0</v>
      </c>
    </row>
    <row r="65" spans="1:26" ht="24.95" customHeight="1" x14ac:dyDescent="0.25">
      <c r="A65" s="172"/>
      <c r="B65" s="169" t="s">
        <v>184</v>
      </c>
      <c r="C65" s="173" t="s">
        <v>185</v>
      </c>
      <c r="D65" s="169" t="s">
        <v>588</v>
      </c>
      <c r="E65" s="169" t="s">
        <v>160</v>
      </c>
      <c r="F65" s="170">
        <v>2</v>
      </c>
      <c r="G65" s="171"/>
      <c r="H65" s="171"/>
      <c r="I65" s="171">
        <f t="shared" si="5"/>
        <v>0</v>
      </c>
      <c r="J65" s="169">
        <f t="shared" si="6"/>
        <v>0.44</v>
      </c>
      <c r="K65" s="1">
        <f t="shared" si="7"/>
        <v>0</v>
      </c>
      <c r="L65" s="1"/>
      <c r="M65" s="1">
        <f>ROUND(F65*(G65),2)</f>
        <v>0</v>
      </c>
      <c r="N65" s="1">
        <v>0.22</v>
      </c>
      <c r="O65" s="1"/>
      <c r="P65" s="161"/>
      <c r="Q65" s="174"/>
      <c r="R65" s="174"/>
      <c r="S65" s="150"/>
      <c r="V65" s="175"/>
      <c r="Z65">
        <v>0</v>
      </c>
    </row>
    <row r="66" spans="1:26" ht="24.95" customHeight="1" x14ac:dyDescent="0.25">
      <c r="A66" s="172"/>
      <c r="B66" s="169" t="s">
        <v>184</v>
      </c>
      <c r="C66" s="173" t="s">
        <v>185</v>
      </c>
      <c r="D66" s="169" t="s">
        <v>589</v>
      </c>
      <c r="E66" s="169" t="s">
        <v>127</v>
      </c>
      <c r="F66" s="170">
        <v>1</v>
      </c>
      <c r="G66" s="171"/>
      <c r="H66" s="171"/>
      <c r="I66" s="171">
        <f t="shared" si="5"/>
        <v>0</v>
      </c>
      <c r="J66" s="169">
        <f t="shared" si="6"/>
        <v>98</v>
      </c>
      <c r="K66" s="1">
        <f t="shared" si="7"/>
        <v>0</v>
      </c>
      <c r="L66" s="1"/>
      <c r="M66" s="1">
        <f>ROUND(F66*(G66),2)</f>
        <v>0</v>
      </c>
      <c r="N66" s="1">
        <v>98</v>
      </c>
      <c r="O66" s="1"/>
      <c r="P66" s="161"/>
      <c r="Q66" s="174"/>
      <c r="R66" s="174"/>
      <c r="S66" s="150"/>
      <c r="V66" s="175"/>
      <c r="Z66">
        <v>0</v>
      </c>
    </row>
    <row r="67" spans="1:26" ht="24.95" customHeight="1" x14ac:dyDescent="0.25">
      <c r="A67" s="172"/>
      <c r="B67" s="169" t="s">
        <v>184</v>
      </c>
      <c r="C67" s="173" t="s">
        <v>185</v>
      </c>
      <c r="D67" s="169" t="s">
        <v>590</v>
      </c>
      <c r="E67" s="169" t="s">
        <v>140</v>
      </c>
      <c r="F67" s="170">
        <v>2</v>
      </c>
      <c r="G67" s="171"/>
      <c r="H67" s="171"/>
      <c r="I67" s="171">
        <f t="shared" si="5"/>
        <v>0</v>
      </c>
      <c r="J67" s="169">
        <f t="shared" si="6"/>
        <v>23.72</v>
      </c>
      <c r="K67" s="1">
        <f t="shared" si="7"/>
        <v>0</v>
      </c>
      <c r="L67" s="1"/>
      <c r="M67" s="1">
        <f>ROUND(F67*(G67),2)</f>
        <v>0</v>
      </c>
      <c r="N67" s="1">
        <v>11.86</v>
      </c>
      <c r="O67" s="1"/>
      <c r="P67" s="161"/>
      <c r="Q67" s="174"/>
      <c r="R67" s="174"/>
      <c r="S67" s="150"/>
      <c r="V67" s="175"/>
      <c r="Z67">
        <v>0</v>
      </c>
    </row>
    <row r="68" spans="1:26" ht="24.95" customHeight="1" x14ac:dyDescent="0.25">
      <c r="A68" s="172"/>
      <c r="B68" s="169" t="s">
        <v>184</v>
      </c>
      <c r="C68" s="173" t="s">
        <v>185</v>
      </c>
      <c r="D68" s="169" t="s">
        <v>591</v>
      </c>
      <c r="E68" s="169" t="s">
        <v>127</v>
      </c>
      <c r="F68" s="170">
        <v>0.1</v>
      </c>
      <c r="G68" s="171"/>
      <c r="H68" s="171"/>
      <c r="I68" s="171">
        <f t="shared" si="5"/>
        <v>0</v>
      </c>
      <c r="J68" s="169">
        <f t="shared" si="6"/>
        <v>2.12</v>
      </c>
      <c r="K68" s="1">
        <f t="shared" si="7"/>
        <v>0</v>
      </c>
      <c r="L68" s="1"/>
      <c r="M68" s="1">
        <f>ROUND(F68*(G68),2)</f>
        <v>0</v>
      </c>
      <c r="N68" s="1">
        <v>21.2</v>
      </c>
      <c r="O68" s="1"/>
      <c r="P68" s="161"/>
      <c r="Q68" s="174"/>
      <c r="R68" s="174"/>
      <c r="S68" s="150"/>
      <c r="V68" s="175"/>
      <c r="Z68">
        <v>0</v>
      </c>
    </row>
    <row r="69" spans="1:26" x14ac:dyDescent="0.25">
      <c r="A69" s="150"/>
      <c r="B69" s="150"/>
      <c r="C69" s="150"/>
      <c r="D69" s="150" t="s">
        <v>84</v>
      </c>
      <c r="E69" s="150"/>
      <c r="F69" s="168"/>
      <c r="G69" s="153"/>
      <c r="H69" s="153"/>
      <c r="I69" s="153">
        <f>ROUND((SUM(I56:I68))/1,2)</f>
        <v>0</v>
      </c>
      <c r="J69" s="150"/>
      <c r="K69" s="150"/>
      <c r="L69" s="150">
        <f>ROUND((SUM(L56:L68))/1,2)</f>
        <v>0</v>
      </c>
      <c r="M69" s="150">
        <f>ROUND((SUM(M56:M68))/1,2)</f>
        <v>0</v>
      </c>
      <c r="N69" s="150"/>
      <c r="O69" s="150"/>
      <c r="P69" s="176"/>
      <c r="S69" s="168">
        <f>ROUND((SUM(S56:S68))/1,2)</f>
        <v>0</v>
      </c>
      <c r="V69">
        <f>ROUND((SUM(V56:V68))/1,2)</f>
        <v>0</v>
      </c>
    </row>
    <row r="70" spans="1:26" x14ac:dyDescent="0.25">
      <c r="A70" s="1"/>
      <c r="B70" s="1"/>
      <c r="C70" s="1"/>
      <c r="D70" s="1"/>
      <c r="E70" s="1"/>
      <c r="F70" s="161"/>
      <c r="G70" s="143"/>
      <c r="H70" s="143"/>
      <c r="I70" s="143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0"/>
      <c r="B71" s="150"/>
      <c r="C71" s="150"/>
      <c r="D71" s="2" t="s">
        <v>82</v>
      </c>
      <c r="E71" s="150"/>
      <c r="F71" s="168"/>
      <c r="G71" s="153"/>
      <c r="H71" s="153">
        <f>ROUND((SUM(M9:M70))/2,2)</f>
        <v>0</v>
      </c>
      <c r="I71" s="153">
        <f>ROUND((SUM(I9:I70))/2,2)</f>
        <v>0</v>
      </c>
      <c r="J71" s="150"/>
      <c r="K71" s="150"/>
      <c r="L71" s="150">
        <f>ROUND((SUM(L9:L70))/2,2)</f>
        <v>0</v>
      </c>
      <c r="M71" s="150">
        <f>ROUND((SUM(M9:M70))/2,2)</f>
        <v>0</v>
      </c>
      <c r="N71" s="150"/>
      <c r="O71" s="150"/>
      <c r="P71" s="176"/>
      <c r="S71" s="176">
        <f>ROUND((SUM(S9:S70))/2,2)</f>
        <v>0</v>
      </c>
      <c r="V71">
        <f>ROUND((SUM(V9:V70))/2,2)</f>
        <v>0</v>
      </c>
    </row>
    <row r="72" spans="1:26" x14ac:dyDescent="0.25">
      <c r="A72" s="177"/>
      <c r="B72" s="177"/>
      <c r="C72" s="177"/>
      <c r="D72" s="177" t="s">
        <v>85</v>
      </c>
      <c r="E72" s="177"/>
      <c r="F72" s="178"/>
      <c r="G72" s="179"/>
      <c r="H72" s="179">
        <f>ROUND((SUM(M9:M71))/3,2)</f>
        <v>0</v>
      </c>
      <c r="I72" s="179">
        <f>ROUND((SUM(I9:I71))/3,2)</f>
        <v>0</v>
      </c>
      <c r="J72" s="177"/>
      <c r="K72" s="177">
        <f>ROUND((SUM(K9:K71))/3,2)</f>
        <v>0</v>
      </c>
      <c r="L72" s="177">
        <f>ROUND((SUM(L9:L71))/3,2)</f>
        <v>0</v>
      </c>
      <c r="M72" s="177">
        <f>ROUND((SUM(M9:M71))/3,2)</f>
        <v>0</v>
      </c>
      <c r="N72" s="177"/>
      <c r="O72" s="177"/>
      <c r="P72" s="178"/>
      <c r="Q72" s="180"/>
      <c r="R72" s="180"/>
      <c r="S72" s="178">
        <f>ROUND((SUM(S9:S71))/3,2)</f>
        <v>0</v>
      </c>
      <c r="T72" s="180"/>
      <c r="U72" s="180"/>
      <c r="V72" s="180">
        <f>ROUND((SUM(V9:V71))/3,2)</f>
        <v>0</v>
      </c>
      <c r="Z72">
        <f>(SUM(Z9:Z71))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03 Elektrická NN prípojka ČS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592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13780'!B13</f>
        <v>0</v>
      </c>
      <c r="E16" s="89">
        <f>'Rekap 13780'!C13</f>
        <v>0</v>
      </c>
      <c r="F16" s="98">
        <f>'Rekap 13780'!D13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13780'!Z19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/>
      <c r="E18" s="69"/>
      <c r="F18" s="74"/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13780'!K9:'SO 13780'!K18)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13780'!K9:'SO 13780'!K18)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592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13780'!L12</f>
        <v>0</v>
      </c>
      <c r="C11" s="151">
        <f>'SO 13780'!M12</f>
        <v>0</v>
      </c>
      <c r="D11" s="151">
        <f>'SO 13780'!I12</f>
        <v>0</v>
      </c>
      <c r="E11" s="152">
        <f>'SO 13780'!P12</f>
        <v>0</v>
      </c>
      <c r="F11" s="152">
        <f>'SO 13780'!S12</f>
        <v>0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80</v>
      </c>
      <c r="B12" s="151">
        <f>'SO 13780'!L16</f>
        <v>0</v>
      </c>
      <c r="C12" s="151">
        <f>'SO 13780'!M16</f>
        <v>0</v>
      </c>
      <c r="D12" s="151">
        <f>'SO 13780'!I16</f>
        <v>0</v>
      </c>
      <c r="E12" s="152">
        <f>'SO 13780'!P16</f>
        <v>0</v>
      </c>
      <c r="F12" s="152">
        <f>'SO 13780'!S16</f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2" t="s">
        <v>76</v>
      </c>
      <c r="B13" s="153">
        <f>'SO 13780'!L18</f>
        <v>0</v>
      </c>
      <c r="C13" s="153">
        <f>'SO 13780'!M18</f>
        <v>0</v>
      </c>
      <c r="D13" s="153">
        <f>'SO 13780'!I18</f>
        <v>0</v>
      </c>
      <c r="E13" s="154">
        <f>'SO 13780'!S18</f>
        <v>0</v>
      </c>
      <c r="F13" s="154">
        <f>'SO 13780'!V18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"/>
      <c r="B14" s="143"/>
      <c r="C14" s="143"/>
      <c r="D14" s="143"/>
      <c r="E14" s="142"/>
      <c r="F14" s="142"/>
    </row>
    <row r="15" spans="1:26" x14ac:dyDescent="0.25">
      <c r="A15" s="2" t="s">
        <v>85</v>
      </c>
      <c r="B15" s="153">
        <f>'SO 13780'!L19</f>
        <v>0</v>
      </c>
      <c r="C15" s="153">
        <f>'SO 13780'!M19</f>
        <v>0</v>
      </c>
      <c r="D15" s="153">
        <f>'SO 13780'!I19</f>
        <v>0</v>
      </c>
      <c r="E15" s="154">
        <f>'SO 13780'!S19</f>
        <v>0</v>
      </c>
      <c r="F15" s="154">
        <f>'SO 13780'!V19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"/>
      <c r="B16" s="143"/>
      <c r="C16" s="143"/>
      <c r="D16" s="143"/>
      <c r="E16" s="142"/>
      <c r="F16" s="142"/>
    </row>
    <row r="17" spans="1:6" x14ac:dyDescent="0.25">
      <c r="A17" s="1"/>
      <c r="B17" s="143"/>
      <c r="C17" s="143"/>
      <c r="D17" s="143"/>
      <c r="E17" s="142"/>
      <c r="F17" s="142"/>
    </row>
    <row r="18" spans="1:6" x14ac:dyDescent="0.25">
      <c r="A18" s="1"/>
      <c r="B18" s="143"/>
      <c r="C18" s="143"/>
      <c r="D18" s="143"/>
      <c r="E18" s="142"/>
      <c r="F18" s="142"/>
    </row>
    <row r="19" spans="1:6" x14ac:dyDescent="0.25">
      <c r="A19" s="1"/>
      <c r="B19" s="143"/>
      <c r="C19" s="143"/>
      <c r="D19" s="143"/>
      <c r="E19" s="142"/>
      <c r="F19" s="142"/>
    </row>
    <row r="20" spans="1:6" x14ac:dyDescent="0.25">
      <c r="A20" s="1"/>
      <c r="B20" s="143"/>
      <c r="C20" s="143"/>
      <c r="D20" s="143"/>
      <c r="E20" s="142"/>
      <c r="F20" s="142"/>
    </row>
    <row r="21" spans="1:6" x14ac:dyDescent="0.25">
      <c r="A21" s="1"/>
      <c r="B21" s="143"/>
      <c r="C21" s="143"/>
      <c r="D21" s="143"/>
      <c r="E21" s="142"/>
      <c r="F21" s="142"/>
    </row>
    <row r="22" spans="1:6" x14ac:dyDescent="0.25">
      <c r="A22" s="1"/>
      <c r="B22" s="143"/>
      <c r="C22" s="143"/>
      <c r="D22" s="143"/>
      <c r="E22" s="142"/>
      <c r="F22" s="142"/>
    </row>
    <row r="23" spans="1:6" x14ac:dyDescent="0.25">
      <c r="A23" s="1"/>
      <c r="B23" s="143"/>
      <c r="C23" s="143"/>
      <c r="D23" s="143"/>
      <c r="E23" s="142"/>
      <c r="F23" s="142"/>
    </row>
    <row r="24" spans="1:6" x14ac:dyDescent="0.25">
      <c r="A24" s="1"/>
      <c r="B24" s="143"/>
      <c r="C24" s="143"/>
      <c r="D24" s="143"/>
      <c r="E24" s="142"/>
      <c r="F24" s="142"/>
    </row>
    <row r="25" spans="1:6" x14ac:dyDescent="0.25">
      <c r="A25" s="1"/>
      <c r="B25" s="143"/>
      <c r="C25" s="143"/>
      <c r="D25" s="143"/>
      <c r="E25" s="142"/>
      <c r="F25" s="142"/>
    </row>
    <row r="26" spans="1:6" x14ac:dyDescent="0.25">
      <c r="A26" s="1"/>
      <c r="B26" s="143"/>
      <c r="C26" s="143"/>
      <c r="D26" s="143"/>
      <c r="E26" s="142"/>
      <c r="F26" s="142"/>
    </row>
    <row r="27" spans="1:6" x14ac:dyDescent="0.25">
      <c r="A27" s="1"/>
      <c r="B27" s="143"/>
      <c r="C27" s="143"/>
      <c r="D27" s="143"/>
      <c r="E27" s="142"/>
      <c r="F27" s="142"/>
    </row>
    <row r="28" spans="1:6" x14ac:dyDescent="0.25">
      <c r="A28" s="1"/>
      <c r="B28" s="143"/>
      <c r="C28" s="143"/>
      <c r="D28" s="143"/>
      <c r="E28" s="142"/>
      <c r="F28" s="142"/>
    </row>
    <row r="29" spans="1:6" x14ac:dyDescent="0.25">
      <c r="A29" s="1"/>
      <c r="B29" s="143"/>
      <c r="C29" s="143"/>
      <c r="D29" s="143"/>
      <c r="E29" s="142"/>
      <c r="F29" s="142"/>
    </row>
    <row r="30" spans="1:6" x14ac:dyDescent="0.25">
      <c r="A30" s="1"/>
      <c r="B30" s="143"/>
      <c r="C30" s="143"/>
      <c r="D30" s="143"/>
      <c r="E30" s="142"/>
      <c r="F30" s="142"/>
    </row>
    <row r="31" spans="1:6" x14ac:dyDescent="0.25">
      <c r="A31" s="1"/>
      <c r="B31" s="143"/>
      <c r="C31" s="143"/>
      <c r="D31" s="143"/>
      <c r="E31" s="142"/>
      <c r="F31" s="142"/>
    </row>
    <row r="32" spans="1: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workbookViewId="0">
      <pane ySplit="8" topLeftCell="A9" activePane="bottomLeft" state="frozen"/>
      <selection pane="bottomLeft" activeCell="G15" sqref="G11:G15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592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98</v>
      </c>
      <c r="C11" s="173" t="s">
        <v>593</v>
      </c>
      <c r="D11" s="169" t="s">
        <v>594</v>
      </c>
      <c r="E11" s="169" t="s">
        <v>116</v>
      </c>
      <c r="F11" s="170">
        <v>914.21</v>
      </c>
      <c r="G11" s="171"/>
      <c r="H11" s="171"/>
      <c r="I11" s="171">
        <f>ROUND(F11*(G11+H11),2)</f>
        <v>0</v>
      </c>
      <c r="J11" s="169">
        <f>ROUND(F11*(N11),2)</f>
        <v>621.66</v>
      </c>
      <c r="K11" s="1">
        <f>ROUND(F11*(O11),2)</f>
        <v>0</v>
      </c>
      <c r="L11" s="1">
        <f>ROUND(F11*(G11),2)</f>
        <v>0</v>
      </c>
      <c r="M11" s="1"/>
      <c r="N11" s="1">
        <v>0.68</v>
      </c>
      <c r="O11" s="1"/>
      <c r="P11" s="161"/>
      <c r="Q11" s="174"/>
      <c r="R11" s="174"/>
      <c r="S11" s="150"/>
      <c r="V11" s="175"/>
      <c r="Z11">
        <v>0</v>
      </c>
    </row>
    <row r="12" spans="1:26" x14ac:dyDescent="0.25">
      <c r="A12" s="150"/>
      <c r="B12" s="150"/>
      <c r="C12" s="150"/>
      <c r="D12" s="150" t="s">
        <v>77</v>
      </c>
      <c r="E12" s="150"/>
      <c r="F12" s="168"/>
      <c r="G12" s="153"/>
      <c r="H12" s="153">
        <f>ROUND((SUM(M10:M11))/1,2)</f>
        <v>0</v>
      </c>
      <c r="I12" s="153">
        <f>ROUND((SUM(I10:I11))/1,2)</f>
        <v>0</v>
      </c>
      <c r="J12" s="150"/>
      <c r="K12" s="150"/>
      <c r="L12" s="150">
        <f>ROUND((SUM(L10:L11))/1,2)</f>
        <v>0</v>
      </c>
      <c r="M12" s="150">
        <f>ROUND((SUM(M10:M11))/1,2)</f>
        <v>0</v>
      </c>
      <c r="N12" s="150"/>
      <c r="O12" s="150"/>
      <c r="P12" s="176">
        <f>ROUND((SUM(P10:P11))/1,2)</f>
        <v>0</v>
      </c>
      <c r="Q12" s="147"/>
      <c r="R12" s="147"/>
      <c r="S12" s="176">
        <f>ROUND((SUM(S10:S11))/1,2)</f>
        <v>0</v>
      </c>
      <c r="T12" s="147"/>
      <c r="U12" s="147"/>
      <c r="V12" s="147"/>
      <c r="W12" s="147"/>
      <c r="X12" s="147"/>
      <c r="Y12" s="147"/>
      <c r="Z12" s="147"/>
    </row>
    <row r="13" spans="1:26" x14ac:dyDescent="0.25">
      <c r="A13" s="1"/>
      <c r="B13" s="1"/>
      <c r="C13" s="1"/>
      <c r="D13" s="1"/>
      <c r="E13" s="1"/>
      <c r="F13" s="161"/>
      <c r="G13" s="143"/>
      <c r="H13" s="143"/>
      <c r="I13" s="143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50"/>
      <c r="B14" s="150"/>
      <c r="C14" s="150"/>
      <c r="D14" s="150" t="s">
        <v>80</v>
      </c>
      <c r="E14" s="150"/>
      <c r="F14" s="168"/>
      <c r="G14" s="151"/>
      <c r="H14" s="151"/>
      <c r="I14" s="151"/>
      <c r="J14" s="150"/>
      <c r="K14" s="150"/>
      <c r="L14" s="150"/>
      <c r="M14" s="150"/>
      <c r="N14" s="150"/>
      <c r="O14" s="150"/>
      <c r="P14" s="150"/>
      <c r="Q14" s="147"/>
      <c r="R14" s="147"/>
      <c r="S14" s="150"/>
      <c r="T14" s="147"/>
      <c r="U14" s="147"/>
      <c r="V14" s="147"/>
      <c r="W14" s="147"/>
      <c r="X14" s="147"/>
      <c r="Y14" s="147"/>
      <c r="Z14" s="147"/>
    </row>
    <row r="15" spans="1:26" ht="24.95" customHeight="1" x14ac:dyDescent="0.25">
      <c r="A15" s="172"/>
      <c r="B15" s="169" t="s">
        <v>144</v>
      </c>
      <c r="C15" s="173" t="s">
        <v>150</v>
      </c>
      <c r="D15" s="169" t="s">
        <v>151</v>
      </c>
      <c r="E15" s="169" t="s">
        <v>149</v>
      </c>
      <c r="F15" s="170">
        <v>1674</v>
      </c>
      <c r="G15" s="171"/>
      <c r="H15" s="171"/>
      <c r="I15" s="171">
        <f>ROUND(F15*(G15+H15),2)</f>
        <v>0</v>
      </c>
      <c r="J15" s="169">
        <f>ROUND(F15*(N15),2)</f>
        <v>6947.1</v>
      </c>
      <c r="K15" s="1">
        <f>ROUND(F15*(O15),2)</f>
        <v>0</v>
      </c>
      <c r="L15" s="1">
        <f>ROUND(F15*(G15),2)</f>
        <v>0</v>
      </c>
      <c r="M15" s="1"/>
      <c r="N15" s="1">
        <v>4.1500000000000004</v>
      </c>
      <c r="O15" s="1"/>
      <c r="P15" s="161"/>
      <c r="Q15" s="174"/>
      <c r="R15" s="174"/>
      <c r="S15" s="150"/>
      <c r="V15" s="175"/>
      <c r="Z15">
        <v>0</v>
      </c>
    </row>
    <row r="16" spans="1:26" x14ac:dyDescent="0.25">
      <c r="A16" s="150"/>
      <c r="B16" s="150"/>
      <c r="C16" s="150"/>
      <c r="D16" s="150" t="s">
        <v>80</v>
      </c>
      <c r="E16" s="150"/>
      <c r="F16" s="168"/>
      <c r="G16" s="153"/>
      <c r="H16" s="153"/>
      <c r="I16" s="153">
        <f>ROUND((SUM(I14:I15))/1,2)</f>
        <v>0</v>
      </c>
      <c r="J16" s="150"/>
      <c r="K16" s="150"/>
      <c r="L16" s="150">
        <f>ROUND((SUM(L14:L15))/1,2)</f>
        <v>0</v>
      </c>
      <c r="M16" s="150">
        <f>ROUND((SUM(M14:M15))/1,2)</f>
        <v>0</v>
      </c>
      <c r="N16" s="150"/>
      <c r="O16" s="150"/>
      <c r="P16" s="176"/>
      <c r="S16" s="168">
        <f>ROUND((SUM(S14:S15))/1,2)</f>
        <v>0</v>
      </c>
      <c r="V16">
        <f>ROUND((SUM(V14:V15))/1,2)</f>
        <v>0</v>
      </c>
    </row>
    <row r="17" spans="1:26" x14ac:dyDescent="0.25">
      <c r="A17" s="1"/>
      <c r="B17" s="1"/>
      <c r="C17" s="1"/>
      <c r="D17" s="1"/>
      <c r="E17" s="1"/>
      <c r="F17" s="161"/>
      <c r="G17" s="143"/>
      <c r="H17" s="143"/>
      <c r="I17" s="143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50"/>
      <c r="B18" s="150"/>
      <c r="C18" s="150"/>
      <c r="D18" s="2" t="s">
        <v>76</v>
      </c>
      <c r="E18" s="150"/>
      <c r="F18" s="168"/>
      <c r="G18" s="153"/>
      <c r="H18" s="153">
        <f>ROUND((SUM(M9:M17))/2,2)</f>
        <v>0</v>
      </c>
      <c r="I18" s="153">
        <f>ROUND((SUM(I9:I17))/2,2)</f>
        <v>0</v>
      </c>
      <c r="J18" s="150"/>
      <c r="K18" s="150"/>
      <c r="L18" s="150">
        <f>ROUND((SUM(L9:L17))/2,2)</f>
        <v>0</v>
      </c>
      <c r="M18" s="150">
        <f>ROUND((SUM(M9:M17))/2,2)</f>
        <v>0</v>
      </c>
      <c r="N18" s="150"/>
      <c r="O18" s="150"/>
      <c r="P18" s="176"/>
      <c r="S18" s="176">
        <f>ROUND((SUM(S9:S17))/2,2)</f>
        <v>0</v>
      </c>
      <c r="V18">
        <f>ROUND((SUM(V9:V17))/2,2)</f>
        <v>0</v>
      </c>
    </row>
    <row r="19" spans="1:26" x14ac:dyDescent="0.25">
      <c r="A19" s="177"/>
      <c r="B19" s="177"/>
      <c r="C19" s="177"/>
      <c r="D19" s="177" t="s">
        <v>85</v>
      </c>
      <c r="E19" s="177"/>
      <c r="F19" s="178"/>
      <c r="G19" s="179"/>
      <c r="H19" s="179">
        <f>ROUND((SUM(M9:M18))/3,2)</f>
        <v>0</v>
      </c>
      <c r="I19" s="179">
        <f>ROUND((SUM(I9:I18))/3,2)</f>
        <v>0</v>
      </c>
      <c r="J19" s="177"/>
      <c r="K19" s="177">
        <f>ROUND((SUM(K9:K18))/3,2)</f>
        <v>0</v>
      </c>
      <c r="L19" s="177">
        <f>ROUND((SUM(L9:L18))/3,2)</f>
        <v>0</v>
      </c>
      <c r="M19" s="177">
        <f>ROUND((SUM(M9:M18))/3,2)</f>
        <v>0</v>
      </c>
      <c r="N19" s="177"/>
      <c r="O19" s="177"/>
      <c r="P19" s="178"/>
      <c r="Q19" s="180"/>
      <c r="R19" s="180"/>
      <c r="S19" s="178">
        <f>ROUND((SUM(S9:S18))/3,2)</f>
        <v>0</v>
      </c>
      <c r="T19" s="180"/>
      <c r="U19" s="180"/>
      <c r="V19" s="180">
        <f>ROUND((SUM(V9:V18))/3,2)</f>
        <v>0</v>
      </c>
      <c r="Z19">
        <f>(SUM(Z9:Z18))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04 Prívodný rad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595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13782'!B18</f>
        <v>0</v>
      </c>
      <c r="E16" s="89">
        <f>'Rekap 13782'!C18</f>
        <v>0</v>
      </c>
      <c r="F16" s="98">
        <f>'Rekap 13782'!D18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>
        <f>'Rekap 13782'!B22</f>
        <v>0</v>
      </c>
      <c r="E17" s="68">
        <f>'Rekap 13782'!C22</f>
        <v>0</v>
      </c>
      <c r="F17" s="73">
        <f>'Rekap 13782'!D22</f>
        <v>0</v>
      </c>
      <c r="G17" s="53">
        <v>7</v>
      </c>
      <c r="H17" s="108" t="s">
        <v>46</v>
      </c>
      <c r="I17" s="121"/>
      <c r="J17" s="119">
        <f>'SO 13782'!Z211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13782'!B27</f>
        <v>0</v>
      </c>
      <c r="E18" s="69">
        <f>'Rekap 13782'!C27</f>
        <v>0</v>
      </c>
      <c r="F18" s="74">
        <f>'Rekap 13782'!D27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13782'!K9:'SO 13782'!K210)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13782'!K9:'SO 13782'!K210)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595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13782'!L30</f>
        <v>0</v>
      </c>
      <c r="C11" s="151">
        <f>'SO 13782'!M30</f>
        <v>0</v>
      </c>
      <c r="D11" s="151">
        <f>'SO 13782'!I30</f>
        <v>0</v>
      </c>
      <c r="E11" s="152">
        <f>'SO 13782'!P30</f>
        <v>1.67</v>
      </c>
      <c r="F11" s="152">
        <f>'SO 13782'!S30</f>
        <v>274.12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222</v>
      </c>
      <c r="B12" s="151">
        <f>'SO 13782'!L36</f>
        <v>0</v>
      </c>
      <c r="C12" s="151">
        <f>'SO 13782'!M36</f>
        <v>0</v>
      </c>
      <c r="D12" s="151">
        <f>'SO 13782'!I36</f>
        <v>0</v>
      </c>
      <c r="E12" s="152">
        <f>'SO 13782'!P36</f>
        <v>5.49</v>
      </c>
      <c r="F12" s="152">
        <f>'SO 13782'!S36</f>
        <v>69.37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78</v>
      </c>
      <c r="B13" s="151">
        <f>'SO 13782'!L46</f>
        <v>0</v>
      </c>
      <c r="C13" s="151">
        <f>'SO 13782'!M46</f>
        <v>0</v>
      </c>
      <c r="D13" s="151">
        <f>'SO 13782'!I46</f>
        <v>0</v>
      </c>
      <c r="E13" s="152">
        <f>'SO 13782'!P46</f>
        <v>6.06</v>
      </c>
      <c r="F13" s="152">
        <f>'SO 13782'!S46</f>
        <v>115.64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79</v>
      </c>
      <c r="B14" s="151">
        <f>'SO 13782'!L51</f>
        <v>0</v>
      </c>
      <c r="C14" s="151">
        <f>'SO 13782'!M51</f>
        <v>0</v>
      </c>
      <c r="D14" s="151">
        <f>'SO 13782'!I51</f>
        <v>0</v>
      </c>
      <c r="E14" s="152">
        <f>'SO 13782'!P51</f>
        <v>3.68</v>
      </c>
      <c r="F14" s="152">
        <f>'SO 13782'!S51</f>
        <v>98.81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80</v>
      </c>
      <c r="B15" s="151">
        <f>'SO 13782'!L59</f>
        <v>0</v>
      </c>
      <c r="C15" s="151">
        <f>'SO 13782'!M59</f>
        <v>0</v>
      </c>
      <c r="D15" s="151">
        <f>'SO 13782'!I59</f>
        <v>0</v>
      </c>
      <c r="E15" s="152">
        <f>'SO 13782'!P59</f>
        <v>12.15</v>
      </c>
      <c r="F15" s="152">
        <f>'SO 13782'!S59</f>
        <v>24.3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50" t="s">
        <v>224</v>
      </c>
      <c r="B16" s="151">
        <f>'SO 13782'!L64</f>
        <v>0</v>
      </c>
      <c r="C16" s="151">
        <f>'SO 13782'!M64</f>
        <v>0</v>
      </c>
      <c r="D16" s="151">
        <f>'SO 13782'!I64</f>
        <v>0</v>
      </c>
      <c r="E16" s="152">
        <f>'SO 13782'!P64</f>
        <v>0</v>
      </c>
      <c r="F16" s="152">
        <f>'SO 13782'!S64</f>
        <v>0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50" t="s">
        <v>81</v>
      </c>
      <c r="B17" s="151">
        <f>'SO 13782'!L68</f>
        <v>0</v>
      </c>
      <c r="C17" s="151">
        <f>'SO 13782'!M68</f>
        <v>0</v>
      </c>
      <c r="D17" s="151">
        <f>'SO 13782'!I68</f>
        <v>0</v>
      </c>
      <c r="E17" s="152">
        <f>'SO 13782'!P68</f>
        <v>0</v>
      </c>
      <c r="F17" s="152">
        <f>'SO 13782'!S68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2" t="s">
        <v>76</v>
      </c>
      <c r="B18" s="153">
        <f>'SO 13782'!L70</f>
        <v>0</v>
      </c>
      <c r="C18" s="153">
        <f>'SO 13782'!M70</f>
        <v>0</v>
      </c>
      <c r="D18" s="153">
        <f>'SO 13782'!I70</f>
        <v>0</v>
      </c>
      <c r="E18" s="154">
        <f>'SO 13782'!P70</f>
        <v>29.05</v>
      </c>
      <c r="F18" s="154">
        <f>'SO 13782'!S70</f>
        <v>582.23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"/>
      <c r="B19" s="143"/>
      <c r="C19" s="143"/>
      <c r="D19" s="143"/>
      <c r="E19" s="142"/>
      <c r="F19" s="142"/>
    </row>
    <row r="20" spans="1:26" x14ac:dyDescent="0.25">
      <c r="A20" s="2" t="s">
        <v>225</v>
      </c>
      <c r="B20" s="153"/>
      <c r="C20" s="151"/>
      <c r="D20" s="151"/>
      <c r="E20" s="152"/>
      <c r="F20" s="152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150" t="s">
        <v>231</v>
      </c>
      <c r="B21" s="151">
        <f>'SO 13782'!L84</f>
        <v>0</v>
      </c>
      <c r="C21" s="151">
        <f>'SO 13782'!M84</f>
        <v>0</v>
      </c>
      <c r="D21" s="151">
        <f>'SO 13782'!I84</f>
        <v>0</v>
      </c>
      <c r="E21" s="152">
        <f>'SO 13782'!P84</f>
        <v>0.56000000000000005</v>
      </c>
      <c r="F21" s="152">
        <f>'SO 13782'!S84</f>
        <v>2.62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2" t="s">
        <v>225</v>
      </c>
      <c r="B22" s="153">
        <f>'SO 13782'!L86</f>
        <v>0</v>
      </c>
      <c r="C22" s="153">
        <f>'SO 13782'!M86</f>
        <v>0</v>
      </c>
      <c r="D22" s="153">
        <f>'SO 13782'!I86</f>
        <v>0</v>
      </c>
      <c r="E22" s="154">
        <f>'SO 13782'!P86</f>
        <v>0.56000000000000005</v>
      </c>
      <c r="F22" s="154">
        <f>'SO 13782'!S86</f>
        <v>2.62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x14ac:dyDescent="0.25">
      <c r="A23" s="1"/>
      <c r="B23" s="143"/>
      <c r="C23" s="143"/>
      <c r="D23" s="143"/>
      <c r="E23" s="142"/>
      <c r="F23" s="142"/>
    </row>
    <row r="24" spans="1:26" x14ac:dyDescent="0.25">
      <c r="A24" s="2" t="s">
        <v>82</v>
      </c>
      <c r="B24" s="153"/>
      <c r="C24" s="151"/>
      <c r="D24" s="151"/>
      <c r="E24" s="152"/>
      <c r="F24" s="152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x14ac:dyDescent="0.25">
      <c r="A25" s="150" t="s">
        <v>235</v>
      </c>
      <c r="B25" s="151">
        <f>'SO 13782'!L198</f>
        <v>0</v>
      </c>
      <c r="C25" s="151">
        <f>'SO 13782'!M198</f>
        <v>0</v>
      </c>
      <c r="D25" s="151">
        <f>'SO 13782'!I198</f>
        <v>0</v>
      </c>
      <c r="E25" s="152">
        <f>'SO 13782'!P198</f>
        <v>0</v>
      </c>
      <c r="F25" s="152">
        <f>'SO 13782'!S198</f>
        <v>0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x14ac:dyDescent="0.25">
      <c r="A26" s="150" t="s">
        <v>84</v>
      </c>
      <c r="B26" s="151">
        <f>'SO 13782'!L208</f>
        <v>0</v>
      </c>
      <c r="C26" s="151">
        <f>'SO 13782'!M208</f>
        <v>0</v>
      </c>
      <c r="D26" s="151">
        <f>'SO 13782'!I208</f>
        <v>0</v>
      </c>
      <c r="E26" s="152">
        <f>'SO 13782'!P208</f>
        <v>0</v>
      </c>
      <c r="F26" s="152">
        <f>'SO 13782'!S208</f>
        <v>0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 x14ac:dyDescent="0.25">
      <c r="A27" s="2" t="s">
        <v>82</v>
      </c>
      <c r="B27" s="153">
        <f>'SO 13782'!L210</f>
        <v>0</v>
      </c>
      <c r="C27" s="153">
        <f>'SO 13782'!M210</f>
        <v>0</v>
      </c>
      <c r="D27" s="153">
        <f>'SO 13782'!I210</f>
        <v>0</v>
      </c>
      <c r="E27" s="154">
        <f>'SO 13782'!S210</f>
        <v>0</v>
      </c>
      <c r="F27" s="154">
        <f>'SO 13782'!V210</f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2" t="s">
        <v>85</v>
      </c>
      <c r="B29" s="153">
        <f>'SO 13782'!L211</f>
        <v>0</v>
      </c>
      <c r="C29" s="153">
        <f>'SO 13782'!M211</f>
        <v>0</v>
      </c>
      <c r="D29" s="153">
        <f>'SO 13782'!I211</f>
        <v>0</v>
      </c>
      <c r="E29" s="154">
        <f>'SO 13782'!S211</f>
        <v>584.85</v>
      </c>
      <c r="F29" s="154">
        <f>'SO 13782'!V211</f>
        <v>0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workbookViewId="0">
      <pane ySplit="8" topLeftCell="A9" activePane="bottomLeft" state="frozen"/>
      <selection pane="bottomLeft" activeCell="G207" sqref="G11:G207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595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98</v>
      </c>
      <c r="C11" s="173" t="s">
        <v>236</v>
      </c>
      <c r="D11" s="169" t="s">
        <v>237</v>
      </c>
      <c r="E11" s="169" t="s">
        <v>101</v>
      </c>
      <c r="F11" s="170">
        <v>45.988460000000003</v>
      </c>
      <c r="G11" s="171"/>
      <c r="H11" s="171"/>
      <c r="I11" s="171">
        <f t="shared" ref="I11:I29" si="0">ROUND(F11*(G11+H11),2)</f>
        <v>0</v>
      </c>
      <c r="J11" s="169">
        <f t="shared" ref="J11:J29" si="1">ROUND(F11*(N11),2)</f>
        <v>68.52</v>
      </c>
      <c r="K11" s="1">
        <f t="shared" ref="K11:K29" si="2">ROUND(F11*(O11),2)</f>
        <v>0</v>
      </c>
      <c r="L11" s="1">
        <f t="shared" ref="L11:L27" si="3">ROUND(F11*(G11),2)</f>
        <v>0</v>
      </c>
      <c r="M11" s="1"/>
      <c r="N11" s="1">
        <v>1.49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596</v>
      </c>
      <c r="D12" s="169" t="s">
        <v>597</v>
      </c>
      <c r="E12" s="169" t="s">
        <v>101</v>
      </c>
      <c r="F12" s="170">
        <v>700.82341650000001</v>
      </c>
      <c r="G12" s="171"/>
      <c r="H12" s="171"/>
      <c r="I12" s="171">
        <f t="shared" si="0"/>
        <v>0</v>
      </c>
      <c r="J12" s="169">
        <f t="shared" si="1"/>
        <v>3791.45</v>
      </c>
      <c r="K12" s="1">
        <f t="shared" si="2"/>
        <v>0</v>
      </c>
      <c r="L12" s="1">
        <f t="shared" si="3"/>
        <v>0</v>
      </c>
      <c r="M12" s="1"/>
      <c r="N12" s="1">
        <v>5.41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240</v>
      </c>
      <c r="D13" s="169" t="s">
        <v>241</v>
      </c>
      <c r="E13" s="169" t="s">
        <v>101</v>
      </c>
      <c r="F13" s="170">
        <v>350.41149999999999</v>
      </c>
      <c r="G13" s="171"/>
      <c r="H13" s="171"/>
      <c r="I13" s="171">
        <f t="shared" si="0"/>
        <v>0</v>
      </c>
      <c r="J13" s="169">
        <f t="shared" si="1"/>
        <v>297.85000000000002</v>
      </c>
      <c r="K13" s="1">
        <f t="shared" si="2"/>
        <v>0</v>
      </c>
      <c r="L13" s="1">
        <f t="shared" si="3"/>
        <v>0</v>
      </c>
      <c r="M13" s="1"/>
      <c r="N13" s="1">
        <v>0.85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104</v>
      </c>
      <c r="D14" s="169" t="s">
        <v>105</v>
      </c>
      <c r="E14" s="169" t="s">
        <v>101</v>
      </c>
      <c r="F14" s="170">
        <v>26.73</v>
      </c>
      <c r="G14" s="171"/>
      <c r="H14" s="171"/>
      <c r="I14" s="171">
        <f t="shared" si="0"/>
        <v>0</v>
      </c>
      <c r="J14" s="169">
        <f t="shared" si="1"/>
        <v>681.88</v>
      </c>
      <c r="K14" s="1">
        <f t="shared" si="2"/>
        <v>0</v>
      </c>
      <c r="L14" s="1">
        <f t="shared" si="3"/>
        <v>0</v>
      </c>
      <c r="M14" s="1"/>
      <c r="N14" s="1">
        <v>25.51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106</v>
      </c>
      <c r="D15" s="169" t="s">
        <v>598</v>
      </c>
      <c r="E15" s="169" t="s">
        <v>101</v>
      </c>
      <c r="F15" s="170">
        <v>13.35</v>
      </c>
      <c r="G15" s="171"/>
      <c r="H15" s="171"/>
      <c r="I15" s="171">
        <f t="shared" si="0"/>
        <v>0</v>
      </c>
      <c r="J15" s="169">
        <f t="shared" si="1"/>
        <v>96.25</v>
      </c>
      <c r="K15" s="1">
        <f t="shared" si="2"/>
        <v>0</v>
      </c>
      <c r="L15" s="1">
        <f t="shared" si="3"/>
        <v>0</v>
      </c>
      <c r="M15" s="1"/>
      <c r="N15" s="1">
        <v>7.21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599</v>
      </c>
      <c r="D16" s="169" t="s">
        <v>600</v>
      </c>
      <c r="E16" s="169" t="s">
        <v>101</v>
      </c>
      <c r="F16" s="170">
        <v>14.4</v>
      </c>
      <c r="G16" s="171"/>
      <c r="H16" s="171"/>
      <c r="I16" s="171">
        <f t="shared" si="0"/>
        <v>0</v>
      </c>
      <c r="J16" s="169">
        <f t="shared" si="1"/>
        <v>559.29999999999995</v>
      </c>
      <c r="K16" s="1">
        <f t="shared" si="2"/>
        <v>0</v>
      </c>
      <c r="L16" s="1">
        <f t="shared" si="3"/>
        <v>0</v>
      </c>
      <c r="M16" s="1"/>
      <c r="N16" s="1">
        <v>38.840000000000003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601</v>
      </c>
      <c r="D17" s="169" t="s">
        <v>241</v>
      </c>
      <c r="E17" s="169" t="s">
        <v>101</v>
      </c>
      <c r="F17" s="170">
        <v>7</v>
      </c>
      <c r="G17" s="171"/>
      <c r="H17" s="171"/>
      <c r="I17" s="171">
        <f t="shared" si="0"/>
        <v>0</v>
      </c>
      <c r="J17" s="169">
        <f t="shared" si="1"/>
        <v>37.17</v>
      </c>
      <c r="K17" s="1">
        <f t="shared" si="2"/>
        <v>0</v>
      </c>
      <c r="L17" s="1">
        <f t="shared" si="3"/>
        <v>0</v>
      </c>
      <c r="M17" s="1"/>
      <c r="N17" s="1">
        <v>5.31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119</v>
      </c>
      <c r="D18" s="169" t="s">
        <v>120</v>
      </c>
      <c r="E18" s="169" t="s">
        <v>101</v>
      </c>
      <c r="F18" s="170">
        <v>284.14530000000002</v>
      </c>
      <c r="G18" s="171"/>
      <c r="H18" s="171"/>
      <c r="I18" s="171">
        <f t="shared" si="0"/>
        <v>0</v>
      </c>
      <c r="J18" s="169">
        <f t="shared" si="1"/>
        <v>1557.12</v>
      </c>
      <c r="K18" s="1">
        <f t="shared" si="2"/>
        <v>0</v>
      </c>
      <c r="L18" s="1">
        <f t="shared" si="3"/>
        <v>0</v>
      </c>
      <c r="M18" s="1"/>
      <c r="N18" s="1">
        <v>5.48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98</v>
      </c>
      <c r="C19" s="173" t="s">
        <v>123</v>
      </c>
      <c r="D19" s="169" t="s">
        <v>124</v>
      </c>
      <c r="E19" s="169" t="s">
        <v>101</v>
      </c>
      <c r="F19" s="170">
        <v>284.14499999999998</v>
      </c>
      <c r="G19" s="171"/>
      <c r="H19" s="171"/>
      <c r="I19" s="171">
        <f t="shared" si="0"/>
        <v>0</v>
      </c>
      <c r="J19" s="169">
        <f t="shared" si="1"/>
        <v>244.36</v>
      </c>
      <c r="K19" s="1">
        <f t="shared" si="2"/>
        <v>0</v>
      </c>
      <c r="L19" s="1">
        <f t="shared" si="3"/>
        <v>0</v>
      </c>
      <c r="M19" s="1"/>
      <c r="N19" s="1">
        <v>0.86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98</v>
      </c>
      <c r="C20" s="173" t="s">
        <v>242</v>
      </c>
      <c r="D20" s="169" t="s">
        <v>243</v>
      </c>
      <c r="E20" s="169" t="s">
        <v>101</v>
      </c>
      <c r="F20" s="170">
        <v>621.94304</v>
      </c>
      <c r="G20" s="171"/>
      <c r="H20" s="171"/>
      <c r="I20" s="171">
        <f t="shared" si="0"/>
        <v>0</v>
      </c>
      <c r="J20" s="169">
        <f t="shared" si="1"/>
        <v>14161.64</v>
      </c>
      <c r="K20" s="1">
        <f t="shared" si="2"/>
        <v>0</v>
      </c>
      <c r="L20" s="1">
        <f t="shared" si="3"/>
        <v>0</v>
      </c>
      <c r="M20" s="1"/>
      <c r="N20" s="1">
        <v>22.77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98</v>
      </c>
      <c r="C21" s="173" t="s">
        <v>244</v>
      </c>
      <c r="D21" s="169" t="s">
        <v>245</v>
      </c>
      <c r="E21" s="169" t="s">
        <v>101</v>
      </c>
      <c r="F21" s="170">
        <v>621.94299999999998</v>
      </c>
      <c r="G21" s="171"/>
      <c r="H21" s="171"/>
      <c r="I21" s="171">
        <f t="shared" si="0"/>
        <v>0</v>
      </c>
      <c r="J21" s="169">
        <f t="shared" si="1"/>
        <v>4185.68</v>
      </c>
      <c r="K21" s="1">
        <f t="shared" si="2"/>
        <v>0</v>
      </c>
      <c r="L21" s="1">
        <f t="shared" si="3"/>
        <v>0</v>
      </c>
      <c r="M21" s="1"/>
      <c r="N21" s="1">
        <v>6.73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98</v>
      </c>
      <c r="C22" s="173" t="s">
        <v>602</v>
      </c>
      <c r="D22" s="169" t="s">
        <v>603</v>
      </c>
      <c r="E22" s="169" t="s">
        <v>116</v>
      </c>
      <c r="F22" s="170">
        <v>172.57900000000001</v>
      </c>
      <c r="G22" s="171"/>
      <c r="H22" s="171"/>
      <c r="I22" s="171">
        <f t="shared" si="0"/>
        <v>0</v>
      </c>
      <c r="J22" s="169">
        <f t="shared" si="1"/>
        <v>77.66</v>
      </c>
      <c r="K22" s="1">
        <f t="shared" si="2"/>
        <v>0</v>
      </c>
      <c r="L22" s="1">
        <f t="shared" si="3"/>
        <v>0</v>
      </c>
      <c r="M22" s="1"/>
      <c r="N22" s="1">
        <v>0.45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98</v>
      </c>
      <c r="C23" s="173" t="s">
        <v>132</v>
      </c>
      <c r="D23" s="169" t="s">
        <v>133</v>
      </c>
      <c r="E23" s="169" t="s">
        <v>116</v>
      </c>
      <c r="F23" s="170">
        <v>326.79239999999999</v>
      </c>
      <c r="G23" s="171"/>
      <c r="H23" s="171"/>
      <c r="I23" s="171">
        <f t="shared" si="0"/>
        <v>0</v>
      </c>
      <c r="J23" s="169">
        <f t="shared" si="1"/>
        <v>1058.81</v>
      </c>
      <c r="K23" s="1">
        <f t="shared" si="2"/>
        <v>0</v>
      </c>
      <c r="L23" s="1">
        <f t="shared" si="3"/>
        <v>0</v>
      </c>
      <c r="M23" s="1"/>
      <c r="N23" s="1">
        <v>3.24</v>
      </c>
      <c r="O23" s="1"/>
      <c r="P23" s="161"/>
      <c r="Q23" s="174"/>
      <c r="R23" s="174"/>
      <c r="S23" s="150"/>
      <c r="V23" s="175"/>
      <c r="Z23">
        <v>0</v>
      </c>
    </row>
    <row r="24" spans="1:26" ht="24.95" customHeight="1" x14ac:dyDescent="0.25">
      <c r="A24" s="172"/>
      <c r="B24" s="169" t="s">
        <v>604</v>
      </c>
      <c r="C24" s="173" t="s">
        <v>605</v>
      </c>
      <c r="D24" s="169" t="s">
        <v>606</v>
      </c>
      <c r="E24" s="169" t="s">
        <v>607</v>
      </c>
      <c r="F24" s="170">
        <v>326.79199999999997</v>
      </c>
      <c r="G24" s="171"/>
      <c r="H24" s="171"/>
      <c r="I24" s="171">
        <f t="shared" si="0"/>
        <v>0</v>
      </c>
      <c r="J24" s="169">
        <f t="shared" si="1"/>
        <v>238.56</v>
      </c>
      <c r="K24" s="1">
        <f t="shared" si="2"/>
        <v>0</v>
      </c>
      <c r="L24" s="1">
        <f t="shared" si="3"/>
        <v>0</v>
      </c>
      <c r="M24" s="1"/>
      <c r="N24" s="1">
        <v>0.73</v>
      </c>
      <c r="O24" s="1"/>
      <c r="P24" s="161"/>
      <c r="Q24" s="174"/>
      <c r="R24" s="174"/>
      <c r="S24" s="150"/>
      <c r="V24" s="175"/>
      <c r="Z24">
        <v>0</v>
      </c>
    </row>
    <row r="25" spans="1:26" ht="35.1" customHeight="1" x14ac:dyDescent="0.25">
      <c r="A25" s="172"/>
      <c r="B25" s="169" t="s">
        <v>604</v>
      </c>
      <c r="C25" s="173" t="s">
        <v>608</v>
      </c>
      <c r="D25" s="169" t="s">
        <v>609</v>
      </c>
      <c r="E25" s="169" t="s">
        <v>116</v>
      </c>
      <c r="F25" s="170">
        <v>326.79199999999997</v>
      </c>
      <c r="G25" s="171"/>
      <c r="H25" s="171"/>
      <c r="I25" s="171">
        <f t="shared" si="0"/>
        <v>0</v>
      </c>
      <c r="J25" s="169">
        <f t="shared" si="1"/>
        <v>290.83999999999997</v>
      </c>
      <c r="K25" s="1">
        <f t="shared" si="2"/>
        <v>0</v>
      </c>
      <c r="L25" s="1">
        <f t="shared" si="3"/>
        <v>0</v>
      </c>
      <c r="M25" s="1"/>
      <c r="N25" s="1">
        <v>0.89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604</v>
      </c>
      <c r="C26" s="173" t="s">
        <v>610</v>
      </c>
      <c r="D26" s="169" t="s">
        <v>611</v>
      </c>
      <c r="E26" s="169" t="s">
        <v>116</v>
      </c>
      <c r="F26" s="170">
        <v>326.79199999999997</v>
      </c>
      <c r="G26" s="171"/>
      <c r="H26" s="171"/>
      <c r="I26" s="171">
        <f t="shared" si="0"/>
        <v>0</v>
      </c>
      <c r="J26" s="169">
        <f t="shared" si="1"/>
        <v>215.68</v>
      </c>
      <c r="K26" s="1">
        <f t="shared" si="2"/>
        <v>0</v>
      </c>
      <c r="L26" s="1">
        <f t="shared" si="3"/>
        <v>0</v>
      </c>
      <c r="M26" s="1"/>
      <c r="N26" s="1">
        <v>0.66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604</v>
      </c>
      <c r="C27" s="173" t="s">
        <v>612</v>
      </c>
      <c r="D27" s="169" t="s">
        <v>613</v>
      </c>
      <c r="E27" s="169" t="s">
        <v>312</v>
      </c>
      <c r="F27" s="170">
        <v>326.79199999999997</v>
      </c>
      <c r="G27" s="171"/>
      <c r="H27" s="171"/>
      <c r="I27" s="171">
        <f t="shared" si="0"/>
        <v>0</v>
      </c>
      <c r="J27" s="169">
        <f t="shared" si="1"/>
        <v>29.41</v>
      </c>
      <c r="K27" s="1">
        <f t="shared" si="2"/>
        <v>0</v>
      </c>
      <c r="L27" s="1">
        <f t="shared" si="3"/>
        <v>0</v>
      </c>
      <c r="M27" s="1"/>
      <c r="N27" s="1">
        <v>0.09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614</v>
      </c>
      <c r="C28" s="173" t="s">
        <v>615</v>
      </c>
      <c r="D28" s="169" t="s">
        <v>616</v>
      </c>
      <c r="E28" s="169" t="s">
        <v>617</v>
      </c>
      <c r="F28" s="170">
        <v>10.195910400000001</v>
      </c>
      <c r="G28" s="171"/>
      <c r="H28" s="171"/>
      <c r="I28" s="171">
        <f t="shared" si="0"/>
        <v>0</v>
      </c>
      <c r="J28" s="169">
        <f t="shared" si="1"/>
        <v>50.78</v>
      </c>
      <c r="K28" s="1">
        <f t="shared" si="2"/>
        <v>0</v>
      </c>
      <c r="L28" s="1"/>
      <c r="M28" s="1">
        <f>ROUND(F28*(G28),2)</f>
        <v>0</v>
      </c>
      <c r="N28" s="1">
        <v>4.9800000000000004</v>
      </c>
      <c r="O28" s="1"/>
      <c r="P28" s="168">
        <v>1E-3</v>
      </c>
      <c r="Q28" s="174"/>
      <c r="R28" s="174">
        <v>1E-3</v>
      </c>
      <c r="S28" s="150">
        <f>ROUND(F28*(R28),3)</f>
        <v>0.01</v>
      </c>
      <c r="V28" s="175"/>
      <c r="Z28">
        <v>0</v>
      </c>
    </row>
    <row r="29" spans="1:26" ht="24.95" customHeight="1" x14ac:dyDescent="0.25">
      <c r="A29" s="172"/>
      <c r="B29" s="169" t="s">
        <v>134</v>
      </c>
      <c r="C29" s="173" t="s">
        <v>246</v>
      </c>
      <c r="D29" s="169" t="s">
        <v>247</v>
      </c>
      <c r="E29" s="169" t="s">
        <v>101</v>
      </c>
      <c r="F29" s="170">
        <v>164.13499999999999</v>
      </c>
      <c r="G29" s="171"/>
      <c r="H29" s="171"/>
      <c r="I29" s="171">
        <f t="shared" si="0"/>
        <v>0</v>
      </c>
      <c r="J29" s="169">
        <f t="shared" si="1"/>
        <v>3377.9</v>
      </c>
      <c r="K29" s="1">
        <f t="shared" si="2"/>
        <v>0</v>
      </c>
      <c r="L29" s="1"/>
      <c r="M29" s="1">
        <f>ROUND(F29*(G29),2)</f>
        <v>0</v>
      </c>
      <c r="N29" s="1">
        <v>20.58</v>
      </c>
      <c r="O29" s="1"/>
      <c r="P29" s="168">
        <v>1.67</v>
      </c>
      <c r="Q29" s="174"/>
      <c r="R29" s="174">
        <v>1.67</v>
      </c>
      <c r="S29" s="150">
        <f>ROUND(F29*(R29),3)</f>
        <v>274.10500000000002</v>
      </c>
      <c r="V29" s="175"/>
      <c r="Z29">
        <v>0</v>
      </c>
    </row>
    <row r="30" spans="1:26" x14ac:dyDescent="0.25">
      <c r="A30" s="150"/>
      <c r="B30" s="150"/>
      <c r="C30" s="150"/>
      <c r="D30" s="150" t="s">
        <v>77</v>
      </c>
      <c r="E30" s="150"/>
      <c r="F30" s="168"/>
      <c r="G30" s="153"/>
      <c r="H30" s="153">
        <f>ROUND((SUM(M10:M29))/1,2)</f>
        <v>0</v>
      </c>
      <c r="I30" s="153">
        <f>ROUND((SUM(I10:I29))/1,2)</f>
        <v>0</v>
      </c>
      <c r="J30" s="150"/>
      <c r="K30" s="150"/>
      <c r="L30" s="150">
        <f>ROUND((SUM(L10:L29))/1,2)</f>
        <v>0</v>
      </c>
      <c r="M30" s="150">
        <f>ROUND((SUM(M10:M29))/1,2)</f>
        <v>0</v>
      </c>
      <c r="N30" s="150"/>
      <c r="O30" s="150"/>
      <c r="P30" s="176">
        <f>ROUND((SUM(P10:P29))/1,2)</f>
        <v>1.67</v>
      </c>
      <c r="Q30" s="147"/>
      <c r="R30" s="147"/>
      <c r="S30" s="176">
        <f>ROUND((SUM(S10:S29))/1,2)</f>
        <v>274.12</v>
      </c>
      <c r="T30" s="147"/>
      <c r="U30" s="147"/>
      <c r="V30" s="147"/>
      <c r="W30" s="147"/>
      <c r="X30" s="147"/>
      <c r="Y30" s="147"/>
      <c r="Z30" s="147"/>
    </row>
    <row r="31" spans="1:26" x14ac:dyDescent="0.25">
      <c r="A31" s="1"/>
      <c r="B31" s="1"/>
      <c r="C31" s="1"/>
      <c r="D31" s="1"/>
      <c r="E31" s="1"/>
      <c r="F31" s="161"/>
      <c r="G31" s="143"/>
      <c r="H31" s="143"/>
      <c r="I31" s="143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50"/>
      <c r="B32" s="150"/>
      <c r="C32" s="150"/>
      <c r="D32" s="150" t="s">
        <v>222</v>
      </c>
      <c r="E32" s="150"/>
      <c r="F32" s="168"/>
      <c r="G32" s="151"/>
      <c r="H32" s="151"/>
      <c r="I32" s="151"/>
      <c r="J32" s="150"/>
      <c r="K32" s="150"/>
      <c r="L32" s="150"/>
      <c r="M32" s="150"/>
      <c r="N32" s="150"/>
      <c r="O32" s="150"/>
      <c r="P32" s="150"/>
      <c r="Q32" s="147"/>
      <c r="R32" s="147"/>
      <c r="S32" s="150"/>
      <c r="T32" s="147"/>
      <c r="U32" s="147"/>
      <c r="V32" s="147"/>
      <c r="W32" s="147"/>
      <c r="X32" s="147"/>
      <c r="Y32" s="147"/>
      <c r="Z32" s="147"/>
    </row>
    <row r="33" spans="1:26" ht="24.95" customHeight="1" x14ac:dyDescent="0.25">
      <c r="A33" s="172"/>
      <c r="B33" s="169" t="s">
        <v>248</v>
      </c>
      <c r="C33" s="173" t="s">
        <v>249</v>
      </c>
      <c r="D33" s="169" t="s">
        <v>250</v>
      </c>
      <c r="E33" s="169" t="s">
        <v>101</v>
      </c>
      <c r="F33" s="170">
        <v>3.5819999999999999</v>
      </c>
      <c r="G33" s="171"/>
      <c r="H33" s="171"/>
      <c r="I33" s="171">
        <f>ROUND(F33*(G33+H33),2)</f>
        <v>0</v>
      </c>
      <c r="J33" s="169">
        <f>ROUND(F33*(N33),2)</f>
        <v>82.99</v>
      </c>
      <c r="K33" s="1">
        <f>ROUND(F33*(O33),2)</f>
        <v>0</v>
      </c>
      <c r="L33" s="1">
        <f>ROUND(F33*(G33),2)</f>
        <v>0</v>
      </c>
      <c r="M33" s="1"/>
      <c r="N33" s="1">
        <v>23.17</v>
      </c>
      <c r="O33" s="1"/>
      <c r="P33" s="168">
        <v>1.93971</v>
      </c>
      <c r="Q33" s="174"/>
      <c r="R33" s="174">
        <v>1.93971</v>
      </c>
      <c r="S33" s="150">
        <f>ROUND(F33*(R33),3)</f>
        <v>6.9480000000000004</v>
      </c>
      <c r="V33" s="175"/>
      <c r="Z33">
        <v>0</v>
      </c>
    </row>
    <row r="34" spans="1:26" ht="24.95" customHeight="1" x14ac:dyDescent="0.25">
      <c r="A34" s="172"/>
      <c r="B34" s="169" t="s">
        <v>251</v>
      </c>
      <c r="C34" s="173" t="s">
        <v>618</v>
      </c>
      <c r="D34" s="169" t="s">
        <v>619</v>
      </c>
      <c r="E34" s="169" t="s">
        <v>268</v>
      </c>
      <c r="F34" s="170">
        <v>25.150500000000001</v>
      </c>
      <c r="G34" s="171"/>
      <c r="H34" s="171"/>
      <c r="I34" s="171">
        <f>ROUND(F34*(G34+H34),2)</f>
        <v>0</v>
      </c>
      <c r="J34" s="169">
        <f>ROUND(F34*(N34),2)</f>
        <v>2134.27</v>
      </c>
      <c r="K34" s="1">
        <f>ROUND(F34*(O34),2)</f>
        <v>0</v>
      </c>
      <c r="L34" s="1">
        <f>ROUND(F34*(G34),2)</f>
        <v>0</v>
      </c>
      <c r="M34" s="1"/>
      <c r="N34" s="1">
        <v>84.86</v>
      </c>
      <c r="O34" s="1"/>
      <c r="P34" s="168">
        <v>2.4182921689999999</v>
      </c>
      <c r="Q34" s="174"/>
      <c r="R34" s="174">
        <v>2.4182921689999999</v>
      </c>
      <c r="S34" s="150">
        <f>ROUND(F34*(R34),3)</f>
        <v>60.820999999999998</v>
      </c>
      <c r="V34" s="175"/>
      <c r="Z34">
        <v>0</v>
      </c>
    </row>
    <row r="35" spans="1:26" ht="24.95" customHeight="1" x14ac:dyDescent="0.25">
      <c r="A35" s="172"/>
      <c r="B35" s="169" t="s">
        <v>251</v>
      </c>
      <c r="C35" s="173" t="s">
        <v>620</v>
      </c>
      <c r="D35" s="169" t="s">
        <v>621</v>
      </c>
      <c r="E35" s="169" t="s">
        <v>281</v>
      </c>
      <c r="F35" s="170">
        <v>1.4084000000000001</v>
      </c>
      <c r="G35" s="171"/>
      <c r="H35" s="171"/>
      <c r="I35" s="171">
        <f>ROUND(F35*(G35+H35),2)</f>
        <v>0</v>
      </c>
      <c r="J35" s="169">
        <f>ROUND(F35*(N35),2)</f>
        <v>1788.82</v>
      </c>
      <c r="K35" s="1">
        <f>ROUND(F35*(O35),2)</f>
        <v>0</v>
      </c>
      <c r="L35" s="1">
        <f>ROUND(F35*(G35),2)</f>
        <v>0</v>
      </c>
      <c r="M35" s="1"/>
      <c r="N35" s="1">
        <v>1270.1099999999999</v>
      </c>
      <c r="O35" s="1"/>
      <c r="P35" s="168">
        <v>1.1344354400000001</v>
      </c>
      <c r="Q35" s="174"/>
      <c r="R35" s="174">
        <v>1.1344354400000001</v>
      </c>
      <c r="S35" s="150">
        <f>ROUND(F35*(R35),3)</f>
        <v>1.5980000000000001</v>
      </c>
      <c r="V35" s="175"/>
      <c r="Z35">
        <v>0</v>
      </c>
    </row>
    <row r="36" spans="1:26" x14ac:dyDescent="0.25">
      <c r="A36" s="150"/>
      <c r="B36" s="150"/>
      <c r="C36" s="150"/>
      <c r="D36" s="150" t="s">
        <v>222</v>
      </c>
      <c r="E36" s="150"/>
      <c r="F36" s="168"/>
      <c r="G36" s="153"/>
      <c r="H36" s="153">
        <f>ROUND((SUM(M32:M35))/1,2)</f>
        <v>0</v>
      </c>
      <c r="I36" s="153">
        <f>ROUND((SUM(I32:I35))/1,2)</f>
        <v>0</v>
      </c>
      <c r="J36" s="150"/>
      <c r="K36" s="150"/>
      <c r="L36" s="150">
        <f>ROUND((SUM(L32:L35))/1,2)</f>
        <v>0</v>
      </c>
      <c r="M36" s="150">
        <f>ROUND((SUM(M32:M35))/1,2)</f>
        <v>0</v>
      </c>
      <c r="N36" s="150"/>
      <c r="O36" s="150"/>
      <c r="P36" s="176">
        <f>ROUND((SUM(P32:P35))/1,2)</f>
        <v>5.49</v>
      </c>
      <c r="Q36" s="147"/>
      <c r="R36" s="147"/>
      <c r="S36" s="176">
        <f>ROUND((SUM(S32:S35))/1,2)</f>
        <v>69.37</v>
      </c>
      <c r="T36" s="147"/>
      <c r="U36" s="147"/>
      <c r="V36" s="147"/>
      <c r="W36" s="147"/>
      <c r="X36" s="147"/>
      <c r="Y36" s="147"/>
      <c r="Z36" s="147"/>
    </row>
    <row r="37" spans="1:26" x14ac:dyDescent="0.25">
      <c r="A37" s="1"/>
      <c r="B37" s="1"/>
      <c r="C37" s="1"/>
      <c r="D37" s="1"/>
      <c r="E37" s="1"/>
      <c r="F37" s="161"/>
      <c r="G37" s="143"/>
      <c r="H37" s="143"/>
      <c r="I37" s="143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50"/>
      <c r="B38" s="150"/>
      <c r="C38" s="150"/>
      <c r="D38" s="150" t="s">
        <v>78</v>
      </c>
      <c r="E38" s="150"/>
      <c r="F38" s="168"/>
      <c r="G38" s="151"/>
      <c r="H38" s="151"/>
      <c r="I38" s="151"/>
      <c r="J38" s="150"/>
      <c r="K38" s="150"/>
      <c r="L38" s="150"/>
      <c r="M38" s="150"/>
      <c r="N38" s="150"/>
      <c r="O38" s="150"/>
      <c r="P38" s="150"/>
      <c r="Q38" s="147"/>
      <c r="R38" s="147"/>
      <c r="S38" s="150"/>
      <c r="T38" s="147"/>
      <c r="U38" s="147"/>
      <c r="V38" s="147"/>
      <c r="W38" s="147"/>
      <c r="X38" s="147"/>
      <c r="Y38" s="147"/>
      <c r="Z38" s="147"/>
    </row>
    <row r="39" spans="1:26" ht="24.95" customHeight="1" x14ac:dyDescent="0.25">
      <c r="A39" s="172"/>
      <c r="B39" s="169" t="s">
        <v>137</v>
      </c>
      <c r="C39" s="173" t="s">
        <v>622</v>
      </c>
      <c r="D39" s="169" t="s">
        <v>623</v>
      </c>
      <c r="E39" s="169" t="s">
        <v>268</v>
      </c>
      <c r="F39" s="170">
        <v>18.225000000000001</v>
      </c>
      <c r="G39" s="171"/>
      <c r="H39" s="171"/>
      <c r="I39" s="171">
        <f t="shared" ref="I39:I45" si="4">ROUND(F39*(G39+H39),2)</f>
        <v>0</v>
      </c>
      <c r="J39" s="169">
        <f t="shared" ref="J39:J45" si="5">ROUND(F39*(N39),2)</f>
        <v>1700.39</v>
      </c>
      <c r="K39" s="1">
        <f t="shared" ref="K39:K45" si="6">ROUND(F39*(O39),2)</f>
        <v>0</v>
      </c>
      <c r="L39" s="1">
        <f t="shared" ref="L39:L44" si="7">ROUND(F39*(G39),2)</f>
        <v>0</v>
      </c>
      <c r="M39" s="1"/>
      <c r="N39" s="1">
        <v>93.3</v>
      </c>
      <c r="O39" s="1"/>
      <c r="P39" s="168">
        <v>2.2629858</v>
      </c>
      <c r="Q39" s="174"/>
      <c r="R39" s="174">
        <v>2.2629858</v>
      </c>
      <c r="S39" s="150">
        <f>ROUND(F39*(R39),3)</f>
        <v>41.243000000000002</v>
      </c>
      <c r="V39" s="175"/>
      <c r="Z39">
        <v>0</v>
      </c>
    </row>
    <row r="40" spans="1:26" ht="24.95" customHeight="1" x14ac:dyDescent="0.25">
      <c r="A40" s="172"/>
      <c r="B40" s="169" t="s">
        <v>137</v>
      </c>
      <c r="C40" s="173" t="s">
        <v>624</v>
      </c>
      <c r="D40" s="169" t="s">
        <v>625</v>
      </c>
      <c r="E40" s="169" t="s">
        <v>295</v>
      </c>
      <c r="F40" s="170">
        <v>123</v>
      </c>
      <c r="G40" s="171"/>
      <c r="H40" s="171"/>
      <c r="I40" s="171">
        <f t="shared" si="4"/>
        <v>0</v>
      </c>
      <c r="J40" s="169">
        <f t="shared" si="5"/>
        <v>2827.77</v>
      </c>
      <c r="K40" s="1">
        <f t="shared" si="6"/>
        <v>0</v>
      </c>
      <c r="L40" s="1">
        <f t="shared" si="7"/>
        <v>0</v>
      </c>
      <c r="M40" s="1"/>
      <c r="N40" s="1">
        <v>22.99</v>
      </c>
      <c r="O40" s="1"/>
      <c r="P40" s="168">
        <v>6.3914547599999996E-2</v>
      </c>
      <c r="Q40" s="174"/>
      <c r="R40" s="174">
        <v>6.3914547599999996E-2</v>
      </c>
      <c r="S40" s="150">
        <f>ROUND(F40*(R40),3)</f>
        <v>7.8609999999999998</v>
      </c>
      <c r="V40" s="175"/>
      <c r="Z40">
        <v>0</v>
      </c>
    </row>
    <row r="41" spans="1:26" ht="24.95" customHeight="1" x14ac:dyDescent="0.25">
      <c r="A41" s="172"/>
      <c r="B41" s="169" t="s">
        <v>137</v>
      </c>
      <c r="C41" s="173" t="s">
        <v>626</v>
      </c>
      <c r="D41" s="169" t="s">
        <v>627</v>
      </c>
      <c r="E41" s="169" t="s">
        <v>295</v>
      </c>
      <c r="F41" s="170">
        <v>123</v>
      </c>
      <c r="G41" s="171"/>
      <c r="H41" s="171"/>
      <c r="I41" s="171">
        <f t="shared" si="4"/>
        <v>0</v>
      </c>
      <c r="J41" s="169">
        <f t="shared" si="5"/>
        <v>1414.5</v>
      </c>
      <c r="K41" s="1">
        <f t="shared" si="6"/>
        <v>0</v>
      </c>
      <c r="L41" s="1">
        <f t="shared" si="7"/>
        <v>0</v>
      </c>
      <c r="M41" s="1"/>
      <c r="N41" s="1">
        <v>11.5</v>
      </c>
      <c r="O41" s="1"/>
      <c r="P41" s="161"/>
      <c r="Q41" s="174"/>
      <c r="R41" s="174"/>
      <c r="S41" s="150"/>
      <c r="V41" s="175"/>
      <c r="Z41">
        <v>0</v>
      </c>
    </row>
    <row r="42" spans="1:26" ht="24.95" customHeight="1" x14ac:dyDescent="0.25">
      <c r="A42" s="172"/>
      <c r="B42" s="169" t="s">
        <v>137</v>
      </c>
      <c r="C42" s="173" t="s">
        <v>628</v>
      </c>
      <c r="D42" s="169" t="s">
        <v>629</v>
      </c>
      <c r="E42" s="169" t="s">
        <v>281</v>
      </c>
      <c r="F42" s="170">
        <v>1.3668750000000001</v>
      </c>
      <c r="G42" s="171"/>
      <c r="H42" s="171"/>
      <c r="I42" s="171">
        <f t="shared" si="4"/>
        <v>0</v>
      </c>
      <c r="J42" s="169">
        <f t="shared" si="5"/>
        <v>1869.6</v>
      </c>
      <c r="K42" s="1">
        <f t="shared" si="6"/>
        <v>0</v>
      </c>
      <c r="L42" s="1">
        <f t="shared" si="7"/>
        <v>0</v>
      </c>
      <c r="M42" s="1"/>
      <c r="N42" s="1">
        <v>1367.79</v>
      </c>
      <c r="O42" s="1"/>
      <c r="P42" s="168">
        <v>1.01322</v>
      </c>
      <c r="Q42" s="174"/>
      <c r="R42" s="174">
        <v>1.01322</v>
      </c>
      <c r="S42" s="150">
        <f>ROUND(F42*(R42),3)</f>
        <v>1.385</v>
      </c>
      <c r="V42" s="175"/>
      <c r="Z42">
        <v>0</v>
      </c>
    </row>
    <row r="43" spans="1:26" ht="24.95" customHeight="1" x14ac:dyDescent="0.25">
      <c r="A43" s="172"/>
      <c r="B43" s="169" t="s">
        <v>137</v>
      </c>
      <c r="C43" s="173" t="s">
        <v>630</v>
      </c>
      <c r="D43" s="169" t="s">
        <v>631</v>
      </c>
      <c r="E43" s="169" t="s">
        <v>268</v>
      </c>
      <c r="F43" s="170">
        <v>9.5</v>
      </c>
      <c r="G43" s="171"/>
      <c r="H43" s="171"/>
      <c r="I43" s="171">
        <f t="shared" si="4"/>
        <v>0</v>
      </c>
      <c r="J43" s="169">
        <f t="shared" si="5"/>
        <v>359.77</v>
      </c>
      <c r="K43" s="1">
        <f t="shared" si="6"/>
        <v>0</v>
      </c>
      <c r="L43" s="1">
        <f t="shared" si="7"/>
        <v>0</v>
      </c>
      <c r="M43" s="1"/>
      <c r="N43" s="1">
        <v>37.869999999999997</v>
      </c>
      <c r="O43" s="1"/>
      <c r="P43" s="168">
        <v>2.0874999999999999</v>
      </c>
      <c r="Q43" s="174"/>
      <c r="R43" s="174">
        <v>2.0874999999999999</v>
      </c>
      <c r="S43" s="150">
        <f>ROUND(F43*(R43),3)</f>
        <v>19.831</v>
      </c>
      <c r="V43" s="175"/>
      <c r="Z43">
        <v>0</v>
      </c>
    </row>
    <row r="44" spans="1:26" ht="24.95" customHeight="1" x14ac:dyDescent="0.25">
      <c r="A44" s="172"/>
      <c r="B44" s="169" t="s">
        <v>137</v>
      </c>
      <c r="C44" s="173" t="s">
        <v>632</v>
      </c>
      <c r="D44" s="169" t="s">
        <v>633</v>
      </c>
      <c r="E44" s="169" t="s">
        <v>140</v>
      </c>
      <c r="F44" s="170">
        <v>72</v>
      </c>
      <c r="G44" s="171"/>
      <c r="H44" s="171"/>
      <c r="I44" s="171">
        <f t="shared" si="4"/>
        <v>0</v>
      </c>
      <c r="J44" s="169">
        <f t="shared" si="5"/>
        <v>2782.8</v>
      </c>
      <c r="K44" s="1">
        <f t="shared" si="6"/>
        <v>0</v>
      </c>
      <c r="L44" s="1">
        <f t="shared" si="7"/>
        <v>0</v>
      </c>
      <c r="M44" s="1"/>
      <c r="N44" s="1">
        <v>38.65</v>
      </c>
      <c r="O44" s="1"/>
      <c r="P44" s="168">
        <v>0.48599999999999999</v>
      </c>
      <c r="Q44" s="174"/>
      <c r="R44" s="174">
        <v>0.48599999999999999</v>
      </c>
      <c r="S44" s="150">
        <f>ROUND(F44*(R44),3)</f>
        <v>34.991999999999997</v>
      </c>
      <c r="V44" s="175"/>
      <c r="Z44">
        <v>0</v>
      </c>
    </row>
    <row r="45" spans="1:26" ht="24.95" customHeight="1" x14ac:dyDescent="0.25">
      <c r="A45" s="172"/>
      <c r="B45" s="169" t="s">
        <v>406</v>
      </c>
      <c r="C45" s="173" t="s">
        <v>634</v>
      </c>
      <c r="D45" s="169" t="s">
        <v>635</v>
      </c>
      <c r="E45" s="169" t="s">
        <v>204</v>
      </c>
      <c r="F45" s="170">
        <v>72.72</v>
      </c>
      <c r="G45" s="171"/>
      <c r="H45" s="171"/>
      <c r="I45" s="171">
        <f t="shared" si="4"/>
        <v>0</v>
      </c>
      <c r="J45" s="169">
        <f t="shared" si="5"/>
        <v>2268.86</v>
      </c>
      <c r="K45" s="1">
        <f t="shared" si="6"/>
        <v>0</v>
      </c>
      <c r="L45" s="1"/>
      <c r="M45" s="1">
        <f>ROUND(F45*(G45),2)</f>
        <v>0</v>
      </c>
      <c r="N45" s="1">
        <v>31.2</v>
      </c>
      <c r="O45" s="1"/>
      <c r="P45" s="168">
        <v>0.14199999999999999</v>
      </c>
      <c r="Q45" s="174"/>
      <c r="R45" s="174">
        <v>0.14199999999999999</v>
      </c>
      <c r="S45" s="150">
        <f>ROUND(F45*(R45),3)</f>
        <v>10.326000000000001</v>
      </c>
      <c r="V45" s="175"/>
      <c r="Z45">
        <v>0</v>
      </c>
    </row>
    <row r="46" spans="1:26" x14ac:dyDescent="0.25">
      <c r="A46" s="150"/>
      <c r="B46" s="150"/>
      <c r="C46" s="150"/>
      <c r="D46" s="150" t="s">
        <v>78</v>
      </c>
      <c r="E46" s="150"/>
      <c r="F46" s="168"/>
      <c r="G46" s="153"/>
      <c r="H46" s="153">
        <f>ROUND((SUM(M38:M45))/1,2)</f>
        <v>0</v>
      </c>
      <c r="I46" s="153">
        <f>ROUND((SUM(I38:I45))/1,2)</f>
        <v>0</v>
      </c>
      <c r="J46" s="150"/>
      <c r="K46" s="150"/>
      <c r="L46" s="150">
        <f>ROUND((SUM(L38:L45))/1,2)</f>
        <v>0</v>
      </c>
      <c r="M46" s="150">
        <f>ROUND((SUM(M38:M45))/1,2)</f>
        <v>0</v>
      </c>
      <c r="N46" s="150"/>
      <c r="O46" s="150"/>
      <c r="P46" s="176">
        <f>ROUND((SUM(P38:P45))/1,2)</f>
        <v>6.06</v>
      </c>
      <c r="Q46" s="147"/>
      <c r="R46" s="147"/>
      <c r="S46" s="176">
        <f>ROUND((SUM(S38:S45))/1,2)</f>
        <v>115.64</v>
      </c>
      <c r="T46" s="147"/>
      <c r="U46" s="147"/>
      <c r="V46" s="147"/>
      <c r="W46" s="147"/>
      <c r="X46" s="147"/>
      <c r="Y46" s="147"/>
      <c r="Z46" s="147"/>
    </row>
    <row r="47" spans="1:26" x14ac:dyDescent="0.25">
      <c r="A47" s="1"/>
      <c r="B47" s="1"/>
      <c r="C47" s="1"/>
      <c r="D47" s="1"/>
      <c r="E47" s="1"/>
      <c r="F47" s="161"/>
      <c r="G47" s="143"/>
      <c r="H47" s="143"/>
      <c r="I47" s="143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0"/>
      <c r="B48" s="150"/>
      <c r="C48" s="150"/>
      <c r="D48" s="150" t="s">
        <v>79</v>
      </c>
      <c r="E48" s="150"/>
      <c r="F48" s="168"/>
      <c r="G48" s="151"/>
      <c r="H48" s="151"/>
      <c r="I48" s="151"/>
      <c r="J48" s="150"/>
      <c r="K48" s="150"/>
      <c r="L48" s="150"/>
      <c r="M48" s="150"/>
      <c r="N48" s="150"/>
      <c r="O48" s="150"/>
      <c r="P48" s="150"/>
      <c r="Q48" s="147"/>
      <c r="R48" s="147"/>
      <c r="S48" s="150"/>
      <c r="T48" s="147"/>
      <c r="U48" s="147"/>
      <c r="V48" s="147"/>
      <c r="W48" s="147"/>
      <c r="X48" s="147"/>
      <c r="Y48" s="147"/>
      <c r="Z48" s="147"/>
    </row>
    <row r="49" spans="1:26" ht="24.95" customHeight="1" x14ac:dyDescent="0.25">
      <c r="A49" s="172"/>
      <c r="B49" s="169" t="s">
        <v>636</v>
      </c>
      <c r="C49" s="173" t="s">
        <v>637</v>
      </c>
      <c r="D49" s="169" t="s">
        <v>638</v>
      </c>
      <c r="E49" s="169" t="s">
        <v>268</v>
      </c>
      <c r="F49" s="170">
        <v>36.154800000000002</v>
      </c>
      <c r="G49" s="171"/>
      <c r="H49" s="171"/>
      <c r="I49" s="171">
        <f>ROUND(F49*(G49+H49),2)</f>
        <v>0</v>
      </c>
      <c r="J49" s="169">
        <f>ROUND(F49*(N49),2)</f>
        <v>1489.58</v>
      </c>
      <c r="K49" s="1">
        <f>ROUND(F49*(O49),2)</f>
        <v>0</v>
      </c>
      <c r="L49" s="1">
        <f>ROUND(F49*(G49),2)</f>
        <v>0</v>
      </c>
      <c r="M49" s="1"/>
      <c r="N49" s="1">
        <v>41.2</v>
      </c>
      <c r="O49" s="1"/>
      <c r="P49" s="168">
        <v>1.7875000000000001</v>
      </c>
      <c r="Q49" s="174"/>
      <c r="R49" s="174">
        <v>1.7875000000000001</v>
      </c>
      <c r="S49" s="150">
        <f>ROUND(F49*(R49),3)</f>
        <v>64.626999999999995</v>
      </c>
      <c r="V49" s="175"/>
      <c r="Z49">
        <v>0</v>
      </c>
    </row>
    <row r="50" spans="1:26" ht="24.95" customHeight="1" x14ac:dyDescent="0.25">
      <c r="A50" s="172"/>
      <c r="B50" s="169" t="s">
        <v>144</v>
      </c>
      <c r="C50" s="173" t="s">
        <v>145</v>
      </c>
      <c r="D50" s="169" t="s">
        <v>639</v>
      </c>
      <c r="E50" s="169" t="s">
        <v>268</v>
      </c>
      <c r="F50" s="170">
        <v>18.076899999999998</v>
      </c>
      <c r="G50" s="171"/>
      <c r="H50" s="171"/>
      <c r="I50" s="171">
        <f>ROUND(F50*(G50+H50),2)</f>
        <v>0</v>
      </c>
      <c r="J50" s="169">
        <f>ROUND(F50*(N50),2)</f>
        <v>538.51</v>
      </c>
      <c r="K50" s="1">
        <f>ROUND(F50*(O50),2)</f>
        <v>0</v>
      </c>
      <c r="L50" s="1">
        <f>ROUND(F50*(G50),2)</f>
        <v>0</v>
      </c>
      <c r="M50" s="1"/>
      <c r="N50" s="1">
        <v>29.79</v>
      </c>
      <c r="O50" s="1"/>
      <c r="P50" s="168">
        <v>1.8907700000000001</v>
      </c>
      <c r="Q50" s="174"/>
      <c r="R50" s="174">
        <v>1.8907700000000001</v>
      </c>
      <c r="S50" s="150">
        <f>ROUND(F50*(R50),3)</f>
        <v>34.179000000000002</v>
      </c>
      <c r="V50" s="175"/>
      <c r="Z50">
        <v>0</v>
      </c>
    </row>
    <row r="51" spans="1:26" x14ac:dyDescent="0.25">
      <c r="A51" s="150"/>
      <c r="B51" s="150"/>
      <c r="C51" s="150"/>
      <c r="D51" s="150" t="s">
        <v>79</v>
      </c>
      <c r="E51" s="150"/>
      <c r="F51" s="168"/>
      <c r="G51" s="153"/>
      <c r="H51" s="153">
        <f>ROUND((SUM(M48:M50))/1,2)</f>
        <v>0</v>
      </c>
      <c r="I51" s="153">
        <f>ROUND((SUM(I48:I50))/1,2)</f>
        <v>0</v>
      </c>
      <c r="J51" s="150"/>
      <c r="K51" s="150"/>
      <c r="L51" s="150">
        <f>ROUND((SUM(L48:L50))/1,2)</f>
        <v>0</v>
      </c>
      <c r="M51" s="150">
        <f>ROUND((SUM(M48:M50))/1,2)</f>
        <v>0</v>
      </c>
      <c r="N51" s="150"/>
      <c r="O51" s="150"/>
      <c r="P51" s="176">
        <f>ROUND((SUM(P48:P50))/1,2)</f>
        <v>3.68</v>
      </c>
      <c r="Q51" s="147"/>
      <c r="R51" s="147"/>
      <c r="S51" s="176">
        <f>ROUND((SUM(S48:S50))/1,2)</f>
        <v>98.81</v>
      </c>
      <c r="T51" s="147"/>
      <c r="U51" s="147"/>
      <c r="V51" s="147"/>
      <c r="W51" s="147"/>
      <c r="X51" s="147"/>
      <c r="Y51" s="147"/>
      <c r="Z51" s="147"/>
    </row>
    <row r="52" spans="1:26" x14ac:dyDescent="0.25">
      <c r="A52" s="1"/>
      <c r="B52" s="1"/>
      <c r="C52" s="1"/>
      <c r="D52" s="1"/>
      <c r="E52" s="1"/>
      <c r="F52" s="161"/>
      <c r="G52" s="143"/>
      <c r="H52" s="143"/>
      <c r="I52" s="143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50"/>
      <c r="B53" s="150"/>
      <c r="C53" s="150"/>
      <c r="D53" s="150" t="s">
        <v>80</v>
      </c>
      <c r="E53" s="150"/>
      <c r="F53" s="168"/>
      <c r="G53" s="151"/>
      <c r="H53" s="151"/>
      <c r="I53" s="151"/>
      <c r="J53" s="150"/>
      <c r="K53" s="150"/>
      <c r="L53" s="150"/>
      <c r="M53" s="150"/>
      <c r="N53" s="150"/>
      <c r="O53" s="150"/>
      <c r="P53" s="150"/>
      <c r="Q53" s="147"/>
      <c r="R53" s="147"/>
      <c r="S53" s="150"/>
      <c r="T53" s="147"/>
      <c r="U53" s="147"/>
      <c r="V53" s="147"/>
      <c r="W53" s="147"/>
      <c r="X53" s="147"/>
      <c r="Y53" s="147"/>
      <c r="Z53" s="147"/>
    </row>
    <row r="54" spans="1:26" ht="24.95" customHeight="1" x14ac:dyDescent="0.25">
      <c r="A54" s="172"/>
      <c r="B54" s="169" t="s">
        <v>144</v>
      </c>
      <c r="C54" s="173" t="s">
        <v>640</v>
      </c>
      <c r="D54" s="169" t="s">
        <v>1040</v>
      </c>
      <c r="E54" s="169" t="s">
        <v>358</v>
      </c>
      <c r="F54" s="170">
        <v>36</v>
      </c>
      <c r="G54" s="171"/>
      <c r="H54" s="171"/>
      <c r="I54" s="171">
        <f>ROUND(F54*(G54+H54),2)</f>
        <v>0</v>
      </c>
      <c r="J54" s="169">
        <f>ROUND(F54*(N54),2)</f>
        <v>601.20000000000005</v>
      </c>
      <c r="K54" s="1">
        <f>ROUND(F54*(O54),2)</f>
        <v>0</v>
      </c>
      <c r="L54" s="1">
        <f>ROUND(F54*(G54),2)</f>
        <v>0</v>
      </c>
      <c r="M54" s="1"/>
      <c r="N54" s="1">
        <v>16.7</v>
      </c>
      <c r="O54" s="1"/>
      <c r="P54" s="168">
        <v>8.0000000000000007E-5</v>
      </c>
      <c r="Q54" s="174"/>
      <c r="R54" s="174">
        <v>8.0000000000000007E-5</v>
      </c>
      <c r="S54" s="150">
        <f>ROUND(F54*(R54),3)</f>
        <v>3.0000000000000001E-3</v>
      </c>
      <c r="V54" s="175"/>
      <c r="Z54">
        <v>0</v>
      </c>
    </row>
    <row r="55" spans="1:26" ht="24.95" customHeight="1" x14ac:dyDescent="0.25">
      <c r="A55" s="172"/>
      <c r="B55" s="169" t="s">
        <v>641</v>
      </c>
      <c r="C55" s="173" t="s">
        <v>330</v>
      </c>
      <c r="D55" s="169" t="s">
        <v>1041</v>
      </c>
      <c r="E55" s="169" t="s">
        <v>140</v>
      </c>
      <c r="F55" s="170">
        <v>2</v>
      </c>
      <c r="G55" s="171"/>
      <c r="H55" s="171"/>
      <c r="I55" s="171">
        <f>ROUND(F55*(G55+H55),2)</f>
        <v>0</v>
      </c>
      <c r="J55" s="169">
        <f>ROUND(F55*(N55),2)</f>
        <v>90</v>
      </c>
      <c r="K55" s="1">
        <f>ROUND(F55*(O55),2)</f>
        <v>0</v>
      </c>
      <c r="L55" s="1">
        <f>ROUND(F55*(G55),2)</f>
        <v>0</v>
      </c>
      <c r="M55" s="1"/>
      <c r="N55" s="1">
        <v>45</v>
      </c>
      <c r="O55" s="1"/>
      <c r="P55" s="168">
        <v>3.7000000000000002E-3</v>
      </c>
      <c r="Q55" s="174"/>
      <c r="R55" s="174">
        <v>3.7000000000000002E-3</v>
      </c>
      <c r="S55" s="150">
        <f>ROUND(F55*(R55),3)</f>
        <v>7.0000000000000001E-3</v>
      </c>
      <c r="V55" s="175"/>
      <c r="Z55">
        <v>0</v>
      </c>
    </row>
    <row r="56" spans="1:26" ht="24.95" customHeight="1" x14ac:dyDescent="0.25">
      <c r="A56" s="172"/>
      <c r="B56" s="169" t="s">
        <v>641</v>
      </c>
      <c r="C56" s="173" t="s">
        <v>330</v>
      </c>
      <c r="D56" s="169" t="s">
        <v>642</v>
      </c>
      <c r="E56" s="169" t="s">
        <v>140</v>
      </c>
      <c r="F56" s="170">
        <v>1</v>
      </c>
      <c r="G56" s="171"/>
      <c r="H56" s="171"/>
      <c r="I56" s="171">
        <f>ROUND(F56*(G56+H56),2)</f>
        <v>0</v>
      </c>
      <c r="J56" s="169">
        <f>ROUND(F56*(N56),2)</f>
        <v>421</v>
      </c>
      <c r="K56" s="1">
        <f>ROUND(F56*(O56),2)</f>
        <v>0</v>
      </c>
      <c r="L56" s="1">
        <f>ROUND(F56*(G56),2)</f>
        <v>0</v>
      </c>
      <c r="M56" s="1"/>
      <c r="N56" s="1">
        <v>421</v>
      </c>
      <c r="O56" s="1"/>
      <c r="P56" s="168">
        <v>3.7000000000000002E-3</v>
      </c>
      <c r="Q56" s="174"/>
      <c r="R56" s="174">
        <v>3.7000000000000002E-3</v>
      </c>
      <c r="S56" s="150">
        <f>ROUND(F56*(R56),3)</f>
        <v>4.0000000000000001E-3</v>
      </c>
      <c r="V56" s="175"/>
      <c r="Z56">
        <v>0</v>
      </c>
    </row>
    <row r="57" spans="1:26" ht="24.95" customHeight="1" x14ac:dyDescent="0.25">
      <c r="A57" s="172"/>
      <c r="B57" s="169" t="s">
        <v>641</v>
      </c>
      <c r="C57" s="173" t="s">
        <v>330</v>
      </c>
      <c r="D57" s="169" t="s">
        <v>643</v>
      </c>
      <c r="E57" s="169" t="s">
        <v>140</v>
      </c>
      <c r="F57" s="170">
        <v>2</v>
      </c>
      <c r="G57" s="171"/>
      <c r="H57" s="171"/>
      <c r="I57" s="171">
        <f>ROUND(F57*(G57+H57),2)</f>
        <v>0</v>
      </c>
      <c r="J57" s="169">
        <f>ROUND(F57*(N57),2)</f>
        <v>508</v>
      </c>
      <c r="K57" s="1">
        <f>ROUND(F57*(O57),2)</f>
        <v>0</v>
      </c>
      <c r="L57" s="1">
        <f>ROUND(F57*(G57),2)</f>
        <v>0</v>
      </c>
      <c r="M57" s="1"/>
      <c r="N57" s="1">
        <v>254</v>
      </c>
      <c r="O57" s="1"/>
      <c r="P57" s="168">
        <v>3.7000000000000002E-3</v>
      </c>
      <c r="Q57" s="174"/>
      <c r="R57" s="174">
        <v>3.7000000000000002E-3</v>
      </c>
      <c r="S57" s="150">
        <f>ROUND(F57*(R57),3)</f>
        <v>7.0000000000000001E-3</v>
      </c>
      <c r="V57" s="175"/>
      <c r="Z57">
        <v>0</v>
      </c>
    </row>
    <row r="58" spans="1:26" ht="35.1" customHeight="1" x14ac:dyDescent="0.25">
      <c r="A58" s="172"/>
      <c r="B58" s="169" t="s">
        <v>184</v>
      </c>
      <c r="C58" s="173" t="s">
        <v>185</v>
      </c>
      <c r="D58" s="169" t="s">
        <v>644</v>
      </c>
      <c r="E58" s="169" t="s">
        <v>204</v>
      </c>
      <c r="F58" s="170">
        <v>2</v>
      </c>
      <c r="G58" s="171"/>
      <c r="H58" s="171"/>
      <c r="I58" s="171">
        <f>ROUND(F58*(G58+H58),2)</f>
        <v>0</v>
      </c>
      <c r="J58" s="169">
        <f>ROUND(F58*(N58),2)</f>
        <v>83950</v>
      </c>
      <c r="K58" s="1">
        <f>ROUND(F58*(O58),2)</f>
        <v>0</v>
      </c>
      <c r="L58" s="1"/>
      <c r="M58" s="1">
        <f>ROUND(F58*(G58),2)</f>
        <v>0</v>
      </c>
      <c r="N58" s="1">
        <v>41975</v>
      </c>
      <c r="O58" s="1"/>
      <c r="P58" s="168">
        <v>12.14</v>
      </c>
      <c r="Q58" s="174"/>
      <c r="R58" s="174">
        <v>12.14</v>
      </c>
      <c r="S58" s="150">
        <f>ROUND(F58*(R58),3)</f>
        <v>24.28</v>
      </c>
      <c r="V58" s="175"/>
      <c r="Z58">
        <v>0</v>
      </c>
    </row>
    <row r="59" spans="1:26" x14ac:dyDescent="0.25">
      <c r="A59" s="150"/>
      <c r="B59" s="150"/>
      <c r="C59" s="150"/>
      <c r="D59" s="150" t="s">
        <v>80</v>
      </c>
      <c r="E59" s="150"/>
      <c r="F59" s="168"/>
      <c r="G59" s="153"/>
      <c r="H59" s="153">
        <f>ROUND((SUM(M53:M58))/1,2)</f>
        <v>0</v>
      </c>
      <c r="I59" s="153">
        <f>ROUND((SUM(I53:I58))/1,2)</f>
        <v>0</v>
      </c>
      <c r="J59" s="150"/>
      <c r="K59" s="150"/>
      <c r="L59" s="150">
        <f>ROUND((SUM(L53:L58))/1,2)</f>
        <v>0</v>
      </c>
      <c r="M59" s="150">
        <f>ROUND((SUM(M53:M58))/1,2)</f>
        <v>0</v>
      </c>
      <c r="N59" s="150"/>
      <c r="O59" s="150"/>
      <c r="P59" s="176">
        <f>ROUND((SUM(P53:P58))/1,2)</f>
        <v>12.15</v>
      </c>
      <c r="Q59" s="147"/>
      <c r="R59" s="147"/>
      <c r="S59" s="176">
        <f>ROUND((SUM(S53:S58))/1,2)</f>
        <v>24.3</v>
      </c>
      <c r="T59" s="147"/>
      <c r="U59" s="147"/>
      <c r="V59" s="147"/>
      <c r="W59" s="147"/>
      <c r="X59" s="147"/>
      <c r="Y59" s="147"/>
      <c r="Z59" s="147"/>
    </row>
    <row r="60" spans="1:26" x14ac:dyDescent="0.25">
      <c r="A60" s="1"/>
      <c r="B60" s="1"/>
      <c r="C60" s="1"/>
      <c r="D60" s="1"/>
      <c r="E60" s="1"/>
      <c r="F60" s="161"/>
      <c r="G60" s="143"/>
      <c r="H60" s="143"/>
      <c r="I60" s="143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50"/>
      <c r="B61" s="150"/>
      <c r="C61" s="150"/>
      <c r="D61" s="150" t="s">
        <v>224</v>
      </c>
      <c r="E61" s="150"/>
      <c r="F61" s="168"/>
      <c r="G61" s="151"/>
      <c r="H61" s="151"/>
      <c r="I61" s="151"/>
      <c r="J61" s="150"/>
      <c r="K61" s="150"/>
      <c r="L61" s="150"/>
      <c r="M61" s="150"/>
      <c r="N61" s="150"/>
      <c r="O61" s="150"/>
      <c r="P61" s="150"/>
      <c r="Q61" s="147"/>
      <c r="R61" s="147"/>
      <c r="S61" s="150"/>
      <c r="T61" s="147"/>
      <c r="U61" s="147"/>
      <c r="V61" s="147"/>
      <c r="W61" s="147"/>
      <c r="X61" s="147"/>
      <c r="Y61" s="147"/>
      <c r="Z61" s="147"/>
    </row>
    <row r="62" spans="1:26" ht="24.95" customHeight="1" x14ac:dyDescent="0.25">
      <c r="A62" s="172"/>
      <c r="B62" s="169" t="s">
        <v>255</v>
      </c>
      <c r="C62" s="173" t="s">
        <v>645</v>
      </c>
      <c r="D62" s="169" t="s">
        <v>646</v>
      </c>
      <c r="E62" s="169" t="s">
        <v>268</v>
      </c>
      <c r="F62" s="170">
        <v>150</v>
      </c>
      <c r="G62" s="171"/>
      <c r="H62" s="171"/>
      <c r="I62" s="171">
        <f>ROUND(F62*(G62+H62),2)</f>
        <v>0</v>
      </c>
      <c r="J62" s="169">
        <f>ROUND(F62*(N62),2)</f>
        <v>226.5</v>
      </c>
      <c r="K62" s="1">
        <f>ROUND(F62*(O62),2)</f>
        <v>0</v>
      </c>
      <c r="L62" s="1">
        <f>ROUND(F62*(G62),2)</f>
        <v>0</v>
      </c>
      <c r="M62" s="1"/>
      <c r="N62" s="1">
        <v>1.51</v>
      </c>
      <c r="O62" s="1"/>
      <c r="P62" s="161"/>
      <c r="Q62" s="174"/>
      <c r="R62" s="174"/>
      <c r="S62" s="150"/>
      <c r="V62" s="175"/>
      <c r="Z62">
        <v>0</v>
      </c>
    </row>
    <row r="63" spans="1:26" ht="24.95" customHeight="1" x14ac:dyDescent="0.25">
      <c r="A63" s="172"/>
      <c r="B63" s="169" t="s">
        <v>255</v>
      </c>
      <c r="C63" s="173" t="s">
        <v>647</v>
      </c>
      <c r="D63" s="169" t="s">
        <v>648</v>
      </c>
      <c r="E63" s="169" t="s">
        <v>268</v>
      </c>
      <c r="F63" s="170">
        <v>150</v>
      </c>
      <c r="G63" s="171"/>
      <c r="H63" s="171"/>
      <c r="I63" s="171">
        <f>ROUND(F63*(G63+H63),2)</f>
        <v>0</v>
      </c>
      <c r="J63" s="169">
        <f>ROUND(F63*(N63),2)</f>
        <v>247.5</v>
      </c>
      <c r="K63" s="1">
        <f>ROUND(F63*(O63),2)</f>
        <v>0</v>
      </c>
      <c r="L63" s="1">
        <f>ROUND(F63*(G63),2)</f>
        <v>0</v>
      </c>
      <c r="M63" s="1"/>
      <c r="N63" s="1">
        <v>1.65</v>
      </c>
      <c r="O63" s="1"/>
      <c r="P63" s="161"/>
      <c r="Q63" s="174"/>
      <c r="R63" s="174"/>
      <c r="S63" s="150"/>
      <c r="V63" s="175"/>
      <c r="Z63">
        <v>0</v>
      </c>
    </row>
    <row r="64" spans="1:26" x14ac:dyDescent="0.25">
      <c r="A64" s="150"/>
      <c r="B64" s="150"/>
      <c r="C64" s="150"/>
      <c r="D64" s="150" t="s">
        <v>224</v>
      </c>
      <c r="E64" s="150"/>
      <c r="F64" s="168"/>
      <c r="G64" s="153"/>
      <c r="H64" s="153">
        <f>ROUND((SUM(M61:M63))/1,2)</f>
        <v>0</v>
      </c>
      <c r="I64" s="153">
        <f>ROUND((SUM(I61:I63))/1,2)</f>
        <v>0</v>
      </c>
      <c r="J64" s="150"/>
      <c r="K64" s="150"/>
      <c r="L64" s="150">
        <f>ROUND((SUM(L61:L63))/1,2)</f>
        <v>0</v>
      </c>
      <c r="M64" s="150">
        <f>ROUND((SUM(M61:M63))/1,2)</f>
        <v>0</v>
      </c>
      <c r="N64" s="150"/>
      <c r="O64" s="150"/>
      <c r="P64" s="176">
        <f>ROUND((SUM(P61:P63))/1,2)</f>
        <v>0</v>
      </c>
      <c r="Q64" s="147"/>
      <c r="R64" s="147"/>
      <c r="S64" s="176">
        <f>ROUND((SUM(S61:S63))/1,2)</f>
        <v>0</v>
      </c>
      <c r="T64" s="147"/>
      <c r="U64" s="147"/>
      <c r="V64" s="147"/>
      <c r="W64" s="147"/>
      <c r="X64" s="147"/>
      <c r="Y64" s="147"/>
      <c r="Z64" s="147"/>
    </row>
    <row r="65" spans="1:26" x14ac:dyDescent="0.25">
      <c r="A65" s="1"/>
      <c r="B65" s="1"/>
      <c r="C65" s="1"/>
      <c r="D65" s="1"/>
      <c r="E65" s="1"/>
      <c r="F65" s="161"/>
      <c r="G65" s="143"/>
      <c r="H65" s="143"/>
      <c r="I65" s="143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50"/>
      <c r="B66" s="150"/>
      <c r="C66" s="150"/>
      <c r="D66" s="150" t="s">
        <v>81</v>
      </c>
      <c r="E66" s="150"/>
      <c r="F66" s="168"/>
      <c r="G66" s="151"/>
      <c r="H66" s="151"/>
      <c r="I66" s="151"/>
      <c r="J66" s="150"/>
      <c r="K66" s="150"/>
      <c r="L66" s="150"/>
      <c r="M66" s="150"/>
      <c r="N66" s="150"/>
      <c r="O66" s="150"/>
      <c r="P66" s="150"/>
      <c r="Q66" s="147"/>
      <c r="R66" s="147"/>
      <c r="S66" s="150"/>
      <c r="T66" s="147"/>
      <c r="U66" s="147"/>
      <c r="V66" s="147"/>
      <c r="W66" s="147"/>
      <c r="X66" s="147"/>
      <c r="Y66" s="147"/>
      <c r="Z66" s="147"/>
    </row>
    <row r="67" spans="1:26" ht="24.95" customHeight="1" x14ac:dyDescent="0.25">
      <c r="A67" s="172"/>
      <c r="B67" s="169" t="s">
        <v>649</v>
      </c>
      <c r="C67" s="173" t="s">
        <v>650</v>
      </c>
      <c r="D67" s="169" t="s">
        <v>651</v>
      </c>
      <c r="E67" s="169" t="s">
        <v>281</v>
      </c>
      <c r="F67" s="170">
        <v>520.84786793083003</v>
      </c>
      <c r="G67" s="171"/>
      <c r="H67" s="171"/>
      <c r="I67" s="171">
        <f>ROUND(F67*(G67+H67),2)</f>
        <v>0</v>
      </c>
      <c r="J67" s="169">
        <f>ROUND(F67*(N67),2)</f>
        <v>5458.49</v>
      </c>
      <c r="K67" s="1">
        <f>ROUND(F67*(O67),2)</f>
        <v>0</v>
      </c>
      <c r="L67" s="1">
        <f>ROUND(F67*(G67),2)</f>
        <v>0</v>
      </c>
      <c r="M67" s="1"/>
      <c r="N67" s="1">
        <v>10.48</v>
      </c>
      <c r="O67" s="1"/>
      <c r="P67" s="161"/>
      <c r="Q67" s="174"/>
      <c r="R67" s="174"/>
      <c r="S67" s="150"/>
      <c r="V67" s="175"/>
      <c r="Z67">
        <v>0</v>
      </c>
    </row>
    <row r="68" spans="1:26" x14ac:dyDescent="0.25">
      <c r="A68" s="150"/>
      <c r="B68" s="150"/>
      <c r="C68" s="150"/>
      <c r="D68" s="150" t="s">
        <v>81</v>
      </c>
      <c r="E68" s="150"/>
      <c r="F68" s="168"/>
      <c r="G68" s="153"/>
      <c r="H68" s="153">
        <f>ROUND((SUM(M66:M67))/1,2)</f>
        <v>0</v>
      </c>
      <c r="I68" s="153">
        <f>ROUND((SUM(I66:I67))/1,2)</f>
        <v>0</v>
      </c>
      <c r="J68" s="150"/>
      <c r="K68" s="150"/>
      <c r="L68" s="150">
        <f>ROUND((SUM(L66:L67))/1,2)</f>
        <v>0</v>
      </c>
      <c r="M68" s="150">
        <f>ROUND((SUM(M66:M67))/1,2)</f>
        <v>0</v>
      </c>
      <c r="N68" s="150"/>
      <c r="O68" s="150"/>
      <c r="P68" s="176">
        <f>ROUND((SUM(P66:P67))/1,2)</f>
        <v>0</v>
      </c>
      <c r="Q68" s="147"/>
      <c r="R68" s="147"/>
      <c r="S68" s="176">
        <f>ROUND((SUM(S66:S67))/1,2)</f>
        <v>0</v>
      </c>
      <c r="T68" s="147"/>
      <c r="U68" s="147"/>
      <c r="V68" s="147"/>
      <c r="W68" s="147"/>
      <c r="X68" s="147"/>
      <c r="Y68" s="147"/>
      <c r="Z68" s="147"/>
    </row>
    <row r="69" spans="1:26" x14ac:dyDescent="0.25">
      <c r="A69" s="1"/>
      <c r="B69" s="1"/>
      <c r="C69" s="1"/>
      <c r="D69" s="1"/>
      <c r="E69" s="1"/>
      <c r="F69" s="161"/>
      <c r="G69" s="143"/>
      <c r="H69" s="143"/>
      <c r="I69" s="143"/>
      <c r="J69" s="1"/>
      <c r="K69" s="1"/>
      <c r="L69" s="1"/>
      <c r="M69" s="1"/>
      <c r="N69" s="1"/>
      <c r="O69" s="1"/>
      <c r="P69" s="1"/>
      <c r="S69" s="1"/>
    </row>
    <row r="70" spans="1:26" x14ac:dyDescent="0.25">
      <c r="A70" s="150"/>
      <c r="B70" s="150"/>
      <c r="C70" s="150"/>
      <c r="D70" s="2" t="s">
        <v>76</v>
      </c>
      <c r="E70" s="150"/>
      <c r="F70" s="168"/>
      <c r="G70" s="153"/>
      <c r="H70" s="153">
        <f>ROUND((SUM(M9:M69))/2,2)</f>
        <v>0</v>
      </c>
      <c r="I70" s="153">
        <f>ROUND((SUM(I9:I69))/2,2)</f>
        <v>0</v>
      </c>
      <c r="J70" s="151"/>
      <c r="K70" s="150"/>
      <c r="L70" s="151">
        <f>ROUND((SUM(L9:L69))/2,2)</f>
        <v>0</v>
      </c>
      <c r="M70" s="151">
        <f>ROUND((SUM(M9:M69))/2,2)</f>
        <v>0</v>
      </c>
      <c r="N70" s="150"/>
      <c r="O70" s="150"/>
      <c r="P70" s="176">
        <f>ROUND((SUM(P9:P69))/2,2)</f>
        <v>29.05</v>
      </c>
      <c r="S70" s="176">
        <f>ROUND((SUM(S9:S69))/2,2)</f>
        <v>582.23</v>
      </c>
    </row>
    <row r="71" spans="1:26" x14ac:dyDescent="0.25">
      <c r="A71" s="1"/>
      <c r="B71" s="1"/>
      <c r="C71" s="1"/>
      <c r="D71" s="1"/>
      <c r="E71" s="1"/>
      <c r="F71" s="161"/>
      <c r="G71" s="143"/>
      <c r="H71" s="143"/>
      <c r="I71" s="143"/>
      <c r="J71" s="1"/>
      <c r="K71" s="1"/>
      <c r="L71" s="1"/>
      <c r="M71" s="1"/>
      <c r="N71" s="1"/>
      <c r="O71" s="1"/>
      <c r="P71" s="1"/>
      <c r="S71" s="1"/>
    </row>
    <row r="72" spans="1:26" x14ac:dyDescent="0.25">
      <c r="A72" s="150"/>
      <c r="B72" s="150"/>
      <c r="C72" s="150"/>
      <c r="D72" s="2" t="s">
        <v>225</v>
      </c>
      <c r="E72" s="150"/>
      <c r="F72" s="168"/>
      <c r="G72" s="151"/>
      <c r="H72" s="151"/>
      <c r="I72" s="151"/>
      <c r="J72" s="150"/>
      <c r="K72" s="150"/>
      <c r="L72" s="150"/>
      <c r="M72" s="150"/>
      <c r="N72" s="150"/>
      <c r="O72" s="150"/>
      <c r="P72" s="150"/>
      <c r="Q72" s="147"/>
      <c r="R72" s="147"/>
      <c r="S72" s="150"/>
      <c r="T72" s="147"/>
      <c r="U72" s="147"/>
      <c r="V72" s="147"/>
      <c r="W72" s="147"/>
      <c r="X72" s="147"/>
      <c r="Y72" s="147"/>
      <c r="Z72" s="147"/>
    </row>
    <row r="73" spans="1:26" x14ac:dyDescent="0.25">
      <c r="A73" s="150"/>
      <c r="B73" s="150"/>
      <c r="C73" s="150"/>
      <c r="D73" s="150" t="s">
        <v>231</v>
      </c>
      <c r="E73" s="150"/>
      <c r="F73" s="168"/>
      <c r="G73" s="151"/>
      <c r="H73" s="151"/>
      <c r="I73" s="151"/>
      <c r="J73" s="150"/>
      <c r="K73" s="150"/>
      <c r="L73" s="150"/>
      <c r="M73" s="150"/>
      <c r="N73" s="150"/>
      <c r="O73" s="150"/>
      <c r="P73" s="150"/>
      <c r="Q73" s="147"/>
      <c r="R73" s="147"/>
      <c r="S73" s="150"/>
      <c r="T73" s="147"/>
      <c r="U73" s="147"/>
      <c r="V73" s="147"/>
      <c r="W73" s="147"/>
      <c r="X73" s="147"/>
      <c r="Y73" s="147"/>
      <c r="Z73" s="147"/>
    </row>
    <row r="74" spans="1:26" ht="24.95" customHeight="1" x14ac:dyDescent="0.25">
      <c r="A74" s="172"/>
      <c r="B74" s="169" t="s">
        <v>381</v>
      </c>
      <c r="C74" s="173" t="s">
        <v>652</v>
      </c>
      <c r="D74" s="169" t="s">
        <v>653</v>
      </c>
      <c r="E74" s="169" t="s">
        <v>149</v>
      </c>
      <c r="F74" s="170">
        <v>120</v>
      </c>
      <c r="G74" s="171"/>
      <c r="H74" s="171"/>
      <c r="I74" s="171">
        <f t="shared" ref="I74:I83" si="8">ROUND(F74*(G74+H74),2)</f>
        <v>0</v>
      </c>
      <c r="J74" s="169">
        <f t="shared" ref="J74:J83" si="9">ROUND(F74*(N74),2)</f>
        <v>469.2</v>
      </c>
      <c r="K74" s="1">
        <f t="shared" ref="K74:K83" si="10">ROUND(F74*(O74),2)</f>
        <v>0</v>
      </c>
      <c r="L74" s="1">
        <f>ROUND(F74*(G74),2)</f>
        <v>0</v>
      </c>
      <c r="M74" s="1"/>
      <c r="N74" s="1">
        <v>3.91</v>
      </c>
      <c r="O74" s="1"/>
      <c r="P74" s="161"/>
      <c r="Q74" s="174"/>
      <c r="R74" s="174"/>
      <c r="S74" s="150"/>
      <c r="V74" s="175"/>
      <c r="Z74">
        <v>0</v>
      </c>
    </row>
    <row r="75" spans="1:26" ht="24.95" customHeight="1" x14ac:dyDescent="0.25">
      <c r="A75" s="172"/>
      <c r="B75" s="169" t="s">
        <v>381</v>
      </c>
      <c r="C75" s="173" t="s">
        <v>654</v>
      </c>
      <c r="D75" s="169" t="s">
        <v>655</v>
      </c>
      <c r="E75" s="169" t="s">
        <v>149</v>
      </c>
      <c r="F75" s="170">
        <v>240</v>
      </c>
      <c r="G75" s="171"/>
      <c r="H75" s="171"/>
      <c r="I75" s="171">
        <f t="shared" si="8"/>
        <v>0</v>
      </c>
      <c r="J75" s="169">
        <f t="shared" si="9"/>
        <v>100.8</v>
      </c>
      <c r="K75" s="1">
        <f t="shared" si="10"/>
        <v>0</v>
      </c>
      <c r="L75" s="1">
        <f>ROUND(F75*(G75),2)</f>
        <v>0</v>
      </c>
      <c r="M75" s="1"/>
      <c r="N75" s="1">
        <v>0.42</v>
      </c>
      <c r="O75" s="1"/>
      <c r="P75" s="161"/>
      <c r="Q75" s="174"/>
      <c r="R75" s="174"/>
      <c r="S75" s="150"/>
      <c r="V75" s="175"/>
      <c r="Z75">
        <v>0</v>
      </c>
    </row>
    <row r="76" spans="1:26" ht="24.95" customHeight="1" x14ac:dyDescent="0.25">
      <c r="A76" s="172"/>
      <c r="B76" s="169" t="s">
        <v>381</v>
      </c>
      <c r="C76" s="173" t="s">
        <v>656</v>
      </c>
      <c r="D76" s="169" t="s">
        <v>657</v>
      </c>
      <c r="E76" s="169" t="s">
        <v>140</v>
      </c>
      <c r="F76" s="170">
        <v>1</v>
      </c>
      <c r="G76" s="171"/>
      <c r="H76" s="171"/>
      <c r="I76" s="171">
        <f t="shared" si="8"/>
        <v>0</v>
      </c>
      <c r="J76" s="169">
        <f t="shared" si="9"/>
        <v>13.54</v>
      </c>
      <c r="K76" s="1">
        <f t="shared" si="10"/>
        <v>0</v>
      </c>
      <c r="L76" s="1">
        <f>ROUND(F76*(G76),2)</f>
        <v>0</v>
      </c>
      <c r="M76" s="1"/>
      <c r="N76" s="1">
        <v>13.54</v>
      </c>
      <c r="O76" s="1"/>
      <c r="P76" s="161"/>
      <c r="Q76" s="174"/>
      <c r="R76" s="174"/>
      <c r="S76" s="150"/>
      <c r="V76" s="175"/>
      <c r="Z76">
        <v>0</v>
      </c>
    </row>
    <row r="77" spans="1:26" ht="24.95" customHeight="1" x14ac:dyDescent="0.25">
      <c r="A77" s="172"/>
      <c r="B77" s="169" t="s">
        <v>381</v>
      </c>
      <c r="C77" s="173" t="s">
        <v>658</v>
      </c>
      <c r="D77" s="169" t="s">
        <v>659</v>
      </c>
      <c r="E77" s="169" t="s">
        <v>140</v>
      </c>
      <c r="F77" s="170">
        <v>2</v>
      </c>
      <c r="G77" s="171"/>
      <c r="H77" s="171"/>
      <c r="I77" s="171">
        <f t="shared" si="8"/>
        <v>0</v>
      </c>
      <c r="J77" s="169">
        <f t="shared" si="9"/>
        <v>33.479999999999997</v>
      </c>
      <c r="K77" s="1">
        <f t="shared" si="10"/>
        <v>0</v>
      </c>
      <c r="L77" s="1">
        <f>ROUND(F77*(G77),2)</f>
        <v>0</v>
      </c>
      <c r="M77" s="1"/>
      <c r="N77" s="1">
        <v>16.739999999999998</v>
      </c>
      <c r="O77" s="1"/>
      <c r="P77" s="161"/>
      <c r="Q77" s="174"/>
      <c r="R77" s="174"/>
      <c r="S77" s="150"/>
      <c r="V77" s="175"/>
      <c r="Z77">
        <v>0</v>
      </c>
    </row>
    <row r="78" spans="1:26" ht="24.95" customHeight="1" x14ac:dyDescent="0.25">
      <c r="A78" s="172"/>
      <c r="B78" s="169" t="s">
        <v>381</v>
      </c>
      <c r="C78" s="173" t="s">
        <v>660</v>
      </c>
      <c r="D78" s="169" t="s">
        <v>661</v>
      </c>
      <c r="E78" s="181">
        <v>1</v>
      </c>
      <c r="F78" s="170">
        <v>0.01</v>
      </c>
      <c r="G78" s="182"/>
      <c r="H78" s="182"/>
      <c r="I78" s="182">
        <f t="shared" si="8"/>
        <v>0</v>
      </c>
      <c r="J78" s="169">
        <f t="shared" si="9"/>
        <v>0</v>
      </c>
      <c r="K78" s="1">
        <f t="shared" si="10"/>
        <v>0</v>
      </c>
      <c r="L78" s="1">
        <f>ROUND(F78*(G78),2)</f>
        <v>0</v>
      </c>
      <c r="M78" s="1"/>
      <c r="N78" s="1">
        <v>1.2999999999999999E-2</v>
      </c>
      <c r="O78" s="1"/>
      <c r="P78" s="161"/>
      <c r="Q78" s="174"/>
      <c r="R78" s="174"/>
      <c r="S78" s="150"/>
      <c r="V78" s="175"/>
      <c r="Z78">
        <v>0</v>
      </c>
    </row>
    <row r="79" spans="1:26" ht="24.95" customHeight="1" x14ac:dyDescent="0.25">
      <c r="A79" s="172"/>
      <c r="B79" s="169" t="s">
        <v>614</v>
      </c>
      <c r="C79" s="173" t="s">
        <v>662</v>
      </c>
      <c r="D79" s="169" t="s">
        <v>663</v>
      </c>
      <c r="E79" s="169" t="s">
        <v>204</v>
      </c>
      <c r="F79" s="170">
        <v>4.6097560975609797</v>
      </c>
      <c r="G79" s="171"/>
      <c r="H79" s="171"/>
      <c r="I79" s="171">
        <f t="shared" si="8"/>
        <v>0</v>
      </c>
      <c r="J79" s="169">
        <f t="shared" si="9"/>
        <v>122.44</v>
      </c>
      <c r="K79" s="1">
        <f t="shared" si="10"/>
        <v>0</v>
      </c>
      <c r="L79" s="1"/>
      <c r="M79" s="1">
        <f>ROUND(F79*(G79),2)</f>
        <v>0</v>
      </c>
      <c r="N79" s="1">
        <v>26.56</v>
      </c>
      <c r="O79" s="1"/>
      <c r="P79" s="168">
        <v>5.0000000000000001E-3</v>
      </c>
      <c r="Q79" s="174"/>
      <c r="R79" s="174">
        <v>5.0000000000000001E-3</v>
      </c>
      <c r="S79" s="150">
        <f>ROUND(F79*(R79),3)</f>
        <v>2.3E-2</v>
      </c>
      <c r="V79" s="175"/>
      <c r="Z79">
        <v>0</v>
      </c>
    </row>
    <row r="80" spans="1:26" ht="24.95" customHeight="1" x14ac:dyDescent="0.25">
      <c r="A80" s="172"/>
      <c r="B80" s="169" t="s">
        <v>192</v>
      </c>
      <c r="C80" s="173" t="s">
        <v>664</v>
      </c>
      <c r="D80" s="169" t="s">
        <v>665</v>
      </c>
      <c r="E80" s="169" t="s">
        <v>295</v>
      </c>
      <c r="F80" s="170">
        <v>189</v>
      </c>
      <c r="G80" s="171"/>
      <c r="H80" s="171"/>
      <c r="I80" s="171">
        <f t="shared" si="8"/>
        <v>0</v>
      </c>
      <c r="J80" s="169">
        <f t="shared" si="9"/>
        <v>627.48</v>
      </c>
      <c r="K80" s="1">
        <f t="shared" si="10"/>
        <v>0</v>
      </c>
      <c r="L80" s="1"/>
      <c r="M80" s="1">
        <f>ROUND(F80*(G80),2)</f>
        <v>0</v>
      </c>
      <c r="N80" s="1">
        <v>3.32</v>
      </c>
      <c r="O80" s="1"/>
      <c r="P80" s="168">
        <v>1.073E-2</v>
      </c>
      <c r="Q80" s="174"/>
      <c r="R80" s="174">
        <v>1.073E-2</v>
      </c>
      <c r="S80" s="150">
        <f>ROUND(F80*(R80),3)</f>
        <v>2.028</v>
      </c>
      <c r="V80" s="175"/>
      <c r="Z80">
        <v>0</v>
      </c>
    </row>
    <row r="81" spans="1:26" ht="24.95" customHeight="1" x14ac:dyDescent="0.25">
      <c r="A81" s="172"/>
      <c r="B81" s="169" t="s">
        <v>192</v>
      </c>
      <c r="C81" s="173" t="s">
        <v>666</v>
      </c>
      <c r="D81" s="169" t="s">
        <v>667</v>
      </c>
      <c r="E81" s="169" t="s">
        <v>388</v>
      </c>
      <c r="F81" s="170">
        <v>22.915199999999999</v>
      </c>
      <c r="G81" s="171"/>
      <c r="H81" s="171"/>
      <c r="I81" s="171">
        <f t="shared" si="8"/>
        <v>0</v>
      </c>
      <c r="J81" s="169">
        <f t="shared" si="9"/>
        <v>10.54</v>
      </c>
      <c r="K81" s="1">
        <f t="shared" si="10"/>
        <v>0</v>
      </c>
      <c r="L81" s="1"/>
      <c r="M81" s="1">
        <f>ROUND(F81*(G81),2)</f>
        <v>0</v>
      </c>
      <c r="N81" s="1">
        <v>0.46</v>
      </c>
      <c r="O81" s="1"/>
      <c r="P81" s="168">
        <v>1E-3</v>
      </c>
      <c r="Q81" s="174"/>
      <c r="R81" s="174">
        <v>1E-3</v>
      </c>
      <c r="S81" s="150">
        <f>ROUND(F81*(R81),3)</f>
        <v>2.3E-2</v>
      </c>
      <c r="V81" s="175"/>
      <c r="Z81">
        <v>0</v>
      </c>
    </row>
    <row r="82" spans="1:26" ht="24.95" customHeight="1" x14ac:dyDescent="0.25">
      <c r="A82" s="172"/>
      <c r="B82" s="169" t="s">
        <v>141</v>
      </c>
      <c r="C82" s="173" t="s">
        <v>668</v>
      </c>
      <c r="D82" s="169" t="s">
        <v>669</v>
      </c>
      <c r="E82" s="169" t="s">
        <v>140</v>
      </c>
      <c r="F82" s="170">
        <v>1</v>
      </c>
      <c r="G82" s="171"/>
      <c r="H82" s="171"/>
      <c r="I82" s="171">
        <f t="shared" si="8"/>
        <v>0</v>
      </c>
      <c r="J82" s="169">
        <f t="shared" si="9"/>
        <v>99.58</v>
      </c>
      <c r="K82" s="1">
        <f t="shared" si="10"/>
        <v>0</v>
      </c>
      <c r="L82" s="1"/>
      <c r="M82" s="1">
        <f>ROUND(F82*(G82),2)</f>
        <v>0</v>
      </c>
      <c r="N82" s="1">
        <v>99.58</v>
      </c>
      <c r="O82" s="1"/>
      <c r="P82" s="168">
        <v>0.38440000000000002</v>
      </c>
      <c r="Q82" s="174"/>
      <c r="R82" s="174">
        <v>0.38440000000000002</v>
      </c>
      <c r="S82" s="150">
        <f>ROUND(F82*(R82),3)</f>
        <v>0.38400000000000001</v>
      </c>
      <c r="V82" s="175"/>
      <c r="Z82">
        <v>0</v>
      </c>
    </row>
    <row r="83" spans="1:26" ht="24.95" customHeight="1" x14ac:dyDescent="0.25">
      <c r="A83" s="172"/>
      <c r="B83" s="169" t="s">
        <v>141</v>
      </c>
      <c r="C83" s="173" t="s">
        <v>670</v>
      </c>
      <c r="D83" s="169" t="s">
        <v>671</v>
      </c>
      <c r="E83" s="169" t="s">
        <v>140</v>
      </c>
      <c r="F83" s="170">
        <v>1</v>
      </c>
      <c r="G83" s="171"/>
      <c r="H83" s="171"/>
      <c r="I83" s="171">
        <f t="shared" si="8"/>
        <v>0</v>
      </c>
      <c r="J83" s="169">
        <f t="shared" si="9"/>
        <v>265.55</v>
      </c>
      <c r="K83" s="1">
        <f t="shared" si="10"/>
        <v>0</v>
      </c>
      <c r="L83" s="1"/>
      <c r="M83" s="1">
        <f>ROUND(F83*(G83),2)</f>
        <v>0</v>
      </c>
      <c r="N83" s="1">
        <v>265.55</v>
      </c>
      <c r="O83" s="1"/>
      <c r="P83" s="168">
        <v>0.16</v>
      </c>
      <c r="Q83" s="174"/>
      <c r="R83" s="174">
        <v>0.16</v>
      </c>
      <c r="S83" s="150">
        <f>ROUND(F83*(R83),3)</f>
        <v>0.16</v>
      </c>
      <c r="V83" s="175"/>
      <c r="Z83">
        <v>0</v>
      </c>
    </row>
    <row r="84" spans="1:26" x14ac:dyDescent="0.25">
      <c r="A84" s="150"/>
      <c r="B84" s="150"/>
      <c r="C84" s="150"/>
      <c r="D84" s="150" t="s">
        <v>231</v>
      </c>
      <c r="E84" s="150"/>
      <c r="F84" s="168"/>
      <c r="G84" s="153"/>
      <c r="H84" s="153">
        <f>ROUND((SUM(M73:M83))/1,2)</f>
        <v>0</v>
      </c>
      <c r="I84" s="153">
        <f>ROUND((SUM(I73:I83))/1,2)</f>
        <v>0</v>
      </c>
      <c r="J84" s="150"/>
      <c r="K84" s="150"/>
      <c r="L84" s="150">
        <f>ROUND((SUM(L73:L83))/1,2)</f>
        <v>0</v>
      </c>
      <c r="M84" s="150">
        <f>ROUND((SUM(M73:M83))/1,2)</f>
        <v>0</v>
      </c>
      <c r="N84" s="150"/>
      <c r="O84" s="150"/>
      <c r="P84" s="176">
        <f>ROUND((SUM(P73:P83))/1,2)</f>
        <v>0.56000000000000005</v>
      </c>
      <c r="Q84" s="147"/>
      <c r="R84" s="147"/>
      <c r="S84" s="176">
        <f>ROUND((SUM(S73:S83))/1,2)</f>
        <v>2.62</v>
      </c>
      <c r="T84" s="147"/>
      <c r="U84" s="147"/>
      <c r="V84" s="147"/>
      <c r="W84" s="147"/>
      <c r="X84" s="147"/>
      <c r="Y84" s="147"/>
      <c r="Z84" s="147"/>
    </row>
    <row r="85" spans="1:26" x14ac:dyDescent="0.25">
      <c r="A85" s="1"/>
      <c r="B85" s="1"/>
      <c r="C85" s="1"/>
      <c r="D85" s="1"/>
      <c r="E85" s="1"/>
      <c r="F85" s="161"/>
      <c r="G85" s="143"/>
      <c r="H85" s="143"/>
      <c r="I85" s="143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50"/>
      <c r="B86" s="150"/>
      <c r="C86" s="150"/>
      <c r="D86" s="2" t="s">
        <v>225</v>
      </c>
      <c r="E86" s="150"/>
      <c r="F86" s="168"/>
      <c r="G86" s="153"/>
      <c r="H86" s="153">
        <f>ROUND((SUM(M72:M85))/2,2)</f>
        <v>0</v>
      </c>
      <c r="I86" s="153">
        <f>ROUND((SUM(I72:I85))/2,2)</f>
        <v>0</v>
      </c>
      <c r="J86" s="151"/>
      <c r="K86" s="150"/>
      <c r="L86" s="151">
        <f>ROUND((SUM(L72:L85))/2,2)</f>
        <v>0</v>
      </c>
      <c r="M86" s="151">
        <f>ROUND((SUM(M72:M85))/2,2)</f>
        <v>0</v>
      </c>
      <c r="N86" s="150"/>
      <c r="O86" s="150"/>
      <c r="P86" s="176">
        <f>ROUND((SUM(P72:P85))/2,2)</f>
        <v>0.56000000000000005</v>
      </c>
      <c r="S86" s="176">
        <f>ROUND((SUM(S72:S85))/2,2)</f>
        <v>2.62</v>
      </c>
    </row>
    <row r="87" spans="1:26" x14ac:dyDescent="0.25">
      <c r="A87" s="1"/>
      <c r="B87" s="1"/>
      <c r="C87" s="1"/>
      <c r="D87" s="1"/>
      <c r="E87" s="1"/>
      <c r="F87" s="161"/>
      <c r="G87" s="143"/>
      <c r="H87" s="143"/>
      <c r="I87" s="143"/>
      <c r="J87" s="1"/>
      <c r="K87" s="1"/>
      <c r="L87" s="1"/>
      <c r="M87" s="1"/>
      <c r="N87" s="1"/>
      <c r="O87" s="1"/>
      <c r="P87" s="1"/>
      <c r="S87" s="1"/>
    </row>
    <row r="88" spans="1:26" x14ac:dyDescent="0.25">
      <c r="A88" s="150"/>
      <c r="B88" s="150"/>
      <c r="C88" s="150"/>
      <c r="D88" s="2" t="s">
        <v>82</v>
      </c>
      <c r="E88" s="150"/>
      <c r="F88" s="168"/>
      <c r="G88" s="151"/>
      <c r="H88" s="151"/>
      <c r="I88" s="151"/>
      <c r="J88" s="150"/>
      <c r="K88" s="150"/>
      <c r="L88" s="150"/>
      <c r="M88" s="150"/>
      <c r="N88" s="150"/>
      <c r="O88" s="150"/>
      <c r="P88" s="150"/>
      <c r="Q88" s="147"/>
      <c r="R88" s="147"/>
      <c r="S88" s="150"/>
      <c r="T88" s="147"/>
      <c r="U88" s="147"/>
      <c r="V88" s="147"/>
      <c r="W88" s="147"/>
      <c r="X88" s="147"/>
      <c r="Y88" s="147"/>
      <c r="Z88" s="147"/>
    </row>
    <row r="89" spans="1:26" x14ac:dyDescent="0.25">
      <c r="A89" s="150"/>
      <c r="B89" s="150"/>
      <c r="C89" s="150"/>
      <c r="D89" s="150" t="s">
        <v>235</v>
      </c>
      <c r="E89" s="150"/>
      <c r="F89" s="168"/>
      <c r="G89" s="151"/>
      <c r="H89" s="151"/>
      <c r="I89" s="151"/>
      <c r="J89" s="150"/>
      <c r="K89" s="150"/>
      <c r="L89" s="150"/>
      <c r="M89" s="150"/>
      <c r="N89" s="150"/>
      <c r="O89" s="150"/>
      <c r="P89" s="150"/>
      <c r="Q89" s="147"/>
      <c r="R89" s="147"/>
      <c r="S89" s="150"/>
      <c r="T89" s="147"/>
      <c r="U89" s="147"/>
      <c r="V89" s="147"/>
      <c r="W89" s="147"/>
      <c r="X89" s="147"/>
      <c r="Y89" s="147"/>
      <c r="Z89" s="147"/>
    </row>
    <row r="90" spans="1:26" ht="24.95" customHeight="1" x14ac:dyDescent="0.25">
      <c r="A90" s="172"/>
      <c r="B90" s="169" t="s">
        <v>418</v>
      </c>
      <c r="C90" s="173" t="s">
        <v>672</v>
      </c>
      <c r="D90" s="169" t="s">
        <v>673</v>
      </c>
      <c r="E90" s="169" t="s">
        <v>160</v>
      </c>
      <c r="F90" s="170">
        <v>10</v>
      </c>
      <c r="G90" s="171"/>
      <c r="H90" s="171"/>
      <c r="I90" s="171">
        <f t="shared" ref="I90:I121" si="11">ROUND(F90*(G90+H90),2)</f>
        <v>0</v>
      </c>
      <c r="J90" s="169">
        <f t="shared" ref="J90:J121" si="12">ROUND(F90*(N90),2)</f>
        <v>10.9</v>
      </c>
      <c r="K90" s="1">
        <f t="shared" ref="K90:K121" si="13">ROUND(F90*(O90),2)</f>
        <v>0</v>
      </c>
      <c r="L90" s="1">
        <f t="shared" ref="L90:L121" si="14">ROUND(F90*(G90),2)</f>
        <v>0</v>
      </c>
      <c r="M90" s="1"/>
      <c r="N90" s="1">
        <v>1.0900000000000001</v>
      </c>
      <c r="O90" s="1"/>
      <c r="P90" s="161"/>
      <c r="Q90" s="174"/>
      <c r="R90" s="174"/>
      <c r="S90" s="150"/>
      <c r="V90" s="175"/>
      <c r="Z90">
        <v>0</v>
      </c>
    </row>
    <row r="91" spans="1:26" ht="24.95" customHeight="1" x14ac:dyDescent="0.25">
      <c r="A91" s="172"/>
      <c r="B91" s="169" t="s">
        <v>418</v>
      </c>
      <c r="C91" s="173" t="s">
        <v>674</v>
      </c>
      <c r="D91" s="169" t="s">
        <v>675</v>
      </c>
      <c r="E91" s="169" t="s">
        <v>160</v>
      </c>
      <c r="F91" s="170">
        <v>10</v>
      </c>
      <c r="G91" s="171"/>
      <c r="H91" s="171"/>
      <c r="I91" s="171">
        <f t="shared" si="11"/>
        <v>0</v>
      </c>
      <c r="J91" s="169">
        <f t="shared" si="12"/>
        <v>10.7</v>
      </c>
      <c r="K91" s="1">
        <f t="shared" si="13"/>
        <v>0</v>
      </c>
      <c r="L91" s="1">
        <f t="shared" si="14"/>
        <v>0</v>
      </c>
      <c r="M91" s="1"/>
      <c r="N91" s="1">
        <v>1.07</v>
      </c>
      <c r="O91" s="1"/>
      <c r="P91" s="161"/>
      <c r="Q91" s="174"/>
      <c r="R91" s="174"/>
      <c r="S91" s="150"/>
      <c r="V91" s="175"/>
      <c r="Z91">
        <v>0</v>
      </c>
    </row>
    <row r="92" spans="1:26" ht="24.95" customHeight="1" x14ac:dyDescent="0.25">
      <c r="A92" s="172"/>
      <c r="B92" s="169" t="s">
        <v>418</v>
      </c>
      <c r="C92" s="173" t="s">
        <v>419</v>
      </c>
      <c r="D92" s="169" t="s">
        <v>420</v>
      </c>
      <c r="E92" s="169" t="s">
        <v>160</v>
      </c>
      <c r="F92" s="170">
        <v>40</v>
      </c>
      <c r="G92" s="171"/>
      <c r="H92" s="171"/>
      <c r="I92" s="171">
        <f t="shared" si="11"/>
        <v>0</v>
      </c>
      <c r="J92" s="169">
        <f t="shared" si="12"/>
        <v>89.2</v>
      </c>
      <c r="K92" s="1">
        <f t="shared" si="13"/>
        <v>0</v>
      </c>
      <c r="L92" s="1">
        <f t="shared" si="14"/>
        <v>0</v>
      </c>
      <c r="M92" s="1"/>
      <c r="N92" s="1">
        <v>2.23</v>
      </c>
      <c r="O92" s="1"/>
      <c r="P92" s="161"/>
      <c r="Q92" s="174"/>
      <c r="R92" s="174"/>
      <c r="S92" s="150"/>
      <c r="V92" s="175"/>
      <c r="Z92">
        <v>0</v>
      </c>
    </row>
    <row r="93" spans="1:26" ht="24.95" customHeight="1" x14ac:dyDescent="0.25">
      <c r="A93" s="172"/>
      <c r="B93" s="169" t="s">
        <v>418</v>
      </c>
      <c r="C93" s="173" t="s">
        <v>421</v>
      </c>
      <c r="D93" s="169" t="s">
        <v>422</v>
      </c>
      <c r="E93" s="169" t="s">
        <v>160</v>
      </c>
      <c r="F93" s="170">
        <v>70</v>
      </c>
      <c r="G93" s="171"/>
      <c r="H93" s="171"/>
      <c r="I93" s="171">
        <f t="shared" si="11"/>
        <v>0</v>
      </c>
      <c r="J93" s="169">
        <f t="shared" si="12"/>
        <v>157.5</v>
      </c>
      <c r="K93" s="1">
        <f t="shared" si="13"/>
        <v>0</v>
      </c>
      <c r="L93" s="1">
        <f t="shared" si="14"/>
        <v>0</v>
      </c>
      <c r="M93" s="1"/>
      <c r="N93" s="1">
        <v>2.25</v>
      </c>
      <c r="O93" s="1"/>
      <c r="P93" s="161"/>
      <c r="Q93" s="174"/>
      <c r="R93" s="174"/>
      <c r="S93" s="150"/>
      <c r="V93" s="175"/>
      <c r="Z93">
        <v>0</v>
      </c>
    </row>
    <row r="94" spans="1:26" ht="24.95" customHeight="1" x14ac:dyDescent="0.25">
      <c r="A94" s="172"/>
      <c r="B94" s="169" t="s">
        <v>418</v>
      </c>
      <c r="C94" s="173" t="s">
        <v>421</v>
      </c>
      <c r="D94" s="169" t="s">
        <v>422</v>
      </c>
      <c r="E94" s="169" t="s">
        <v>160</v>
      </c>
      <c r="F94" s="170">
        <v>30</v>
      </c>
      <c r="G94" s="171"/>
      <c r="H94" s="171"/>
      <c r="I94" s="171">
        <f t="shared" si="11"/>
        <v>0</v>
      </c>
      <c r="J94" s="169">
        <f t="shared" si="12"/>
        <v>67.5</v>
      </c>
      <c r="K94" s="1">
        <f t="shared" si="13"/>
        <v>0</v>
      </c>
      <c r="L94" s="1">
        <f t="shared" si="14"/>
        <v>0</v>
      </c>
      <c r="M94" s="1"/>
      <c r="N94" s="1">
        <v>2.25</v>
      </c>
      <c r="O94" s="1"/>
      <c r="P94" s="161"/>
      <c r="Q94" s="174"/>
      <c r="R94" s="174"/>
      <c r="S94" s="150"/>
      <c r="V94" s="175"/>
      <c r="Z94">
        <v>0</v>
      </c>
    </row>
    <row r="95" spans="1:26" ht="24.95" customHeight="1" x14ac:dyDescent="0.25">
      <c r="A95" s="172"/>
      <c r="B95" s="169" t="s">
        <v>418</v>
      </c>
      <c r="C95" s="173" t="s">
        <v>423</v>
      </c>
      <c r="D95" s="169" t="s">
        <v>424</v>
      </c>
      <c r="E95" s="169" t="s">
        <v>140</v>
      </c>
      <c r="F95" s="170">
        <v>1</v>
      </c>
      <c r="G95" s="171"/>
      <c r="H95" s="171"/>
      <c r="I95" s="171">
        <f t="shared" si="11"/>
        <v>0</v>
      </c>
      <c r="J95" s="169">
        <f t="shared" si="12"/>
        <v>8.5500000000000007</v>
      </c>
      <c r="K95" s="1">
        <f t="shared" si="13"/>
        <v>0</v>
      </c>
      <c r="L95" s="1">
        <f t="shared" si="14"/>
        <v>0</v>
      </c>
      <c r="M95" s="1"/>
      <c r="N95" s="1">
        <v>8.5500000000000007</v>
      </c>
      <c r="O95" s="1"/>
      <c r="P95" s="161"/>
      <c r="Q95" s="174"/>
      <c r="R95" s="174"/>
      <c r="S95" s="150"/>
      <c r="V95" s="175"/>
      <c r="Z95">
        <v>0</v>
      </c>
    </row>
    <row r="96" spans="1:26" ht="24.95" customHeight="1" x14ac:dyDescent="0.25">
      <c r="A96" s="172"/>
      <c r="B96" s="169" t="s">
        <v>418</v>
      </c>
      <c r="C96" s="173" t="s">
        <v>425</v>
      </c>
      <c r="D96" s="169" t="s">
        <v>426</v>
      </c>
      <c r="E96" s="169" t="s">
        <v>140</v>
      </c>
      <c r="F96" s="170">
        <v>10</v>
      </c>
      <c r="G96" s="171"/>
      <c r="H96" s="171"/>
      <c r="I96" s="171">
        <f t="shared" si="11"/>
        <v>0</v>
      </c>
      <c r="J96" s="169">
        <f t="shared" si="12"/>
        <v>102.2</v>
      </c>
      <c r="K96" s="1">
        <f t="shared" si="13"/>
        <v>0</v>
      </c>
      <c r="L96" s="1">
        <f t="shared" si="14"/>
        <v>0</v>
      </c>
      <c r="M96" s="1"/>
      <c r="N96" s="1">
        <v>10.220000000000001</v>
      </c>
      <c r="O96" s="1"/>
      <c r="P96" s="161"/>
      <c r="Q96" s="174"/>
      <c r="R96" s="174"/>
      <c r="S96" s="150"/>
      <c r="V96" s="175"/>
      <c r="Z96">
        <v>0</v>
      </c>
    </row>
    <row r="97" spans="1:26" ht="24.95" customHeight="1" x14ac:dyDescent="0.25">
      <c r="A97" s="172"/>
      <c r="B97" s="169" t="s">
        <v>418</v>
      </c>
      <c r="C97" s="173" t="s">
        <v>676</v>
      </c>
      <c r="D97" s="169" t="s">
        <v>677</v>
      </c>
      <c r="E97" s="169" t="s">
        <v>312</v>
      </c>
      <c r="F97" s="170">
        <v>2</v>
      </c>
      <c r="G97" s="171"/>
      <c r="H97" s="171"/>
      <c r="I97" s="171">
        <f t="shared" si="11"/>
        <v>0</v>
      </c>
      <c r="J97" s="169">
        <f t="shared" si="12"/>
        <v>481.46</v>
      </c>
      <c r="K97" s="1">
        <f t="shared" si="13"/>
        <v>0</v>
      </c>
      <c r="L97" s="1">
        <f t="shared" si="14"/>
        <v>0</v>
      </c>
      <c r="M97" s="1"/>
      <c r="N97" s="1">
        <v>240.73</v>
      </c>
      <c r="O97" s="1"/>
      <c r="P97" s="161"/>
      <c r="Q97" s="174"/>
      <c r="R97" s="174"/>
      <c r="S97" s="150"/>
      <c r="V97" s="175"/>
      <c r="Z97">
        <v>0</v>
      </c>
    </row>
    <row r="98" spans="1:26" ht="24.95" customHeight="1" x14ac:dyDescent="0.25">
      <c r="A98" s="172"/>
      <c r="B98" s="169" t="s">
        <v>418</v>
      </c>
      <c r="C98" s="173" t="s">
        <v>427</v>
      </c>
      <c r="D98" s="169" t="s">
        <v>428</v>
      </c>
      <c r="E98" s="169" t="s">
        <v>140</v>
      </c>
      <c r="F98" s="170">
        <v>42</v>
      </c>
      <c r="G98" s="171"/>
      <c r="H98" s="171"/>
      <c r="I98" s="171">
        <f t="shared" si="11"/>
        <v>0</v>
      </c>
      <c r="J98" s="169">
        <f t="shared" si="12"/>
        <v>31.92</v>
      </c>
      <c r="K98" s="1">
        <f t="shared" si="13"/>
        <v>0</v>
      </c>
      <c r="L98" s="1">
        <f t="shared" si="14"/>
        <v>0</v>
      </c>
      <c r="M98" s="1"/>
      <c r="N98" s="1">
        <v>0.76</v>
      </c>
      <c r="O98" s="1"/>
      <c r="P98" s="161"/>
      <c r="Q98" s="174"/>
      <c r="R98" s="174"/>
      <c r="S98" s="150"/>
      <c r="V98" s="175"/>
      <c r="Z98">
        <v>0</v>
      </c>
    </row>
    <row r="99" spans="1:26" ht="24.95" customHeight="1" x14ac:dyDescent="0.25">
      <c r="A99" s="172"/>
      <c r="B99" s="169" t="s">
        <v>418</v>
      </c>
      <c r="C99" s="173" t="s">
        <v>429</v>
      </c>
      <c r="D99" s="169" t="s">
        <v>430</v>
      </c>
      <c r="E99" s="169" t="s">
        <v>140</v>
      </c>
      <c r="F99" s="170">
        <v>3</v>
      </c>
      <c r="G99" s="171"/>
      <c r="H99" s="171"/>
      <c r="I99" s="171">
        <f t="shared" si="11"/>
        <v>0</v>
      </c>
      <c r="J99" s="169">
        <f t="shared" si="12"/>
        <v>15.36</v>
      </c>
      <c r="K99" s="1">
        <f t="shared" si="13"/>
        <v>0</v>
      </c>
      <c r="L99" s="1">
        <f t="shared" si="14"/>
        <v>0</v>
      </c>
      <c r="M99" s="1"/>
      <c r="N99" s="1">
        <v>5.12</v>
      </c>
      <c r="O99" s="1"/>
      <c r="P99" s="161"/>
      <c r="Q99" s="174"/>
      <c r="R99" s="174"/>
      <c r="S99" s="150"/>
      <c r="V99" s="175"/>
      <c r="Z99">
        <v>0</v>
      </c>
    </row>
    <row r="100" spans="1:26" ht="24.95" customHeight="1" x14ac:dyDescent="0.25">
      <c r="A100" s="172"/>
      <c r="B100" s="169" t="s">
        <v>418</v>
      </c>
      <c r="C100" s="173" t="s">
        <v>429</v>
      </c>
      <c r="D100" s="169" t="s">
        <v>430</v>
      </c>
      <c r="E100" s="169" t="s">
        <v>140</v>
      </c>
      <c r="F100" s="170">
        <v>1</v>
      </c>
      <c r="G100" s="171"/>
      <c r="H100" s="171"/>
      <c r="I100" s="171">
        <f t="shared" si="11"/>
        <v>0</v>
      </c>
      <c r="J100" s="169">
        <f t="shared" si="12"/>
        <v>5.12</v>
      </c>
      <c r="K100" s="1">
        <f t="shared" si="13"/>
        <v>0</v>
      </c>
      <c r="L100" s="1">
        <f t="shared" si="14"/>
        <v>0</v>
      </c>
      <c r="M100" s="1"/>
      <c r="N100" s="1">
        <v>5.12</v>
      </c>
      <c r="O100" s="1"/>
      <c r="P100" s="161"/>
      <c r="Q100" s="174"/>
      <c r="R100" s="174"/>
      <c r="S100" s="150"/>
      <c r="V100" s="175"/>
      <c r="Z100">
        <v>0</v>
      </c>
    </row>
    <row r="101" spans="1:26" ht="24.95" customHeight="1" x14ac:dyDescent="0.25">
      <c r="A101" s="172"/>
      <c r="B101" s="169" t="s">
        <v>418</v>
      </c>
      <c r="C101" s="173" t="s">
        <v>678</v>
      </c>
      <c r="D101" s="169" t="s">
        <v>679</v>
      </c>
      <c r="E101" s="169" t="s">
        <v>140</v>
      </c>
      <c r="F101" s="170">
        <v>2</v>
      </c>
      <c r="G101" s="171"/>
      <c r="H101" s="171"/>
      <c r="I101" s="171">
        <f t="shared" si="11"/>
        <v>0</v>
      </c>
      <c r="J101" s="169">
        <f t="shared" si="12"/>
        <v>10.8</v>
      </c>
      <c r="K101" s="1">
        <f t="shared" si="13"/>
        <v>0</v>
      </c>
      <c r="L101" s="1">
        <f t="shared" si="14"/>
        <v>0</v>
      </c>
      <c r="M101" s="1"/>
      <c r="N101" s="1">
        <v>5.4</v>
      </c>
      <c r="O101" s="1"/>
      <c r="P101" s="161"/>
      <c r="Q101" s="174"/>
      <c r="R101" s="174"/>
      <c r="S101" s="150"/>
      <c r="V101" s="175"/>
      <c r="Z101">
        <v>0</v>
      </c>
    </row>
    <row r="102" spans="1:26" ht="24.95" customHeight="1" x14ac:dyDescent="0.25">
      <c r="A102" s="172"/>
      <c r="B102" s="169" t="s">
        <v>418</v>
      </c>
      <c r="C102" s="173" t="s">
        <v>431</v>
      </c>
      <c r="D102" s="169" t="s">
        <v>432</v>
      </c>
      <c r="E102" s="169" t="s">
        <v>140</v>
      </c>
      <c r="F102" s="170">
        <v>5</v>
      </c>
      <c r="G102" s="171"/>
      <c r="H102" s="171"/>
      <c r="I102" s="171">
        <f t="shared" si="11"/>
        <v>0</v>
      </c>
      <c r="J102" s="169">
        <f t="shared" si="12"/>
        <v>31.8</v>
      </c>
      <c r="K102" s="1">
        <f t="shared" si="13"/>
        <v>0</v>
      </c>
      <c r="L102" s="1">
        <f t="shared" si="14"/>
        <v>0</v>
      </c>
      <c r="M102" s="1"/>
      <c r="N102" s="1">
        <v>6.36</v>
      </c>
      <c r="O102" s="1"/>
      <c r="P102" s="161"/>
      <c r="Q102" s="174"/>
      <c r="R102" s="174"/>
      <c r="S102" s="150"/>
      <c r="V102" s="175"/>
      <c r="Z102">
        <v>0</v>
      </c>
    </row>
    <row r="103" spans="1:26" ht="24.95" customHeight="1" x14ac:dyDescent="0.25">
      <c r="A103" s="172"/>
      <c r="B103" s="169" t="s">
        <v>418</v>
      </c>
      <c r="C103" s="173" t="s">
        <v>433</v>
      </c>
      <c r="D103" s="169" t="s">
        <v>434</v>
      </c>
      <c r="E103" s="169" t="s">
        <v>140</v>
      </c>
      <c r="F103" s="170">
        <v>2</v>
      </c>
      <c r="G103" s="171"/>
      <c r="H103" s="171"/>
      <c r="I103" s="171">
        <f t="shared" si="11"/>
        <v>0</v>
      </c>
      <c r="J103" s="169">
        <f t="shared" si="12"/>
        <v>10.48</v>
      </c>
      <c r="K103" s="1">
        <f t="shared" si="13"/>
        <v>0</v>
      </c>
      <c r="L103" s="1">
        <f t="shared" si="14"/>
        <v>0</v>
      </c>
      <c r="M103" s="1"/>
      <c r="N103" s="1">
        <v>5.24</v>
      </c>
      <c r="O103" s="1"/>
      <c r="P103" s="161"/>
      <c r="Q103" s="174"/>
      <c r="R103" s="174"/>
      <c r="S103" s="150"/>
      <c r="V103" s="175"/>
      <c r="Z103">
        <v>0</v>
      </c>
    </row>
    <row r="104" spans="1:26" ht="24.95" customHeight="1" x14ac:dyDescent="0.25">
      <c r="A104" s="172"/>
      <c r="B104" s="169" t="s">
        <v>418</v>
      </c>
      <c r="C104" s="173" t="s">
        <v>435</v>
      </c>
      <c r="D104" s="169" t="s">
        <v>436</v>
      </c>
      <c r="E104" s="169" t="s">
        <v>140</v>
      </c>
      <c r="F104" s="170">
        <v>1</v>
      </c>
      <c r="G104" s="171"/>
      <c r="H104" s="171"/>
      <c r="I104" s="171">
        <f t="shared" si="11"/>
        <v>0</v>
      </c>
      <c r="J104" s="169">
        <f t="shared" si="12"/>
        <v>3.96</v>
      </c>
      <c r="K104" s="1">
        <f t="shared" si="13"/>
        <v>0</v>
      </c>
      <c r="L104" s="1">
        <f t="shared" si="14"/>
        <v>0</v>
      </c>
      <c r="M104" s="1"/>
      <c r="N104" s="1">
        <v>3.96</v>
      </c>
      <c r="O104" s="1"/>
      <c r="P104" s="161"/>
      <c r="Q104" s="174"/>
      <c r="R104" s="174"/>
      <c r="S104" s="150"/>
      <c r="V104" s="175"/>
      <c r="Z104">
        <v>0</v>
      </c>
    </row>
    <row r="105" spans="1:26" ht="24.95" customHeight="1" x14ac:dyDescent="0.25">
      <c r="A105" s="172"/>
      <c r="B105" s="169" t="s">
        <v>418</v>
      </c>
      <c r="C105" s="173" t="s">
        <v>437</v>
      </c>
      <c r="D105" s="169" t="s">
        <v>438</v>
      </c>
      <c r="E105" s="169" t="s">
        <v>140</v>
      </c>
      <c r="F105" s="170">
        <v>1</v>
      </c>
      <c r="G105" s="171"/>
      <c r="H105" s="171"/>
      <c r="I105" s="171">
        <f t="shared" si="11"/>
        <v>0</v>
      </c>
      <c r="J105" s="169">
        <f t="shared" si="12"/>
        <v>33.229999999999997</v>
      </c>
      <c r="K105" s="1">
        <f t="shared" si="13"/>
        <v>0</v>
      </c>
      <c r="L105" s="1">
        <f t="shared" si="14"/>
        <v>0</v>
      </c>
      <c r="M105" s="1"/>
      <c r="N105" s="1">
        <v>33.229999999999997</v>
      </c>
      <c r="O105" s="1"/>
      <c r="P105" s="161"/>
      <c r="Q105" s="174"/>
      <c r="R105" s="174"/>
      <c r="S105" s="150"/>
      <c r="V105" s="175"/>
      <c r="Z105">
        <v>0</v>
      </c>
    </row>
    <row r="106" spans="1:26" ht="24.95" customHeight="1" x14ac:dyDescent="0.25">
      <c r="A106" s="172"/>
      <c r="B106" s="169" t="s">
        <v>418</v>
      </c>
      <c r="C106" s="173" t="s">
        <v>439</v>
      </c>
      <c r="D106" s="169" t="s">
        <v>440</v>
      </c>
      <c r="E106" s="169" t="s">
        <v>140</v>
      </c>
      <c r="F106" s="170">
        <v>1</v>
      </c>
      <c r="G106" s="171"/>
      <c r="H106" s="171"/>
      <c r="I106" s="171">
        <f t="shared" si="11"/>
        <v>0</v>
      </c>
      <c r="J106" s="169">
        <f t="shared" si="12"/>
        <v>4.84</v>
      </c>
      <c r="K106" s="1">
        <f t="shared" si="13"/>
        <v>0</v>
      </c>
      <c r="L106" s="1">
        <f t="shared" si="14"/>
        <v>0</v>
      </c>
      <c r="M106" s="1"/>
      <c r="N106" s="1">
        <v>4.84</v>
      </c>
      <c r="O106" s="1"/>
      <c r="P106" s="161"/>
      <c r="Q106" s="174"/>
      <c r="R106" s="174"/>
      <c r="S106" s="150"/>
      <c r="V106" s="175"/>
      <c r="Z106">
        <v>0</v>
      </c>
    </row>
    <row r="107" spans="1:26" ht="24.95" customHeight="1" x14ac:dyDescent="0.25">
      <c r="A107" s="172"/>
      <c r="B107" s="169" t="s">
        <v>418</v>
      </c>
      <c r="C107" s="173" t="s">
        <v>441</v>
      </c>
      <c r="D107" s="169" t="s">
        <v>442</v>
      </c>
      <c r="E107" s="169" t="s">
        <v>140</v>
      </c>
      <c r="F107" s="170">
        <v>2</v>
      </c>
      <c r="G107" s="171"/>
      <c r="H107" s="171"/>
      <c r="I107" s="171">
        <f t="shared" si="11"/>
        <v>0</v>
      </c>
      <c r="J107" s="169">
        <f t="shared" si="12"/>
        <v>22.04</v>
      </c>
      <c r="K107" s="1">
        <f t="shared" si="13"/>
        <v>0</v>
      </c>
      <c r="L107" s="1">
        <f t="shared" si="14"/>
        <v>0</v>
      </c>
      <c r="M107" s="1"/>
      <c r="N107" s="1">
        <v>11.02</v>
      </c>
      <c r="O107" s="1"/>
      <c r="P107" s="161"/>
      <c r="Q107" s="174"/>
      <c r="R107" s="174"/>
      <c r="S107" s="150"/>
      <c r="V107" s="175"/>
      <c r="Z107">
        <v>0</v>
      </c>
    </row>
    <row r="108" spans="1:26" ht="24.95" customHeight="1" x14ac:dyDescent="0.25">
      <c r="A108" s="172"/>
      <c r="B108" s="169" t="s">
        <v>418</v>
      </c>
      <c r="C108" s="173" t="s">
        <v>443</v>
      </c>
      <c r="D108" s="169" t="s">
        <v>444</v>
      </c>
      <c r="E108" s="169" t="s">
        <v>140</v>
      </c>
      <c r="F108" s="170">
        <v>6</v>
      </c>
      <c r="G108" s="171"/>
      <c r="H108" s="171"/>
      <c r="I108" s="171">
        <f t="shared" si="11"/>
        <v>0</v>
      </c>
      <c r="J108" s="169">
        <f t="shared" si="12"/>
        <v>92.04</v>
      </c>
      <c r="K108" s="1">
        <f t="shared" si="13"/>
        <v>0</v>
      </c>
      <c r="L108" s="1">
        <f t="shared" si="14"/>
        <v>0</v>
      </c>
      <c r="M108" s="1"/>
      <c r="N108" s="1">
        <v>15.34</v>
      </c>
      <c r="O108" s="1"/>
      <c r="P108" s="161"/>
      <c r="Q108" s="174"/>
      <c r="R108" s="174"/>
      <c r="S108" s="150"/>
      <c r="V108" s="175"/>
      <c r="Z108">
        <v>0</v>
      </c>
    </row>
    <row r="109" spans="1:26" ht="24.95" customHeight="1" x14ac:dyDescent="0.25">
      <c r="A109" s="172"/>
      <c r="B109" s="169" t="s">
        <v>418</v>
      </c>
      <c r="C109" s="173" t="s">
        <v>443</v>
      </c>
      <c r="D109" s="169" t="s">
        <v>444</v>
      </c>
      <c r="E109" s="169" t="s">
        <v>140</v>
      </c>
      <c r="F109" s="170">
        <v>5</v>
      </c>
      <c r="G109" s="171"/>
      <c r="H109" s="171"/>
      <c r="I109" s="171">
        <f t="shared" si="11"/>
        <v>0</v>
      </c>
      <c r="J109" s="169">
        <f t="shared" si="12"/>
        <v>76.7</v>
      </c>
      <c r="K109" s="1">
        <f t="shared" si="13"/>
        <v>0</v>
      </c>
      <c r="L109" s="1">
        <f t="shared" si="14"/>
        <v>0</v>
      </c>
      <c r="M109" s="1"/>
      <c r="N109" s="1">
        <v>15.34</v>
      </c>
      <c r="O109" s="1"/>
      <c r="P109" s="161"/>
      <c r="Q109" s="174"/>
      <c r="R109" s="174"/>
      <c r="S109" s="150"/>
      <c r="V109" s="175"/>
      <c r="Z109">
        <v>0</v>
      </c>
    </row>
    <row r="110" spans="1:26" ht="24.95" customHeight="1" x14ac:dyDescent="0.25">
      <c r="A110" s="172"/>
      <c r="B110" s="169" t="s">
        <v>418</v>
      </c>
      <c r="C110" s="173" t="s">
        <v>680</v>
      </c>
      <c r="D110" s="169" t="s">
        <v>681</v>
      </c>
      <c r="E110" s="169" t="s">
        <v>140</v>
      </c>
      <c r="F110" s="170">
        <v>2</v>
      </c>
      <c r="G110" s="171"/>
      <c r="H110" s="171"/>
      <c r="I110" s="171">
        <f t="shared" si="11"/>
        <v>0</v>
      </c>
      <c r="J110" s="169">
        <f t="shared" si="12"/>
        <v>29.56</v>
      </c>
      <c r="K110" s="1">
        <f t="shared" si="13"/>
        <v>0</v>
      </c>
      <c r="L110" s="1">
        <f t="shared" si="14"/>
        <v>0</v>
      </c>
      <c r="M110" s="1"/>
      <c r="N110" s="1">
        <v>14.78</v>
      </c>
      <c r="O110" s="1"/>
      <c r="P110" s="161"/>
      <c r="Q110" s="174"/>
      <c r="R110" s="174"/>
      <c r="S110" s="150"/>
      <c r="V110" s="175"/>
      <c r="Z110">
        <v>0</v>
      </c>
    </row>
    <row r="111" spans="1:26" ht="24.95" customHeight="1" x14ac:dyDescent="0.25">
      <c r="A111" s="172"/>
      <c r="B111" s="169" t="s">
        <v>418</v>
      </c>
      <c r="C111" s="173" t="s">
        <v>445</v>
      </c>
      <c r="D111" s="169" t="s">
        <v>446</v>
      </c>
      <c r="E111" s="169" t="s">
        <v>160</v>
      </c>
      <c r="F111" s="170">
        <v>40</v>
      </c>
      <c r="G111" s="171"/>
      <c r="H111" s="171"/>
      <c r="I111" s="171">
        <f t="shared" si="11"/>
        <v>0</v>
      </c>
      <c r="J111" s="169">
        <f t="shared" si="12"/>
        <v>32.799999999999997</v>
      </c>
      <c r="K111" s="1">
        <f t="shared" si="13"/>
        <v>0</v>
      </c>
      <c r="L111" s="1">
        <f t="shared" si="14"/>
        <v>0</v>
      </c>
      <c r="M111" s="1"/>
      <c r="N111" s="1">
        <v>0.82</v>
      </c>
      <c r="O111" s="1"/>
      <c r="P111" s="161"/>
      <c r="Q111" s="174"/>
      <c r="R111" s="174"/>
      <c r="S111" s="150"/>
      <c r="V111" s="175"/>
      <c r="Z111">
        <v>0</v>
      </c>
    </row>
    <row r="112" spans="1:26" ht="24.95" customHeight="1" x14ac:dyDescent="0.25">
      <c r="A112" s="172"/>
      <c r="B112" s="169" t="s">
        <v>418</v>
      </c>
      <c r="C112" s="173" t="s">
        <v>682</v>
      </c>
      <c r="D112" s="169" t="s">
        <v>683</v>
      </c>
      <c r="E112" s="169" t="s">
        <v>160</v>
      </c>
      <c r="F112" s="170">
        <v>50</v>
      </c>
      <c r="G112" s="171"/>
      <c r="H112" s="171"/>
      <c r="I112" s="171">
        <f t="shared" si="11"/>
        <v>0</v>
      </c>
      <c r="J112" s="169">
        <f t="shared" si="12"/>
        <v>69.5</v>
      </c>
      <c r="K112" s="1">
        <f t="shared" si="13"/>
        <v>0</v>
      </c>
      <c r="L112" s="1">
        <f t="shared" si="14"/>
        <v>0</v>
      </c>
      <c r="M112" s="1"/>
      <c r="N112" s="1">
        <v>1.3900000000000001</v>
      </c>
      <c r="O112" s="1"/>
      <c r="P112" s="161"/>
      <c r="Q112" s="174"/>
      <c r="R112" s="174"/>
      <c r="S112" s="150"/>
      <c r="V112" s="175"/>
      <c r="Z112">
        <v>0</v>
      </c>
    </row>
    <row r="113" spans="1:26" ht="24.95" customHeight="1" x14ac:dyDescent="0.25">
      <c r="A113" s="172"/>
      <c r="B113" s="169" t="s">
        <v>418</v>
      </c>
      <c r="C113" s="173" t="s">
        <v>684</v>
      </c>
      <c r="D113" s="169" t="s">
        <v>685</v>
      </c>
      <c r="E113" s="169" t="s">
        <v>140</v>
      </c>
      <c r="F113" s="170">
        <v>1</v>
      </c>
      <c r="G113" s="171"/>
      <c r="H113" s="171"/>
      <c r="I113" s="171">
        <f t="shared" si="11"/>
        <v>0</v>
      </c>
      <c r="J113" s="169">
        <f t="shared" si="12"/>
        <v>5.83</v>
      </c>
      <c r="K113" s="1">
        <f t="shared" si="13"/>
        <v>0</v>
      </c>
      <c r="L113" s="1">
        <f t="shared" si="14"/>
        <v>0</v>
      </c>
      <c r="M113" s="1"/>
      <c r="N113" s="1">
        <v>5.83</v>
      </c>
      <c r="O113" s="1"/>
      <c r="P113" s="161"/>
      <c r="Q113" s="174"/>
      <c r="R113" s="174"/>
      <c r="S113" s="150"/>
      <c r="V113" s="175"/>
      <c r="Z113">
        <v>0</v>
      </c>
    </row>
    <row r="114" spans="1:26" ht="24.95" customHeight="1" x14ac:dyDescent="0.25">
      <c r="A114" s="172"/>
      <c r="B114" s="169" t="s">
        <v>418</v>
      </c>
      <c r="C114" s="173" t="s">
        <v>686</v>
      </c>
      <c r="D114" s="169" t="s">
        <v>687</v>
      </c>
      <c r="E114" s="169" t="s">
        <v>140</v>
      </c>
      <c r="F114" s="170">
        <v>4</v>
      </c>
      <c r="G114" s="171"/>
      <c r="H114" s="171"/>
      <c r="I114" s="171">
        <f t="shared" si="11"/>
        <v>0</v>
      </c>
      <c r="J114" s="169">
        <f t="shared" si="12"/>
        <v>6.68</v>
      </c>
      <c r="K114" s="1">
        <f t="shared" si="13"/>
        <v>0</v>
      </c>
      <c r="L114" s="1">
        <f t="shared" si="14"/>
        <v>0</v>
      </c>
      <c r="M114" s="1"/>
      <c r="N114" s="1">
        <v>1.67</v>
      </c>
      <c r="O114" s="1"/>
      <c r="P114" s="161"/>
      <c r="Q114" s="174"/>
      <c r="R114" s="174"/>
      <c r="S114" s="150"/>
      <c r="V114" s="175"/>
      <c r="Z114">
        <v>0</v>
      </c>
    </row>
    <row r="115" spans="1:26" ht="24.95" customHeight="1" x14ac:dyDescent="0.25">
      <c r="A115" s="172"/>
      <c r="B115" s="169" t="s">
        <v>418</v>
      </c>
      <c r="C115" s="173" t="s">
        <v>686</v>
      </c>
      <c r="D115" s="169" t="s">
        <v>687</v>
      </c>
      <c r="E115" s="169" t="s">
        <v>140</v>
      </c>
      <c r="F115" s="170">
        <v>4</v>
      </c>
      <c r="G115" s="171"/>
      <c r="H115" s="171"/>
      <c r="I115" s="171">
        <f t="shared" si="11"/>
        <v>0</v>
      </c>
      <c r="J115" s="169">
        <f t="shared" si="12"/>
        <v>6.68</v>
      </c>
      <c r="K115" s="1">
        <f t="shared" si="13"/>
        <v>0</v>
      </c>
      <c r="L115" s="1">
        <f t="shared" si="14"/>
        <v>0</v>
      </c>
      <c r="M115" s="1"/>
      <c r="N115" s="1">
        <v>1.67</v>
      </c>
      <c r="O115" s="1"/>
      <c r="P115" s="161"/>
      <c r="Q115" s="174"/>
      <c r="R115" s="174"/>
      <c r="S115" s="150"/>
      <c r="V115" s="175"/>
      <c r="Z115">
        <v>0</v>
      </c>
    </row>
    <row r="116" spans="1:26" ht="24.95" customHeight="1" x14ac:dyDescent="0.25">
      <c r="A116" s="172"/>
      <c r="B116" s="169" t="s">
        <v>418</v>
      </c>
      <c r="C116" s="173" t="s">
        <v>686</v>
      </c>
      <c r="D116" s="169" t="s">
        <v>687</v>
      </c>
      <c r="E116" s="169" t="s">
        <v>140</v>
      </c>
      <c r="F116" s="170">
        <v>4</v>
      </c>
      <c r="G116" s="171"/>
      <c r="H116" s="171"/>
      <c r="I116" s="171">
        <f t="shared" si="11"/>
        <v>0</v>
      </c>
      <c r="J116" s="169">
        <f t="shared" si="12"/>
        <v>6.68</v>
      </c>
      <c r="K116" s="1">
        <f t="shared" si="13"/>
        <v>0</v>
      </c>
      <c r="L116" s="1">
        <f t="shared" si="14"/>
        <v>0</v>
      </c>
      <c r="M116" s="1"/>
      <c r="N116" s="1">
        <v>1.67</v>
      </c>
      <c r="O116" s="1"/>
      <c r="P116" s="161"/>
      <c r="Q116" s="174"/>
      <c r="R116" s="174"/>
      <c r="S116" s="150"/>
      <c r="V116" s="175"/>
      <c r="Z116">
        <v>0</v>
      </c>
    </row>
    <row r="117" spans="1:26" ht="24.95" customHeight="1" x14ac:dyDescent="0.25">
      <c r="A117" s="172"/>
      <c r="B117" s="169" t="s">
        <v>418</v>
      </c>
      <c r="C117" s="173" t="s">
        <v>447</v>
      </c>
      <c r="D117" s="169" t="s">
        <v>448</v>
      </c>
      <c r="E117" s="169" t="s">
        <v>140</v>
      </c>
      <c r="F117" s="170">
        <v>2</v>
      </c>
      <c r="G117" s="171"/>
      <c r="H117" s="171"/>
      <c r="I117" s="171">
        <f t="shared" si="11"/>
        <v>0</v>
      </c>
      <c r="J117" s="169">
        <f t="shared" si="12"/>
        <v>7.52</v>
      </c>
      <c r="K117" s="1">
        <f t="shared" si="13"/>
        <v>0</v>
      </c>
      <c r="L117" s="1">
        <f t="shared" si="14"/>
        <v>0</v>
      </c>
      <c r="M117" s="1"/>
      <c r="N117" s="1">
        <v>3.76</v>
      </c>
      <c r="O117" s="1"/>
      <c r="P117" s="161"/>
      <c r="Q117" s="174"/>
      <c r="R117" s="174"/>
      <c r="S117" s="150"/>
      <c r="V117" s="175"/>
      <c r="Z117">
        <v>0</v>
      </c>
    </row>
    <row r="118" spans="1:26" ht="24.95" customHeight="1" x14ac:dyDescent="0.25">
      <c r="A118" s="172"/>
      <c r="B118" s="169" t="s">
        <v>418</v>
      </c>
      <c r="C118" s="173" t="s">
        <v>447</v>
      </c>
      <c r="D118" s="169" t="s">
        <v>448</v>
      </c>
      <c r="E118" s="169" t="s">
        <v>140</v>
      </c>
      <c r="F118" s="170">
        <v>2</v>
      </c>
      <c r="G118" s="171"/>
      <c r="H118" s="171"/>
      <c r="I118" s="171">
        <f t="shared" si="11"/>
        <v>0</v>
      </c>
      <c r="J118" s="169">
        <f t="shared" si="12"/>
        <v>7.52</v>
      </c>
      <c r="K118" s="1">
        <f t="shared" si="13"/>
        <v>0</v>
      </c>
      <c r="L118" s="1">
        <f t="shared" si="14"/>
        <v>0</v>
      </c>
      <c r="M118" s="1"/>
      <c r="N118" s="1">
        <v>3.76</v>
      </c>
      <c r="O118" s="1"/>
      <c r="P118" s="161"/>
      <c r="Q118" s="174"/>
      <c r="R118" s="174"/>
      <c r="S118" s="150"/>
      <c r="V118" s="175"/>
      <c r="Z118">
        <v>0</v>
      </c>
    </row>
    <row r="119" spans="1:26" ht="24.95" customHeight="1" x14ac:dyDescent="0.25">
      <c r="A119" s="172"/>
      <c r="B119" s="169" t="s">
        <v>418</v>
      </c>
      <c r="C119" s="173" t="s">
        <v>447</v>
      </c>
      <c r="D119" s="169" t="s">
        <v>448</v>
      </c>
      <c r="E119" s="169" t="s">
        <v>140</v>
      </c>
      <c r="F119" s="170">
        <v>2</v>
      </c>
      <c r="G119" s="171"/>
      <c r="H119" s="171"/>
      <c r="I119" s="171">
        <f t="shared" si="11"/>
        <v>0</v>
      </c>
      <c r="J119" s="169">
        <f t="shared" si="12"/>
        <v>7.52</v>
      </c>
      <c r="K119" s="1">
        <f t="shared" si="13"/>
        <v>0</v>
      </c>
      <c r="L119" s="1">
        <f t="shared" si="14"/>
        <v>0</v>
      </c>
      <c r="M119" s="1"/>
      <c r="N119" s="1">
        <v>3.76</v>
      </c>
      <c r="O119" s="1"/>
      <c r="P119" s="161"/>
      <c r="Q119" s="174"/>
      <c r="R119" s="174"/>
      <c r="S119" s="150"/>
      <c r="V119" s="175"/>
      <c r="Z119">
        <v>0</v>
      </c>
    </row>
    <row r="120" spans="1:26" ht="24.95" customHeight="1" x14ac:dyDescent="0.25">
      <c r="A120" s="172"/>
      <c r="B120" s="169" t="s">
        <v>418</v>
      </c>
      <c r="C120" s="173" t="s">
        <v>449</v>
      </c>
      <c r="D120" s="169" t="s">
        <v>450</v>
      </c>
      <c r="E120" s="169" t="s">
        <v>140</v>
      </c>
      <c r="F120" s="170">
        <v>6</v>
      </c>
      <c r="G120" s="171"/>
      <c r="H120" s="171"/>
      <c r="I120" s="171">
        <f t="shared" si="11"/>
        <v>0</v>
      </c>
      <c r="J120" s="169">
        <f t="shared" si="12"/>
        <v>93.18</v>
      </c>
      <c r="K120" s="1">
        <f t="shared" si="13"/>
        <v>0</v>
      </c>
      <c r="L120" s="1">
        <f t="shared" si="14"/>
        <v>0</v>
      </c>
      <c r="M120" s="1"/>
      <c r="N120" s="1">
        <v>15.53</v>
      </c>
      <c r="O120" s="1"/>
      <c r="P120" s="161"/>
      <c r="Q120" s="174"/>
      <c r="R120" s="174"/>
      <c r="S120" s="150"/>
      <c r="V120" s="175"/>
      <c r="Z120">
        <v>0</v>
      </c>
    </row>
    <row r="121" spans="1:26" ht="24.95" customHeight="1" x14ac:dyDescent="0.25">
      <c r="A121" s="172"/>
      <c r="B121" s="169" t="s">
        <v>418</v>
      </c>
      <c r="C121" s="173" t="s">
        <v>688</v>
      </c>
      <c r="D121" s="169" t="s">
        <v>689</v>
      </c>
      <c r="E121" s="169" t="s">
        <v>140</v>
      </c>
      <c r="F121" s="170">
        <v>2</v>
      </c>
      <c r="G121" s="171"/>
      <c r="H121" s="171"/>
      <c r="I121" s="171">
        <f t="shared" si="11"/>
        <v>0</v>
      </c>
      <c r="J121" s="169">
        <f t="shared" si="12"/>
        <v>18.600000000000001</v>
      </c>
      <c r="K121" s="1">
        <f t="shared" si="13"/>
        <v>0</v>
      </c>
      <c r="L121" s="1">
        <f t="shared" si="14"/>
        <v>0</v>
      </c>
      <c r="M121" s="1"/>
      <c r="N121" s="1">
        <v>9.3000000000000007</v>
      </c>
      <c r="O121" s="1"/>
      <c r="P121" s="161"/>
      <c r="Q121" s="174"/>
      <c r="R121" s="174"/>
      <c r="S121" s="150"/>
      <c r="V121" s="175"/>
      <c r="Z121">
        <v>0</v>
      </c>
    </row>
    <row r="122" spans="1:26" ht="24.95" customHeight="1" x14ac:dyDescent="0.25">
      <c r="A122" s="172"/>
      <c r="B122" s="169" t="s">
        <v>418</v>
      </c>
      <c r="C122" s="173" t="s">
        <v>451</v>
      </c>
      <c r="D122" s="169" t="s">
        <v>452</v>
      </c>
      <c r="E122" s="169" t="s">
        <v>160</v>
      </c>
      <c r="F122" s="170">
        <v>50</v>
      </c>
      <c r="G122" s="171"/>
      <c r="H122" s="171"/>
      <c r="I122" s="171">
        <f t="shared" ref="I122:I153" si="15">ROUND(F122*(G122+H122),2)</f>
        <v>0</v>
      </c>
      <c r="J122" s="169">
        <f t="shared" ref="J122:J153" si="16">ROUND(F122*(N122),2)</f>
        <v>58.5</v>
      </c>
      <c r="K122" s="1">
        <f t="shared" ref="K122:K153" si="17">ROUND(F122*(O122),2)</f>
        <v>0</v>
      </c>
      <c r="L122" s="1">
        <f t="shared" ref="L122:L138" si="18">ROUND(F122*(G122),2)</f>
        <v>0</v>
      </c>
      <c r="M122" s="1"/>
      <c r="N122" s="1">
        <v>1.17</v>
      </c>
      <c r="O122" s="1"/>
      <c r="P122" s="161"/>
      <c r="Q122" s="174"/>
      <c r="R122" s="174"/>
      <c r="S122" s="150"/>
      <c r="V122" s="175"/>
      <c r="Z122">
        <v>0</v>
      </c>
    </row>
    <row r="123" spans="1:26" ht="24.95" customHeight="1" x14ac:dyDescent="0.25">
      <c r="A123" s="172"/>
      <c r="B123" s="169" t="s">
        <v>418</v>
      </c>
      <c r="C123" s="173" t="s">
        <v>451</v>
      </c>
      <c r="D123" s="169" t="s">
        <v>452</v>
      </c>
      <c r="E123" s="169" t="s">
        <v>160</v>
      </c>
      <c r="F123" s="170">
        <v>10</v>
      </c>
      <c r="G123" s="171"/>
      <c r="H123" s="171"/>
      <c r="I123" s="171">
        <f t="shared" si="15"/>
        <v>0</v>
      </c>
      <c r="J123" s="169">
        <f t="shared" si="16"/>
        <v>11.7</v>
      </c>
      <c r="K123" s="1">
        <f t="shared" si="17"/>
        <v>0</v>
      </c>
      <c r="L123" s="1">
        <f t="shared" si="18"/>
        <v>0</v>
      </c>
      <c r="M123" s="1"/>
      <c r="N123" s="1">
        <v>1.17</v>
      </c>
      <c r="O123" s="1"/>
      <c r="P123" s="161"/>
      <c r="Q123" s="174"/>
      <c r="R123" s="174"/>
      <c r="S123" s="150"/>
      <c r="V123" s="175"/>
      <c r="Z123">
        <v>0</v>
      </c>
    </row>
    <row r="124" spans="1:26" ht="24.95" customHeight="1" x14ac:dyDescent="0.25">
      <c r="A124" s="172"/>
      <c r="B124" s="169" t="s">
        <v>418</v>
      </c>
      <c r="C124" s="173" t="s">
        <v>690</v>
      </c>
      <c r="D124" s="169" t="s">
        <v>691</v>
      </c>
      <c r="E124" s="169" t="s">
        <v>140</v>
      </c>
      <c r="F124" s="170">
        <v>1</v>
      </c>
      <c r="G124" s="171"/>
      <c r="H124" s="171"/>
      <c r="I124" s="171">
        <f t="shared" si="15"/>
        <v>0</v>
      </c>
      <c r="J124" s="169">
        <f t="shared" si="16"/>
        <v>9.9600000000000009</v>
      </c>
      <c r="K124" s="1">
        <f t="shared" si="17"/>
        <v>0</v>
      </c>
      <c r="L124" s="1">
        <f t="shared" si="18"/>
        <v>0</v>
      </c>
      <c r="M124" s="1"/>
      <c r="N124" s="1">
        <v>9.9600000000000009</v>
      </c>
      <c r="O124" s="1"/>
      <c r="P124" s="161"/>
      <c r="Q124" s="174"/>
      <c r="R124" s="174"/>
      <c r="S124" s="150"/>
      <c r="V124" s="175"/>
      <c r="Z124">
        <v>0</v>
      </c>
    </row>
    <row r="125" spans="1:26" ht="24.95" customHeight="1" x14ac:dyDescent="0.25">
      <c r="A125" s="172"/>
      <c r="B125" s="169" t="s">
        <v>418</v>
      </c>
      <c r="C125" s="173" t="s">
        <v>453</v>
      </c>
      <c r="D125" s="169" t="s">
        <v>454</v>
      </c>
      <c r="E125" s="169" t="s">
        <v>160</v>
      </c>
      <c r="F125" s="170">
        <v>20</v>
      </c>
      <c r="G125" s="171"/>
      <c r="H125" s="171"/>
      <c r="I125" s="171">
        <f t="shared" si="15"/>
        <v>0</v>
      </c>
      <c r="J125" s="169">
        <f t="shared" si="16"/>
        <v>24</v>
      </c>
      <c r="K125" s="1">
        <f t="shared" si="17"/>
        <v>0</v>
      </c>
      <c r="L125" s="1">
        <f t="shared" si="18"/>
        <v>0</v>
      </c>
      <c r="M125" s="1"/>
      <c r="N125" s="1">
        <v>1.2</v>
      </c>
      <c r="O125" s="1"/>
      <c r="P125" s="161"/>
      <c r="Q125" s="174"/>
      <c r="R125" s="174"/>
      <c r="S125" s="150"/>
      <c r="V125" s="175"/>
      <c r="Z125">
        <v>0</v>
      </c>
    </row>
    <row r="126" spans="1:26" ht="24.95" customHeight="1" x14ac:dyDescent="0.25">
      <c r="A126" s="172"/>
      <c r="B126" s="169" t="s">
        <v>418</v>
      </c>
      <c r="C126" s="173" t="s">
        <v>455</v>
      </c>
      <c r="D126" s="169" t="s">
        <v>456</v>
      </c>
      <c r="E126" s="169" t="s">
        <v>160</v>
      </c>
      <c r="F126" s="170">
        <v>30</v>
      </c>
      <c r="G126" s="171"/>
      <c r="H126" s="171"/>
      <c r="I126" s="171">
        <f t="shared" si="15"/>
        <v>0</v>
      </c>
      <c r="J126" s="169">
        <f t="shared" si="16"/>
        <v>36</v>
      </c>
      <c r="K126" s="1">
        <f t="shared" si="17"/>
        <v>0</v>
      </c>
      <c r="L126" s="1">
        <f t="shared" si="18"/>
        <v>0</v>
      </c>
      <c r="M126" s="1"/>
      <c r="N126" s="1">
        <v>1.2</v>
      </c>
      <c r="O126" s="1"/>
      <c r="P126" s="161"/>
      <c r="Q126" s="174"/>
      <c r="R126" s="174"/>
      <c r="S126" s="150"/>
      <c r="V126" s="175"/>
      <c r="Z126">
        <v>0</v>
      </c>
    </row>
    <row r="127" spans="1:26" ht="24.95" customHeight="1" x14ac:dyDescent="0.25">
      <c r="A127" s="172"/>
      <c r="B127" s="169" t="s">
        <v>418</v>
      </c>
      <c r="C127" s="173" t="s">
        <v>457</v>
      </c>
      <c r="D127" s="169" t="s">
        <v>458</v>
      </c>
      <c r="E127" s="169" t="s">
        <v>160</v>
      </c>
      <c r="F127" s="170">
        <v>120</v>
      </c>
      <c r="G127" s="171"/>
      <c r="H127" s="171"/>
      <c r="I127" s="171">
        <f t="shared" si="15"/>
        <v>0</v>
      </c>
      <c r="J127" s="169">
        <f t="shared" si="16"/>
        <v>144</v>
      </c>
      <c r="K127" s="1">
        <f t="shared" si="17"/>
        <v>0</v>
      </c>
      <c r="L127" s="1">
        <f t="shared" si="18"/>
        <v>0</v>
      </c>
      <c r="M127" s="1"/>
      <c r="N127" s="1">
        <v>1.2</v>
      </c>
      <c r="O127" s="1"/>
      <c r="P127" s="161"/>
      <c r="Q127" s="174"/>
      <c r="R127" s="174"/>
      <c r="S127" s="150"/>
      <c r="V127" s="175"/>
      <c r="Z127">
        <v>0</v>
      </c>
    </row>
    <row r="128" spans="1:26" ht="24.95" customHeight="1" x14ac:dyDescent="0.25">
      <c r="A128" s="172"/>
      <c r="B128" s="169" t="s">
        <v>418</v>
      </c>
      <c r="C128" s="173" t="s">
        <v>457</v>
      </c>
      <c r="D128" s="169" t="s">
        <v>458</v>
      </c>
      <c r="E128" s="169" t="s">
        <v>160</v>
      </c>
      <c r="F128" s="170">
        <v>15</v>
      </c>
      <c r="G128" s="171"/>
      <c r="H128" s="171"/>
      <c r="I128" s="171">
        <f t="shared" si="15"/>
        <v>0</v>
      </c>
      <c r="J128" s="169">
        <f t="shared" si="16"/>
        <v>18</v>
      </c>
      <c r="K128" s="1">
        <f t="shared" si="17"/>
        <v>0</v>
      </c>
      <c r="L128" s="1">
        <f t="shared" si="18"/>
        <v>0</v>
      </c>
      <c r="M128" s="1"/>
      <c r="N128" s="1">
        <v>1.2</v>
      </c>
      <c r="O128" s="1"/>
      <c r="P128" s="161"/>
      <c r="Q128" s="174"/>
      <c r="R128" s="174"/>
      <c r="S128" s="150"/>
      <c r="V128" s="175"/>
      <c r="Z128">
        <v>0</v>
      </c>
    </row>
    <row r="129" spans="1:26" ht="24.95" customHeight="1" x14ac:dyDescent="0.25">
      <c r="A129" s="172"/>
      <c r="B129" s="169" t="s">
        <v>418</v>
      </c>
      <c r="C129" s="173" t="s">
        <v>457</v>
      </c>
      <c r="D129" s="169" t="s">
        <v>458</v>
      </c>
      <c r="E129" s="169" t="s">
        <v>160</v>
      </c>
      <c r="F129" s="170">
        <v>15</v>
      </c>
      <c r="G129" s="171"/>
      <c r="H129" s="171"/>
      <c r="I129" s="171">
        <f t="shared" si="15"/>
        <v>0</v>
      </c>
      <c r="J129" s="169">
        <f t="shared" si="16"/>
        <v>18</v>
      </c>
      <c r="K129" s="1">
        <f t="shared" si="17"/>
        <v>0</v>
      </c>
      <c r="L129" s="1">
        <f t="shared" si="18"/>
        <v>0</v>
      </c>
      <c r="M129" s="1"/>
      <c r="N129" s="1">
        <v>1.2</v>
      </c>
      <c r="O129" s="1"/>
      <c r="P129" s="161"/>
      <c r="Q129" s="174"/>
      <c r="R129" s="174"/>
      <c r="S129" s="150"/>
      <c r="V129" s="175"/>
      <c r="Z129">
        <v>0</v>
      </c>
    </row>
    <row r="130" spans="1:26" ht="24.95" customHeight="1" x14ac:dyDescent="0.25">
      <c r="A130" s="172"/>
      <c r="B130" s="169" t="s">
        <v>418</v>
      </c>
      <c r="C130" s="173" t="s">
        <v>459</v>
      </c>
      <c r="D130" s="169" t="s">
        <v>460</v>
      </c>
      <c r="E130" s="169" t="s">
        <v>160</v>
      </c>
      <c r="F130" s="170">
        <v>75</v>
      </c>
      <c r="G130" s="171"/>
      <c r="H130" s="171"/>
      <c r="I130" s="171">
        <f t="shared" si="15"/>
        <v>0</v>
      </c>
      <c r="J130" s="169">
        <f t="shared" si="16"/>
        <v>90</v>
      </c>
      <c r="K130" s="1">
        <f t="shared" si="17"/>
        <v>0</v>
      </c>
      <c r="L130" s="1">
        <f t="shared" si="18"/>
        <v>0</v>
      </c>
      <c r="M130" s="1"/>
      <c r="N130" s="1">
        <v>1.2</v>
      </c>
      <c r="O130" s="1"/>
      <c r="P130" s="161"/>
      <c r="Q130" s="174"/>
      <c r="R130" s="174"/>
      <c r="S130" s="150"/>
      <c r="V130" s="175"/>
      <c r="Z130">
        <v>0</v>
      </c>
    </row>
    <row r="131" spans="1:26" ht="24.95" customHeight="1" x14ac:dyDescent="0.25">
      <c r="A131" s="172"/>
      <c r="B131" s="169" t="s">
        <v>418</v>
      </c>
      <c r="C131" s="173" t="s">
        <v>461</v>
      </c>
      <c r="D131" s="169" t="s">
        <v>462</v>
      </c>
      <c r="E131" s="169" t="s">
        <v>160</v>
      </c>
      <c r="F131" s="170">
        <v>15</v>
      </c>
      <c r="G131" s="171"/>
      <c r="H131" s="171"/>
      <c r="I131" s="171">
        <f t="shared" si="15"/>
        <v>0</v>
      </c>
      <c r="J131" s="169">
        <f t="shared" si="16"/>
        <v>18</v>
      </c>
      <c r="K131" s="1">
        <f t="shared" si="17"/>
        <v>0</v>
      </c>
      <c r="L131" s="1">
        <f t="shared" si="18"/>
        <v>0</v>
      </c>
      <c r="M131" s="1"/>
      <c r="N131" s="1">
        <v>1.2</v>
      </c>
      <c r="O131" s="1"/>
      <c r="P131" s="161"/>
      <c r="Q131" s="174"/>
      <c r="R131" s="174"/>
      <c r="S131" s="150"/>
      <c r="V131" s="175"/>
      <c r="Z131">
        <v>0</v>
      </c>
    </row>
    <row r="132" spans="1:26" ht="24.95" customHeight="1" x14ac:dyDescent="0.25">
      <c r="A132" s="172"/>
      <c r="B132" s="169" t="s">
        <v>418</v>
      </c>
      <c r="C132" s="173" t="s">
        <v>463</v>
      </c>
      <c r="D132" s="169" t="s">
        <v>464</v>
      </c>
      <c r="E132" s="169" t="s">
        <v>140</v>
      </c>
      <c r="F132" s="170">
        <v>30</v>
      </c>
      <c r="G132" s="171"/>
      <c r="H132" s="171"/>
      <c r="I132" s="171">
        <f t="shared" si="15"/>
        <v>0</v>
      </c>
      <c r="J132" s="169">
        <f t="shared" si="16"/>
        <v>8.6999999999999993</v>
      </c>
      <c r="K132" s="1">
        <f t="shared" si="17"/>
        <v>0</v>
      </c>
      <c r="L132" s="1">
        <f t="shared" si="18"/>
        <v>0</v>
      </c>
      <c r="M132" s="1"/>
      <c r="N132" s="1">
        <v>0.28999999999999998</v>
      </c>
      <c r="O132" s="1"/>
      <c r="P132" s="161"/>
      <c r="Q132" s="174"/>
      <c r="R132" s="174"/>
      <c r="S132" s="150"/>
      <c r="V132" s="175"/>
      <c r="Z132">
        <v>0</v>
      </c>
    </row>
    <row r="133" spans="1:26" ht="24.95" customHeight="1" x14ac:dyDescent="0.25">
      <c r="A133" s="172"/>
      <c r="B133" s="169" t="s">
        <v>418</v>
      </c>
      <c r="C133" s="173" t="s">
        <v>465</v>
      </c>
      <c r="D133" s="169" t="s">
        <v>466</v>
      </c>
      <c r="E133" s="169" t="s">
        <v>140</v>
      </c>
      <c r="F133" s="170">
        <v>100</v>
      </c>
      <c r="G133" s="171"/>
      <c r="H133" s="171"/>
      <c r="I133" s="171">
        <f t="shared" si="15"/>
        <v>0</v>
      </c>
      <c r="J133" s="169">
        <f t="shared" si="16"/>
        <v>62</v>
      </c>
      <c r="K133" s="1">
        <f t="shared" si="17"/>
        <v>0</v>
      </c>
      <c r="L133" s="1">
        <f t="shared" si="18"/>
        <v>0</v>
      </c>
      <c r="M133" s="1"/>
      <c r="N133" s="1">
        <v>0.62</v>
      </c>
      <c r="O133" s="1"/>
      <c r="P133" s="161"/>
      <c r="Q133" s="174"/>
      <c r="R133" s="174"/>
      <c r="S133" s="150"/>
      <c r="V133" s="175"/>
      <c r="Z133">
        <v>0</v>
      </c>
    </row>
    <row r="134" spans="1:26" ht="24.95" customHeight="1" x14ac:dyDescent="0.25">
      <c r="A134" s="172"/>
      <c r="B134" s="169" t="s">
        <v>418</v>
      </c>
      <c r="C134" s="173" t="s">
        <v>467</v>
      </c>
      <c r="D134" s="169" t="s">
        <v>468</v>
      </c>
      <c r="E134" s="169" t="s">
        <v>140</v>
      </c>
      <c r="F134" s="170">
        <v>20</v>
      </c>
      <c r="G134" s="171"/>
      <c r="H134" s="171"/>
      <c r="I134" s="171">
        <f t="shared" si="15"/>
        <v>0</v>
      </c>
      <c r="J134" s="169">
        <f t="shared" si="16"/>
        <v>12.4</v>
      </c>
      <c r="K134" s="1">
        <f t="shared" si="17"/>
        <v>0</v>
      </c>
      <c r="L134" s="1">
        <f t="shared" si="18"/>
        <v>0</v>
      </c>
      <c r="M134" s="1"/>
      <c r="N134" s="1">
        <v>0.62</v>
      </c>
      <c r="O134" s="1"/>
      <c r="P134" s="161"/>
      <c r="Q134" s="174"/>
      <c r="R134" s="174"/>
      <c r="S134" s="150"/>
      <c r="V134" s="175"/>
      <c r="Z134">
        <v>0</v>
      </c>
    </row>
    <row r="135" spans="1:26" ht="24.95" customHeight="1" x14ac:dyDescent="0.25">
      <c r="A135" s="172"/>
      <c r="B135" s="169" t="s">
        <v>418</v>
      </c>
      <c r="C135" s="173" t="s">
        <v>692</v>
      </c>
      <c r="D135" s="169" t="s">
        <v>693</v>
      </c>
      <c r="E135" s="169" t="s">
        <v>160</v>
      </c>
      <c r="F135" s="170">
        <v>1</v>
      </c>
      <c r="G135" s="171"/>
      <c r="H135" s="171"/>
      <c r="I135" s="171">
        <f t="shared" si="15"/>
        <v>0</v>
      </c>
      <c r="J135" s="169">
        <f t="shared" si="16"/>
        <v>49.79</v>
      </c>
      <c r="K135" s="1">
        <f t="shared" si="17"/>
        <v>0</v>
      </c>
      <c r="L135" s="1">
        <f t="shared" si="18"/>
        <v>0</v>
      </c>
      <c r="M135" s="1"/>
      <c r="N135" s="1">
        <v>49.79</v>
      </c>
      <c r="O135" s="1"/>
      <c r="P135" s="161"/>
      <c r="Q135" s="174"/>
      <c r="R135" s="174"/>
      <c r="S135" s="150"/>
      <c r="V135" s="175"/>
      <c r="Z135">
        <v>0</v>
      </c>
    </row>
    <row r="136" spans="1:26" ht="24.95" customHeight="1" x14ac:dyDescent="0.25">
      <c r="A136" s="172"/>
      <c r="B136" s="169" t="s">
        <v>469</v>
      </c>
      <c r="C136" s="173" t="s">
        <v>470</v>
      </c>
      <c r="D136" s="169" t="s">
        <v>471</v>
      </c>
      <c r="E136" s="169" t="s">
        <v>472</v>
      </c>
      <c r="F136" s="170">
        <v>12</v>
      </c>
      <c r="G136" s="171"/>
      <c r="H136" s="171"/>
      <c r="I136" s="171">
        <f t="shared" si="15"/>
        <v>0</v>
      </c>
      <c r="J136" s="169">
        <f t="shared" si="16"/>
        <v>278.88</v>
      </c>
      <c r="K136" s="1">
        <f t="shared" si="17"/>
        <v>0</v>
      </c>
      <c r="L136" s="1">
        <f t="shared" si="18"/>
        <v>0</v>
      </c>
      <c r="M136" s="1"/>
      <c r="N136" s="1">
        <v>23.24</v>
      </c>
      <c r="O136" s="1"/>
      <c r="P136" s="161"/>
      <c r="Q136" s="174"/>
      <c r="R136" s="174"/>
      <c r="S136" s="150"/>
      <c r="V136" s="175"/>
      <c r="Z136">
        <v>0</v>
      </c>
    </row>
    <row r="137" spans="1:26" ht="24.95" customHeight="1" x14ac:dyDescent="0.25">
      <c r="A137" s="172"/>
      <c r="B137" s="169" t="s">
        <v>469</v>
      </c>
      <c r="C137" s="173" t="s">
        <v>473</v>
      </c>
      <c r="D137" s="169" t="s">
        <v>474</v>
      </c>
      <c r="E137" s="169" t="s">
        <v>475</v>
      </c>
      <c r="F137" s="170">
        <v>1</v>
      </c>
      <c r="G137" s="171"/>
      <c r="H137" s="171"/>
      <c r="I137" s="171">
        <f t="shared" si="15"/>
        <v>0</v>
      </c>
      <c r="J137" s="169">
        <f t="shared" si="16"/>
        <v>116.18</v>
      </c>
      <c r="K137" s="1">
        <f t="shared" si="17"/>
        <v>0</v>
      </c>
      <c r="L137" s="1">
        <f t="shared" si="18"/>
        <v>0</v>
      </c>
      <c r="M137" s="1"/>
      <c r="N137" s="1">
        <v>116.18</v>
      </c>
      <c r="O137" s="1"/>
      <c r="P137" s="161"/>
      <c r="Q137" s="174"/>
      <c r="R137" s="174"/>
      <c r="S137" s="150"/>
      <c r="V137" s="175"/>
      <c r="Z137">
        <v>0</v>
      </c>
    </row>
    <row r="138" spans="1:26" ht="24.95" customHeight="1" x14ac:dyDescent="0.25">
      <c r="A138" s="172"/>
      <c r="B138" s="169" t="s">
        <v>469</v>
      </c>
      <c r="C138" s="173" t="s">
        <v>476</v>
      </c>
      <c r="D138" s="169" t="s">
        <v>477</v>
      </c>
      <c r="E138" s="169" t="s">
        <v>472</v>
      </c>
      <c r="F138" s="170">
        <v>16</v>
      </c>
      <c r="G138" s="171"/>
      <c r="H138" s="171"/>
      <c r="I138" s="171">
        <f t="shared" si="15"/>
        <v>0</v>
      </c>
      <c r="J138" s="169">
        <f t="shared" si="16"/>
        <v>169.92</v>
      </c>
      <c r="K138" s="1">
        <f t="shared" si="17"/>
        <v>0</v>
      </c>
      <c r="L138" s="1">
        <f t="shared" si="18"/>
        <v>0</v>
      </c>
      <c r="M138" s="1"/>
      <c r="N138" s="1">
        <v>10.62</v>
      </c>
      <c r="O138" s="1"/>
      <c r="P138" s="161"/>
      <c r="Q138" s="174"/>
      <c r="R138" s="174"/>
      <c r="S138" s="150"/>
      <c r="V138" s="175"/>
      <c r="Z138">
        <v>0</v>
      </c>
    </row>
    <row r="139" spans="1:26" ht="24.95" customHeight="1" x14ac:dyDescent="0.25">
      <c r="A139" s="172"/>
      <c r="B139" s="169" t="s">
        <v>184</v>
      </c>
      <c r="C139" s="173" t="s">
        <v>185</v>
      </c>
      <c r="D139" s="169" t="s">
        <v>482</v>
      </c>
      <c r="E139" s="169" t="s">
        <v>160</v>
      </c>
      <c r="F139" s="170">
        <v>20</v>
      </c>
      <c r="G139" s="171"/>
      <c r="H139" s="171"/>
      <c r="I139" s="171">
        <f t="shared" si="15"/>
        <v>0</v>
      </c>
      <c r="J139" s="169">
        <f t="shared" si="16"/>
        <v>11.8</v>
      </c>
      <c r="K139" s="1">
        <f t="shared" si="17"/>
        <v>0</v>
      </c>
      <c r="L139" s="1"/>
      <c r="M139" s="1">
        <f t="shared" ref="M139:M170" si="19">ROUND(F139*(G139),2)</f>
        <v>0</v>
      </c>
      <c r="N139" s="1">
        <v>0.59</v>
      </c>
      <c r="O139" s="1"/>
      <c r="P139" s="161"/>
      <c r="Q139" s="174"/>
      <c r="R139" s="174"/>
      <c r="S139" s="150"/>
      <c r="V139" s="175"/>
      <c r="Z139">
        <v>0</v>
      </c>
    </row>
    <row r="140" spans="1:26" ht="24.95" customHeight="1" x14ac:dyDescent="0.25">
      <c r="A140" s="172"/>
      <c r="B140" s="169" t="s">
        <v>184</v>
      </c>
      <c r="C140" s="173" t="s">
        <v>185</v>
      </c>
      <c r="D140" s="169" t="s">
        <v>483</v>
      </c>
      <c r="E140" s="169" t="s">
        <v>160</v>
      </c>
      <c r="F140" s="170">
        <v>30</v>
      </c>
      <c r="G140" s="171"/>
      <c r="H140" s="171"/>
      <c r="I140" s="171">
        <f t="shared" si="15"/>
        <v>0</v>
      </c>
      <c r="J140" s="169">
        <f t="shared" si="16"/>
        <v>25.5</v>
      </c>
      <c r="K140" s="1">
        <f t="shared" si="17"/>
        <v>0</v>
      </c>
      <c r="L140" s="1"/>
      <c r="M140" s="1">
        <f t="shared" si="19"/>
        <v>0</v>
      </c>
      <c r="N140" s="1">
        <v>0.85</v>
      </c>
      <c r="O140" s="1"/>
      <c r="P140" s="161"/>
      <c r="Q140" s="174"/>
      <c r="R140" s="174"/>
      <c r="S140" s="150"/>
      <c r="V140" s="175"/>
      <c r="Z140">
        <v>0</v>
      </c>
    </row>
    <row r="141" spans="1:26" ht="24.95" customHeight="1" x14ac:dyDescent="0.25">
      <c r="A141" s="172"/>
      <c r="B141" s="169" t="s">
        <v>184</v>
      </c>
      <c r="C141" s="173" t="s">
        <v>185</v>
      </c>
      <c r="D141" s="169" t="s">
        <v>694</v>
      </c>
      <c r="E141" s="169" t="s">
        <v>160</v>
      </c>
      <c r="F141" s="170">
        <v>15</v>
      </c>
      <c r="G141" s="171"/>
      <c r="H141" s="171"/>
      <c r="I141" s="171">
        <f t="shared" si="15"/>
        <v>0</v>
      </c>
      <c r="J141" s="169">
        <f t="shared" si="16"/>
        <v>11.7</v>
      </c>
      <c r="K141" s="1">
        <f t="shared" si="17"/>
        <v>0</v>
      </c>
      <c r="L141" s="1"/>
      <c r="M141" s="1">
        <f t="shared" si="19"/>
        <v>0</v>
      </c>
      <c r="N141" s="1">
        <v>0.78</v>
      </c>
      <c r="O141" s="1"/>
      <c r="P141" s="161"/>
      <c r="Q141" s="174"/>
      <c r="R141" s="174"/>
      <c r="S141" s="150"/>
      <c r="V141" s="175"/>
      <c r="Z141">
        <v>0</v>
      </c>
    </row>
    <row r="142" spans="1:26" ht="24.95" customHeight="1" x14ac:dyDescent="0.25">
      <c r="A142" s="172"/>
      <c r="B142" s="169" t="s">
        <v>184</v>
      </c>
      <c r="C142" s="173" t="s">
        <v>185</v>
      </c>
      <c r="D142" s="169" t="s">
        <v>484</v>
      </c>
      <c r="E142" s="169" t="s">
        <v>160</v>
      </c>
      <c r="F142" s="170">
        <v>120</v>
      </c>
      <c r="G142" s="171"/>
      <c r="H142" s="171"/>
      <c r="I142" s="171">
        <f t="shared" si="15"/>
        <v>0</v>
      </c>
      <c r="J142" s="169">
        <f t="shared" si="16"/>
        <v>93.6</v>
      </c>
      <c r="K142" s="1">
        <f t="shared" si="17"/>
        <v>0</v>
      </c>
      <c r="L142" s="1"/>
      <c r="M142" s="1">
        <f t="shared" si="19"/>
        <v>0</v>
      </c>
      <c r="N142" s="1">
        <v>0.78</v>
      </c>
      <c r="O142" s="1"/>
      <c r="P142" s="161"/>
      <c r="Q142" s="174"/>
      <c r="R142" s="174"/>
      <c r="S142" s="150"/>
      <c r="V142" s="175"/>
      <c r="Z142">
        <v>0</v>
      </c>
    </row>
    <row r="143" spans="1:26" ht="24.95" customHeight="1" x14ac:dyDescent="0.25">
      <c r="A143" s="172"/>
      <c r="B143" s="169" t="s">
        <v>184</v>
      </c>
      <c r="C143" s="173" t="s">
        <v>185</v>
      </c>
      <c r="D143" s="169" t="s">
        <v>695</v>
      </c>
      <c r="E143" s="169" t="s">
        <v>160</v>
      </c>
      <c r="F143" s="170">
        <v>15</v>
      </c>
      <c r="G143" s="171"/>
      <c r="H143" s="171"/>
      <c r="I143" s="171">
        <f t="shared" si="15"/>
        <v>0</v>
      </c>
      <c r="J143" s="169">
        <f t="shared" si="16"/>
        <v>11.7</v>
      </c>
      <c r="K143" s="1">
        <f t="shared" si="17"/>
        <v>0</v>
      </c>
      <c r="L143" s="1"/>
      <c r="M143" s="1">
        <f t="shared" si="19"/>
        <v>0</v>
      </c>
      <c r="N143" s="1">
        <v>0.78</v>
      </c>
      <c r="O143" s="1"/>
      <c r="P143" s="161"/>
      <c r="Q143" s="174"/>
      <c r="R143" s="174"/>
      <c r="S143" s="150"/>
      <c r="V143" s="175"/>
      <c r="Z143">
        <v>0</v>
      </c>
    </row>
    <row r="144" spans="1:26" ht="24.95" customHeight="1" x14ac:dyDescent="0.25">
      <c r="A144" s="172"/>
      <c r="B144" s="169" t="s">
        <v>184</v>
      </c>
      <c r="C144" s="173" t="s">
        <v>185</v>
      </c>
      <c r="D144" s="169" t="s">
        <v>485</v>
      </c>
      <c r="E144" s="169" t="s">
        <v>160</v>
      </c>
      <c r="F144" s="170">
        <v>75</v>
      </c>
      <c r="G144" s="171"/>
      <c r="H144" s="171"/>
      <c r="I144" s="171">
        <f t="shared" si="15"/>
        <v>0</v>
      </c>
      <c r="J144" s="169">
        <f t="shared" si="16"/>
        <v>97.5</v>
      </c>
      <c r="K144" s="1">
        <f t="shared" si="17"/>
        <v>0</v>
      </c>
      <c r="L144" s="1"/>
      <c r="M144" s="1">
        <f t="shared" si="19"/>
        <v>0</v>
      </c>
      <c r="N144" s="1">
        <v>1.3</v>
      </c>
      <c r="O144" s="1"/>
      <c r="P144" s="161"/>
      <c r="Q144" s="174"/>
      <c r="R144" s="174"/>
      <c r="S144" s="150"/>
      <c r="V144" s="175"/>
      <c r="Z144">
        <v>0</v>
      </c>
    </row>
    <row r="145" spans="1:26" ht="24.95" customHeight="1" x14ac:dyDescent="0.25">
      <c r="A145" s="172"/>
      <c r="B145" s="169" t="s">
        <v>184</v>
      </c>
      <c r="C145" s="173" t="s">
        <v>185</v>
      </c>
      <c r="D145" s="169" t="s">
        <v>486</v>
      </c>
      <c r="E145" s="169" t="s">
        <v>160</v>
      </c>
      <c r="F145" s="170">
        <v>15</v>
      </c>
      <c r="G145" s="171"/>
      <c r="H145" s="171"/>
      <c r="I145" s="171">
        <f t="shared" si="15"/>
        <v>0</v>
      </c>
      <c r="J145" s="169">
        <f t="shared" si="16"/>
        <v>31.65</v>
      </c>
      <c r="K145" s="1">
        <f t="shared" si="17"/>
        <v>0</v>
      </c>
      <c r="L145" s="1"/>
      <c r="M145" s="1">
        <f t="shared" si="19"/>
        <v>0</v>
      </c>
      <c r="N145" s="1">
        <v>2.11</v>
      </c>
      <c r="O145" s="1"/>
      <c r="P145" s="161"/>
      <c r="Q145" s="174"/>
      <c r="R145" s="174"/>
      <c r="S145" s="150"/>
      <c r="V145" s="175"/>
      <c r="Z145">
        <v>0</v>
      </c>
    </row>
    <row r="146" spans="1:26" ht="24.95" customHeight="1" x14ac:dyDescent="0.25">
      <c r="A146" s="172"/>
      <c r="B146" s="169" t="s">
        <v>184</v>
      </c>
      <c r="C146" s="173" t="s">
        <v>185</v>
      </c>
      <c r="D146" s="169" t="s">
        <v>487</v>
      </c>
      <c r="E146" s="169" t="s">
        <v>160</v>
      </c>
      <c r="F146" s="170">
        <v>50</v>
      </c>
      <c r="G146" s="171"/>
      <c r="H146" s="171"/>
      <c r="I146" s="171">
        <f t="shared" si="15"/>
        <v>0</v>
      </c>
      <c r="J146" s="169">
        <f t="shared" si="16"/>
        <v>48</v>
      </c>
      <c r="K146" s="1">
        <f t="shared" si="17"/>
        <v>0</v>
      </c>
      <c r="L146" s="1"/>
      <c r="M146" s="1">
        <f t="shared" si="19"/>
        <v>0</v>
      </c>
      <c r="N146" s="1">
        <v>0.96</v>
      </c>
      <c r="O146" s="1"/>
      <c r="P146" s="161"/>
      <c r="Q146" s="174"/>
      <c r="R146" s="174"/>
      <c r="S146" s="150"/>
      <c r="V146" s="175"/>
      <c r="Z146">
        <v>0</v>
      </c>
    </row>
    <row r="147" spans="1:26" ht="24.95" customHeight="1" x14ac:dyDescent="0.25">
      <c r="A147" s="172"/>
      <c r="B147" s="169" t="s">
        <v>184</v>
      </c>
      <c r="C147" s="173" t="s">
        <v>185</v>
      </c>
      <c r="D147" s="169" t="s">
        <v>488</v>
      </c>
      <c r="E147" s="169" t="s">
        <v>160</v>
      </c>
      <c r="F147" s="170">
        <v>10</v>
      </c>
      <c r="G147" s="171"/>
      <c r="H147" s="171"/>
      <c r="I147" s="171">
        <f t="shared" si="15"/>
        <v>0</v>
      </c>
      <c r="J147" s="169">
        <f t="shared" si="16"/>
        <v>16</v>
      </c>
      <c r="K147" s="1">
        <f t="shared" si="17"/>
        <v>0</v>
      </c>
      <c r="L147" s="1"/>
      <c r="M147" s="1">
        <f t="shared" si="19"/>
        <v>0</v>
      </c>
      <c r="N147" s="1">
        <v>1.6</v>
      </c>
      <c r="O147" s="1"/>
      <c r="P147" s="161"/>
      <c r="Q147" s="174"/>
      <c r="R147" s="174"/>
      <c r="S147" s="150"/>
      <c r="V147" s="175"/>
      <c r="Z147">
        <v>0</v>
      </c>
    </row>
    <row r="148" spans="1:26" ht="24.95" customHeight="1" x14ac:dyDescent="0.25">
      <c r="A148" s="172"/>
      <c r="B148" s="169" t="s">
        <v>184</v>
      </c>
      <c r="C148" s="173" t="s">
        <v>185</v>
      </c>
      <c r="D148" s="169" t="s">
        <v>696</v>
      </c>
      <c r="E148" s="169" t="s">
        <v>160</v>
      </c>
      <c r="F148" s="170">
        <v>50</v>
      </c>
      <c r="G148" s="171"/>
      <c r="H148" s="171"/>
      <c r="I148" s="171">
        <f t="shared" si="15"/>
        <v>0</v>
      </c>
      <c r="J148" s="169">
        <f t="shared" si="16"/>
        <v>41</v>
      </c>
      <c r="K148" s="1">
        <f t="shared" si="17"/>
        <v>0</v>
      </c>
      <c r="L148" s="1"/>
      <c r="M148" s="1">
        <f t="shared" si="19"/>
        <v>0</v>
      </c>
      <c r="N148" s="1">
        <v>0.82</v>
      </c>
      <c r="O148" s="1"/>
      <c r="P148" s="161"/>
      <c r="Q148" s="174"/>
      <c r="R148" s="174"/>
      <c r="S148" s="150"/>
      <c r="V148" s="175"/>
      <c r="Z148">
        <v>0</v>
      </c>
    </row>
    <row r="149" spans="1:26" ht="24.95" customHeight="1" x14ac:dyDescent="0.25">
      <c r="A149" s="172"/>
      <c r="B149" s="169" t="s">
        <v>184</v>
      </c>
      <c r="C149" s="173" t="s">
        <v>185</v>
      </c>
      <c r="D149" s="169" t="s">
        <v>489</v>
      </c>
      <c r="E149" s="169" t="s">
        <v>160</v>
      </c>
      <c r="F149" s="170">
        <v>40</v>
      </c>
      <c r="G149" s="171"/>
      <c r="H149" s="171"/>
      <c r="I149" s="171">
        <f t="shared" si="15"/>
        <v>0</v>
      </c>
      <c r="J149" s="169">
        <f t="shared" si="16"/>
        <v>56.4</v>
      </c>
      <c r="K149" s="1">
        <f t="shared" si="17"/>
        <v>0</v>
      </c>
      <c r="L149" s="1"/>
      <c r="M149" s="1">
        <f t="shared" si="19"/>
        <v>0</v>
      </c>
      <c r="N149" s="1">
        <v>1.41</v>
      </c>
      <c r="O149" s="1"/>
      <c r="P149" s="161"/>
      <c r="Q149" s="174"/>
      <c r="R149" s="174"/>
      <c r="S149" s="150"/>
      <c r="V149" s="175"/>
      <c r="Z149">
        <v>0</v>
      </c>
    </row>
    <row r="150" spans="1:26" ht="24.95" customHeight="1" x14ac:dyDescent="0.25">
      <c r="A150" s="172"/>
      <c r="B150" s="169" t="s">
        <v>184</v>
      </c>
      <c r="C150" s="173" t="s">
        <v>185</v>
      </c>
      <c r="D150" s="169" t="s">
        <v>490</v>
      </c>
      <c r="E150" s="169" t="s">
        <v>140</v>
      </c>
      <c r="F150" s="170">
        <v>6</v>
      </c>
      <c r="G150" s="171"/>
      <c r="H150" s="171"/>
      <c r="I150" s="171">
        <f t="shared" si="15"/>
        <v>0</v>
      </c>
      <c r="J150" s="169">
        <f t="shared" si="16"/>
        <v>102.36</v>
      </c>
      <c r="K150" s="1">
        <f t="shared" si="17"/>
        <v>0</v>
      </c>
      <c r="L150" s="1"/>
      <c r="M150" s="1">
        <f t="shared" si="19"/>
        <v>0</v>
      </c>
      <c r="N150" s="1">
        <v>17.059999999999999</v>
      </c>
      <c r="O150" s="1"/>
      <c r="P150" s="161"/>
      <c r="Q150" s="174"/>
      <c r="R150" s="174"/>
      <c r="S150" s="150"/>
      <c r="V150" s="175"/>
      <c r="Z150">
        <v>0</v>
      </c>
    </row>
    <row r="151" spans="1:26" ht="24.95" customHeight="1" x14ac:dyDescent="0.25">
      <c r="A151" s="172"/>
      <c r="B151" s="169" t="s">
        <v>184</v>
      </c>
      <c r="C151" s="173" t="s">
        <v>185</v>
      </c>
      <c r="D151" s="169" t="s">
        <v>491</v>
      </c>
      <c r="E151" s="169" t="s">
        <v>140</v>
      </c>
      <c r="F151" s="170">
        <v>1</v>
      </c>
      <c r="G151" s="171"/>
      <c r="H151" s="171"/>
      <c r="I151" s="171">
        <f t="shared" si="15"/>
        <v>0</v>
      </c>
      <c r="J151" s="169">
        <f t="shared" si="16"/>
        <v>27.07</v>
      </c>
      <c r="K151" s="1">
        <f t="shared" si="17"/>
        <v>0</v>
      </c>
      <c r="L151" s="1"/>
      <c r="M151" s="1">
        <f t="shared" si="19"/>
        <v>0</v>
      </c>
      <c r="N151" s="1">
        <v>27.07</v>
      </c>
      <c r="O151" s="1"/>
      <c r="P151" s="161"/>
      <c r="Q151" s="174"/>
      <c r="R151" s="174"/>
      <c r="S151" s="150"/>
      <c r="V151" s="175"/>
      <c r="Z151">
        <v>0</v>
      </c>
    </row>
    <row r="152" spans="1:26" ht="24.95" customHeight="1" x14ac:dyDescent="0.25">
      <c r="A152" s="172"/>
      <c r="B152" s="169" t="s">
        <v>184</v>
      </c>
      <c r="C152" s="173" t="s">
        <v>185</v>
      </c>
      <c r="D152" s="169" t="s">
        <v>492</v>
      </c>
      <c r="E152" s="169" t="s">
        <v>140</v>
      </c>
      <c r="F152" s="170">
        <v>1</v>
      </c>
      <c r="G152" s="171"/>
      <c r="H152" s="171"/>
      <c r="I152" s="171">
        <f t="shared" si="15"/>
        <v>0</v>
      </c>
      <c r="J152" s="169">
        <f t="shared" si="16"/>
        <v>10.38</v>
      </c>
      <c r="K152" s="1">
        <f t="shared" si="17"/>
        <v>0</v>
      </c>
      <c r="L152" s="1"/>
      <c r="M152" s="1">
        <f t="shared" si="19"/>
        <v>0</v>
      </c>
      <c r="N152" s="1">
        <v>10.38</v>
      </c>
      <c r="O152" s="1"/>
      <c r="P152" s="161"/>
      <c r="Q152" s="174"/>
      <c r="R152" s="174"/>
      <c r="S152" s="150"/>
      <c r="V152" s="175"/>
      <c r="Z152">
        <v>0</v>
      </c>
    </row>
    <row r="153" spans="1:26" ht="24.95" customHeight="1" x14ac:dyDescent="0.25">
      <c r="A153" s="172"/>
      <c r="B153" s="169" t="s">
        <v>184</v>
      </c>
      <c r="C153" s="173" t="s">
        <v>185</v>
      </c>
      <c r="D153" s="169" t="s">
        <v>493</v>
      </c>
      <c r="E153" s="169" t="s">
        <v>140</v>
      </c>
      <c r="F153" s="170">
        <v>3</v>
      </c>
      <c r="G153" s="171"/>
      <c r="H153" s="171"/>
      <c r="I153" s="171">
        <f t="shared" si="15"/>
        <v>0</v>
      </c>
      <c r="J153" s="169">
        <f t="shared" si="16"/>
        <v>10.56</v>
      </c>
      <c r="K153" s="1">
        <f t="shared" si="17"/>
        <v>0</v>
      </c>
      <c r="L153" s="1"/>
      <c r="M153" s="1">
        <f t="shared" si="19"/>
        <v>0</v>
      </c>
      <c r="N153" s="1">
        <v>3.52</v>
      </c>
      <c r="O153" s="1"/>
      <c r="P153" s="161"/>
      <c r="Q153" s="174"/>
      <c r="R153" s="174"/>
      <c r="S153" s="150"/>
      <c r="V153" s="175"/>
      <c r="Z153">
        <v>0</v>
      </c>
    </row>
    <row r="154" spans="1:26" ht="24.95" customHeight="1" x14ac:dyDescent="0.25">
      <c r="A154" s="172"/>
      <c r="B154" s="169" t="s">
        <v>184</v>
      </c>
      <c r="C154" s="173" t="s">
        <v>185</v>
      </c>
      <c r="D154" s="169" t="s">
        <v>697</v>
      </c>
      <c r="E154" s="169" t="s">
        <v>140</v>
      </c>
      <c r="F154" s="170">
        <v>1</v>
      </c>
      <c r="G154" s="171"/>
      <c r="H154" s="171"/>
      <c r="I154" s="171">
        <f t="shared" ref="I154:I185" si="20">ROUND(F154*(G154+H154),2)</f>
        <v>0</v>
      </c>
      <c r="J154" s="169">
        <f t="shared" ref="J154:J185" si="21">ROUND(F154*(N154),2)</f>
        <v>4.1500000000000004</v>
      </c>
      <c r="K154" s="1">
        <f t="shared" ref="K154:K185" si="22">ROUND(F154*(O154),2)</f>
        <v>0</v>
      </c>
      <c r="L154" s="1"/>
      <c r="M154" s="1">
        <f t="shared" si="19"/>
        <v>0</v>
      </c>
      <c r="N154" s="1">
        <v>4.1500000000000004</v>
      </c>
      <c r="O154" s="1"/>
      <c r="P154" s="161"/>
      <c r="Q154" s="174"/>
      <c r="R154" s="174"/>
      <c r="S154" s="150"/>
      <c r="V154" s="175"/>
      <c r="Z154">
        <v>0</v>
      </c>
    </row>
    <row r="155" spans="1:26" ht="24.95" customHeight="1" x14ac:dyDescent="0.25">
      <c r="A155" s="172"/>
      <c r="B155" s="169" t="s">
        <v>184</v>
      </c>
      <c r="C155" s="173" t="s">
        <v>185</v>
      </c>
      <c r="D155" s="169" t="s">
        <v>698</v>
      </c>
      <c r="E155" s="169" t="s">
        <v>140</v>
      </c>
      <c r="F155" s="170">
        <v>2</v>
      </c>
      <c r="G155" s="171"/>
      <c r="H155" s="171"/>
      <c r="I155" s="171">
        <f t="shared" si="20"/>
        <v>0</v>
      </c>
      <c r="J155" s="169">
        <f t="shared" si="21"/>
        <v>8.16</v>
      </c>
      <c r="K155" s="1">
        <f t="shared" si="22"/>
        <v>0</v>
      </c>
      <c r="L155" s="1"/>
      <c r="M155" s="1">
        <f t="shared" si="19"/>
        <v>0</v>
      </c>
      <c r="N155" s="1">
        <v>4.08</v>
      </c>
      <c r="O155" s="1"/>
      <c r="P155" s="161"/>
      <c r="Q155" s="174"/>
      <c r="R155" s="174"/>
      <c r="S155" s="150"/>
      <c r="V155" s="175"/>
      <c r="Z155">
        <v>0</v>
      </c>
    </row>
    <row r="156" spans="1:26" ht="24.95" customHeight="1" x14ac:dyDescent="0.25">
      <c r="A156" s="172"/>
      <c r="B156" s="169" t="s">
        <v>184</v>
      </c>
      <c r="C156" s="173" t="s">
        <v>185</v>
      </c>
      <c r="D156" s="169" t="s">
        <v>494</v>
      </c>
      <c r="E156" s="169" t="s">
        <v>140</v>
      </c>
      <c r="F156" s="170">
        <v>1</v>
      </c>
      <c r="G156" s="171"/>
      <c r="H156" s="171"/>
      <c r="I156" s="171">
        <f t="shared" si="20"/>
        <v>0</v>
      </c>
      <c r="J156" s="169">
        <f t="shared" si="21"/>
        <v>10.01</v>
      </c>
      <c r="K156" s="1">
        <f t="shared" si="22"/>
        <v>0</v>
      </c>
      <c r="L156" s="1"/>
      <c r="M156" s="1">
        <f t="shared" si="19"/>
        <v>0</v>
      </c>
      <c r="N156" s="1">
        <v>10.01</v>
      </c>
      <c r="O156" s="1"/>
      <c r="P156" s="161"/>
      <c r="Q156" s="174"/>
      <c r="R156" s="174"/>
      <c r="S156" s="150"/>
      <c r="V156" s="175"/>
      <c r="Z156">
        <v>0</v>
      </c>
    </row>
    <row r="157" spans="1:26" ht="24.95" customHeight="1" x14ac:dyDescent="0.25">
      <c r="A157" s="172"/>
      <c r="B157" s="169" t="s">
        <v>184</v>
      </c>
      <c r="C157" s="173" t="s">
        <v>185</v>
      </c>
      <c r="D157" s="169" t="s">
        <v>495</v>
      </c>
      <c r="E157" s="169" t="s">
        <v>140</v>
      </c>
      <c r="F157" s="170">
        <v>5</v>
      </c>
      <c r="G157" s="171"/>
      <c r="H157" s="171"/>
      <c r="I157" s="171">
        <f t="shared" si="20"/>
        <v>0</v>
      </c>
      <c r="J157" s="169">
        <f t="shared" si="21"/>
        <v>28.55</v>
      </c>
      <c r="K157" s="1">
        <f t="shared" si="22"/>
        <v>0</v>
      </c>
      <c r="L157" s="1"/>
      <c r="M157" s="1">
        <f t="shared" si="19"/>
        <v>0</v>
      </c>
      <c r="N157" s="1">
        <v>5.71</v>
      </c>
      <c r="O157" s="1"/>
      <c r="P157" s="161"/>
      <c r="Q157" s="174"/>
      <c r="R157" s="174"/>
      <c r="S157" s="150"/>
      <c r="V157" s="175"/>
      <c r="Z157">
        <v>0</v>
      </c>
    </row>
    <row r="158" spans="1:26" ht="24.95" customHeight="1" x14ac:dyDescent="0.25">
      <c r="A158" s="172"/>
      <c r="B158" s="169" t="s">
        <v>184</v>
      </c>
      <c r="C158" s="173" t="s">
        <v>185</v>
      </c>
      <c r="D158" s="169" t="s">
        <v>496</v>
      </c>
      <c r="E158" s="169" t="s">
        <v>140</v>
      </c>
      <c r="F158" s="170">
        <v>2</v>
      </c>
      <c r="G158" s="171"/>
      <c r="H158" s="171"/>
      <c r="I158" s="171">
        <f t="shared" si="20"/>
        <v>0</v>
      </c>
      <c r="J158" s="169">
        <f t="shared" si="21"/>
        <v>27.06</v>
      </c>
      <c r="K158" s="1">
        <f t="shared" si="22"/>
        <v>0</v>
      </c>
      <c r="L158" s="1"/>
      <c r="M158" s="1">
        <f t="shared" si="19"/>
        <v>0</v>
      </c>
      <c r="N158" s="1">
        <v>13.53</v>
      </c>
      <c r="O158" s="1"/>
      <c r="P158" s="161"/>
      <c r="Q158" s="174"/>
      <c r="R158" s="174"/>
      <c r="S158" s="150"/>
      <c r="V158" s="175"/>
      <c r="Z158">
        <v>0</v>
      </c>
    </row>
    <row r="159" spans="1:26" ht="24.95" customHeight="1" x14ac:dyDescent="0.25">
      <c r="A159" s="172"/>
      <c r="B159" s="169" t="s">
        <v>184</v>
      </c>
      <c r="C159" s="173" t="s">
        <v>185</v>
      </c>
      <c r="D159" s="169" t="s">
        <v>497</v>
      </c>
      <c r="E159" s="169" t="s">
        <v>140</v>
      </c>
      <c r="F159" s="170">
        <v>10</v>
      </c>
      <c r="G159" s="171"/>
      <c r="H159" s="171"/>
      <c r="I159" s="171">
        <f t="shared" si="20"/>
        <v>0</v>
      </c>
      <c r="J159" s="169">
        <f t="shared" si="21"/>
        <v>41.5</v>
      </c>
      <c r="K159" s="1">
        <f t="shared" si="22"/>
        <v>0</v>
      </c>
      <c r="L159" s="1"/>
      <c r="M159" s="1">
        <f t="shared" si="19"/>
        <v>0</v>
      </c>
      <c r="N159" s="1">
        <v>4.1500000000000004</v>
      </c>
      <c r="O159" s="1"/>
      <c r="P159" s="161"/>
      <c r="Q159" s="174"/>
      <c r="R159" s="174"/>
      <c r="S159" s="150"/>
      <c r="V159" s="175"/>
      <c r="Z159">
        <v>0</v>
      </c>
    </row>
    <row r="160" spans="1:26" ht="24.95" customHeight="1" x14ac:dyDescent="0.25">
      <c r="A160" s="172"/>
      <c r="B160" s="169" t="s">
        <v>184</v>
      </c>
      <c r="C160" s="173" t="s">
        <v>185</v>
      </c>
      <c r="D160" s="169" t="s">
        <v>699</v>
      </c>
      <c r="E160" s="169" t="s">
        <v>140</v>
      </c>
      <c r="F160" s="170">
        <v>1</v>
      </c>
      <c r="G160" s="171"/>
      <c r="H160" s="171"/>
      <c r="I160" s="171">
        <f t="shared" si="20"/>
        <v>0</v>
      </c>
      <c r="J160" s="169">
        <f t="shared" si="21"/>
        <v>200.22</v>
      </c>
      <c r="K160" s="1">
        <f t="shared" si="22"/>
        <v>0</v>
      </c>
      <c r="L160" s="1"/>
      <c r="M160" s="1">
        <f t="shared" si="19"/>
        <v>0</v>
      </c>
      <c r="N160" s="1">
        <v>200.22</v>
      </c>
      <c r="O160" s="1"/>
      <c r="P160" s="161"/>
      <c r="Q160" s="174"/>
      <c r="R160" s="174"/>
      <c r="S160" s="150"/>
      <c r="V160" s="175"/>
      <c r="Z160">
        <v>0</v>
      </c>
    </row>
    <row r="161" spans="1:26" ht="24.95" customHeight="1" x14ac:dyDescent="0.25">
      <c r="A161" s="172"/>
      <c r="B161" s="169" t="s">
        <v>184</v>
      </c>
      <c r="C161" s="173" t="s">
        <v>185</v>
      </c>
      <c r="D161" s="169" t="s">
        <v>700</v>
      </c>
      <c r="E161" s="169" t="s">
        <v>140</v>
      </c>
      <c r="F161" s="170">
        <v>1</v>
      </c>
      <c r="G161" s="171"/>
      <c r="H161" s="171"/>
      <c r="I161" s="171">
        <f t="shared" si="20"/>
        <v>0</v>
      </c>
      <c r="J161" s="169">
        <f t="shared" si="21"/>
        <v>110.12</v>
      </c>
      <c r="K161" s="1">
        <f t="shared" si="22"/>
        <v>0</v>
      </c>
      <c r="L161" s="1"/>
      <c r="M161" s="1">
        <f t="shared" si="19"/>
        <v>0</v>
      </c>
      <c r="N161" s="1">
        <v>110.12</v>
      </c>
      <c r="O161" s="1"/>
      <c r="P161" s="161"/>
      <c r="Q161" s="174"/>
      <c r="R161" s="174"/>
      <c r="S161" s="150"/>
      <c r="V161" s="175"/>
      <c r="Z161">
        <v>0</v>
      </c>
    </row>
    <row r="162" spans="1:26" ht="24.95" customHeight="1" x14ac:dyDescent="0.25">
      <c r="A162" s="172"/>
      <c r="B162" s="169" t="s">
        <v>184</v>
      </c>
      <c r="C162" s="173" t="s">
        <v>185</v>
      </c>
      <c r="D162" s="169" t="s">
        <v>701</v>
      </c>
      <c r="E162" s="169" t="s">
        <v>140</v>
      </c>
      <c r="F162" s="170">
        <v>6</v>
      </c>
      <c r="G162" s="171"/>
      <c r="H162" s="171"/>
      <c r="I162" s="171">
        <f t="shared" si="20"/>
        <v>0</v>
      </c>
      <c r="J162" s="169">
        <f t="shared" si="21"/>
        <v>206.88</v>
      </c>
      <c r="K162" s="1">
        <f t="shared" si="22"/>
        <v>0</v>
      </c>
      <c r="L162" s="1"/>
      <c r="M162" s="1">
        <f t="shared" si="19"/>
        <v>0</v>
      </c>
      <c r="N162" s="1">
        <v>34.479999999999997</v>
      </c>
      <c r="O162" s="1"/>
      <c r="P162" s="161"/>
      <c r="Q162" s="174"/>
      <c r="R162" s="174"/>
      <c r="S162" s="150"/>
      <c r="V162" s="175"/>
      <c r="Z162">
        <v>0</v>
      </c>
    </row>
    <row r="163" spans="1:26" ht="24.95" customHeight="1" x14ac:dyDescent="0.25">
      <c r="A163" s="172"/>
      <c r="B163" s="169" t="s">
        <v>184</v>
      </c>
      <c r="C163" s="173" t="s">
        <v>185</v>
      </c>
      <c r="D163" s="169" t="s">
        <v>498</v>
      </c>
      <c r="E163" s="169" t="s">
        <v>140</v>
      </c>
      <c r="F163" s="170">
        <v>5</v>
      </c>
      <c r="G163" s="171"/>
      <c r="H163" s="171"/>
      <c r="I163" s="171">
        <f t="shared" si="20"/>
        <v>0</v>
      </c>
      <c r="J163" s="169">
        <f t="shared" si="21"/>
        <v>172.4</v>
      </c>
      <c r="K163" s="1">
        <f t="shared" si="22"/>
        <v>0</v>
      </c>
      <c r="L163" s="1"/>
      <c r="M163" s="1">
        <f t="shared" si="19"/>
        <v>0</v>
      </c>
      <c r="N163" s="1">
        <v>34.479999999999997</v>
      </c>
      <c r="O163" s="1"/>
      <c r="P163" s="161"/>
      <c r="Q163" s="174"/>
      <c r="R163" s="174"/>
      <c r="S163" s="150"/>
      <c r="V163" s="175"/>
      <c r="Z163">
        <v>0</v>
      </c>
    </row>
    <row r="164" spans="1:26" ht="24.95" customHeight="1" x14ac:dyDescent="0.25">
      <c r="A164" s="172"/>
      <c r="B164" s="169" t="s">
        <v>184</v>
      </c>
      <c r="C164" s="173" t="s">
        <v>185</v>
      </c>
      <c r="D164" s="169" t="s">
        <v>702</v>
      </c>
      <c r="E164" s="169" t="s">
        <v>140</v>
      </c>
      <c r="F164" s="170">
        <v>2</v>
      </c>
      <c r="G164" s="171"/>
      <c r="H164" s="171"/>
      <c r="I164" s="171">
        <f t="shared" si="20"/>
        <v>0</v>
      </c>
      <c r="J164" s="169">
        <f t="shared" si="21"/>
        <v>86.02</v>
      </c>
      <c r="K164" s="1">
        <f t="shared" si="22"/>
        <v>0</v>
      </c>
      <c r="L164" s="1"/>
      <c r="M164" s="1">
        <f t="shared" si="19"/>
        <v>0</v>
      </c>
      <c r="N164" s="1">
        <v>43.01</v>
      </c>
      <c r="O164" s="1"/>
      <c r="P164" s="161"/>
      <c r="Q164" s="174"/>
      <c r="R164" s="174"/>
      <c r="S164" s="150"/>
      <c r="V164" s="175"/>
      <c r="Z164">
        <v>0</v>
      </c>
    </row>
    <row r="165" spans="1:26" ht="24.95" customHeight="1" x14ac:dyDescent="0.25">
      <c r="A165" s="172"/>
      <c r="B165" s="169" t="s">
        <v>184</v>
      </c>
      <c r="C165" s="173" t="s">
        <v>185</v>
      </c>
      <c r="D165" s="169" t="s">
        <v>499</v>
      </c>
      <c r="E165" s="169" t="s">
        <v>140</v>
      </c>
      <c r="F165" s="170">
        <v>2</v>
      </c>
      <c r="G165" s="171"/>
      <c r="H165" s="171"/>
      <c r="I165" s="171">
        <f t="shared" si="20"/>
        <v>0</v>
      </c>
      <c r="J165" s="169">
        <f t="shared" si="21"/>
        <v>206.9</v>
      </c>
      <c r="K165" s="1">
        <f t="shared" si="22"/>
        <v>0</v>
      </c>
      <c r="L165" s="1"/>
      <c r="M165" s="1">
        <f t="shared" si="19"/>
        <v>0</v>
      </c>
      <c r="N165" s="1">
        <v>103.45</v>
      </c>
      <c r="O165" s="1"/>
      <c r="P165" s="161"/>
      <c r="Q165" s="174"/>
      <c r="R165" s="174"/>
      <c r="S165" s="150"/>
      <c r="V165" s="175"/>
      <c r="Z165">
        <v>0</v>
      </c>
    </row>
    <row r="166" spans="1:26" ht="24.95" customHeight="1" x14ac:dyDescent="0.25">
      <c r="A166" s="172"/>
      <c r="B166" s="169" t="s">
        <v>184</v>
      </c>
      <c r="C166" s="173" t="s">
        <v>185</v>
      </c>
      <c r="D166" s="169" t="s">
        <v>703</v>
      </c>
      <c r="E166" s="169" t="s">
        <v>140</v>
      </c>
      <c r="F166" s="170">
        <v>4</v>
      </c>
      <c r="G166" s="171"/>
      <c r="H166" s="171"/>
      <c r="I166" s="171">
        <f t="shared" si="20"/>
        <v>0</v>
      </c>
      <c r="J166" s="169">
        <f t="shared" si="21"/>
        <v>13.48</v>
      </c>
      <c r="K166" s="1">
        <f t="shared" si="22"/>
        <v>0</v>
      </c>
      <c r="L166" s="1"/>
      <c r="M166" s="1">
        <f t="shared" si="19"/>
        <v>0</v>
      </c>
      <c r="N166" s="1">
        <v>3.37</v>
      </c>
      <c r="O166" s="1"/>
      <c r="P166" s="161"/>
      <c r="Q166" s="174"/>
      <c r="R166" s="174"/>
      <c r="S166" s="150"/>
      <c r="V166" s="175"/>
      <c r="Z166">
        <v>0</v>
      </c>
    </row>
    <row r="167" spans="1:26" ht="24.95" customHeight="1" x14ac:dyDescent="0.25">
      <c r="A167" s="172"/>
      <c r="B167" s="169" t="s">
        <v>184</v>
      </c>
      <c r="C167" s="173" t="s">
        <v>185</v>
      </c>
      <c r="D167" s="169" t="s">
        <v>500</v>
      </c>
      <c r="E167" s="169" t="s">
        <v>140</v>
      </c>
      <c r="F167" s="170">
        <v>11</v>
      </c>
      <c r="G167" s="171"/>
      <c r="H167" s="171"/>
      <c r="I167" s="171">
        <f t="shared" si="20"/>
        <v>0</v>
      </c>
      <c r="J167" s="169">
        <f t="shared" si="21"/>
        <v>10.56</v>
      </c>
      <c r="K167" s="1">
        <f t="shared" si="22"/>
        <v>0</v>
      </c>
      <c r="L167" s="1"/>
      <c r="M167" s="1">
        <f t="shared" si="19"/>
        <v>0</v>
      </c>
      <c r="N167" s="1">
        <v>0.96</v>
      </c>
      <c r="O167" s="1"/>
      <c r="P167" s="161"/>
      <c r="Q167" s="174"/>
      <c r="R167" s="174"/>
      <c r="S167" s="150"/>
      <c r="V167" s="175"/>
      <c r="Z167">
        <v>0</v>
      </c>
    </row>
    <row r="168" spans="1:26" ht="24.95" customHeight="1" x14ac:dyDescent="0.25">
      <c r="A168" s="172"/>
      <c r="B168" s="169" t="s">
        <v>184</v>
      </c>
      <c r="C168" s="173" t="s">
        <v>185</v>
      </c>
      <c r="D168" s="169" t="s">
        <v>501</v>
      </c>
      <c r="E168" s="169" t="s">
        <v>140</v>
      </c>
      <c r="F168" s="170">
        <v>2</v>
      </c>
      <c r="G168" s="171"/>
      <c r="H168" s="171"/>
      <c r="I168" s="171">
        <f t="shared" si="20"/>
        <v>0</v>
      </c>
      <c r="J168" s="169">
        <f t="shared" si="21"/>
        <v>14.46</v>
      </c>
      <c r="K168" s="1">
        <f t="shared" si="22"/>
        <v>0</v>
      </c>
      <c r="L168" s="1"/>
      <c r="M168" s="1">
        <f t="shared" si="19"/>
        <v>0</v>
      </c>
      <c r="N168" s="1">
        <v>7.23</v>
      </c>
      <c r="O168" s="1"/>
      <c r="P168" s="161"/>
      <c r="Q168" s="174"/>
      <c r="R168" s="174"/>
      <c r="S168" s="150"/>
      <c r="V168" s="175"/>
      <c r="Z168">
        <v>0</v>
      </c>
    </row>
    <row r="169" spans="1:26" ht="24.95" customHeight="1" x14ac:dyDescent="0.25">
      <c r="A169" s="172"/>
      <c r="B169" s="169" t="s">
        <v>184</v>
      </c>
      <c r="C169" s="173" t="s">
        <v>185</v>
      </c>
      <c r="D169" s="169" t="s">
        <v>704</v>
      </c>
      <c r="E169" s="169" t="s">
        <v>160</v>
      </c>
      <c r="F169" s="170">
        <v>10</v>
      </c>
      <c r="G169" s="171"/>
      <c r="H169" s="171"/>
      <c r="I169" s="171">
        <f t="shared" si="20"/>
        <v>0</v>
      </c>
      <c r="J169" s="169">
        <f t="shared" si="21"/>
        <v>4.8</v>
      </c>
      <c r="K169" s="1">
        <f t="shared" si="22"/>
        <v>0</v>
      </c>
      <c r="L169" s="1"/>
      <c r="M169" s="1">
        <f t="shared" si="19"/>
        <v>0</v>
      </c>
      <c r="N169" s="1">
        <v>0.48</v>
      </c>
      <c r="O169" s="1"/>
      <c r="P169" s="161"/>
      <c r="Q169" s="174"/>
      <c r="R169" s="174"/>
      <c r="S169" s="150"/>
      <c r="V169" s="175"/>
      <c r="Z169">
        <v>0</v>
      </c>
    </row>
    <row r="170" spans="1:26" ht="24.95" customHeight="1" x14ac:dyDescent="0.25">
      <c r="A170" s="172"/>
      <c r="B170" s="169" t="s">
        <v>184</v>
      </c>
      <c r="C170" s="173" t="s">
        <v>185</v>
      </c>
      <c r="D170" s="169" t="s">
        <v>705</v>
      </c>
      <c r="E170" s="169" t="s">
        <v>160</v>
      </c>
      <c r="F170" s="170">
        <v>10</v>
      </c>
      <c r="G170" s="171"/>
      <c r="H170" s="171"/>
      <c r="I170" s="171">
        <f t="shared" si="20"/>
        <v>0</v>
      </c>
      <c r="J170" s="169">
        <f t="shared" si="21"/>
        <v>6.7</v>
      </c>
      <c r="K170" s="1">
        <f t="shared" si="22"/>
        <v>0</v>
      </c>
      <c r="L170" s="1"/>
      <c r="M170" s="1">
        <f t="shared" si="19"/>
        <v>0</v>
      </c>
      <c r="N170" s="1">
        <v>0.67</v>
      </c>
      <c r="O170" s="1"/>
      <c r="P170" s="161"/>
      <c r="Q170" s="174"/>
      <c r="R170" s="174"/>
      <c r="S170" s="150"/>
      <c r="V170" s="175"/>
      <c r="Z170">
        <v>0</v>
      </c>
    </row>
    <row r="171" spans="1:26" ht="24.95" customHeight="1" x14ac:dyDescent="0.25">
      <c r="A171" s="172"/>
      <c r="B171" s="169" t="s">
        <v>184</v>
      </c>
      <c r="C171" s="173" t="s">
        <v>185</v>
      </c>
      <c r="D171" s="169" t="s">
        <v>502</v>
      </c>
      <c r="E171" s="169" t="s">
        <v>160</v>
      </c>
      <c r="F171" s="170">
        <v>40</v>
      </c>
      <c r="G171" s="171"/>
      <c r="H171" s="171"/>
      <c r="I171" s="171">
        <f t="shared" si="20"/>
        <v>0</v>
      </c>
      <c r="J171" s="169">
        <f t="shared" si="21"/>
        <v>43.2</v>
      </c>
      <c r="K171" s="1">
        <f t="shared" si="22"/>
        <v>0</v>
      </c>
      <c r="L171" s="1"/>
      <c r="M171" s="1">
        <f t="shared" ref="M171:M193" si="23">ROUND(F171*(G171),2)</f>
        <v>0</v>
      </c>
      <c r="N171" s="1">
        <v>1.08</v>
      </c>
      <c r="O171" s="1"/>
      <c r="P171" s="161"/>
      <c r="Q171" s="174"/>
      <c r="R171" s="174"/>
      <c r="S171" s="150"/>
      <c r="V171" s="175"/>
      <c r="Z171">
        <v>0</v>
      </c>
    </row>
    <row r="172" spans="1:26" ht="24.95" customHeight="1" x14ac:dyDescent="0.25">
      <c r="A172" s="172"/>
      <c r="B172" s="169" t="s">
        <v>184</v>
      </c>
      <c r="C172" s="173" t="s">
        <v>185</v>
      </c>
      <c r="D172" s="169" t="s">
        <v>503</v>
      </c>
      <c r="E172" s="169" t="s">
        <v>160</v>
      </c>
      <c r="F172" s="170">
        <v>70</v>
      </c>
      <c r="G172" s="171"/>
      <c r="H172" s="171"/>
      <c r="I172" s="171">
        <f t="shared" si="20"/>
        <v>0</v>
      </c>
      <c r="J172" s="169">
        <f t="shared" si="21"/>
        <v>83.3</v>
      </c>
      <c r="K172" s="1">
        <f t="shared" si="22"/>
        <v>0</v>
      </c>
      <c r="L172" s="1"/>
      <c r="M172" s="1">
        <f t="shared" si="23"/>
        <v>0</v>
      </c>
      <c r="N172" s="1">
        <v>1.19</v>
      </c>
      <c r="O172" s="1"/>
      <c r="P172" s="161"/>
      <c r="Q172" s="174"/>
      <c r="R172" s="174"/>
      <c r="S172" s="150"/>
      <c r="V172" s="175"/>
      <c r="Z172">
        <v>0</v>
      </c>
    </row>
    <row r="173" spans="1:26" ht="24.95" customHeight="1" x14ac:dyDescent="0.25">
      <c r="A173" s="172"/>
      <c r="B173" s="169" t="s">
        <v>184</v>
      </c>
      <c r="C173" s="173" t="s">
        <v>185</v>
      </c>
      <c r="D173" s="169" t="s">
        <v>706</v>
      </c>
      <c r="E173" s="169" t="s">
        <v>160</v>
      </c>
      <c r="F173" s="170">
        <v>30</v>
      </c>
      <c r="G173" s="171"/>
      <c r="H173" s="171"/>
      <c r="I173" s="171">
        <f t="shared" si="20"/>
        <v>0</v>
      </c>
      <c r="J173" s="169">
        <f t="shared" si="21"/>
        <v>116.7</v>
      </c>
      <c r="K173" s="1">
        <f t="shared" si="22"/>
        <v>0</v>
      </c>
      <c r="L173" s="1"/>
      <c r="M173" s="1">
        <f t="shared" si="23"/>
        <v>0</v>
      </c>
      <c r="N173" s="1">
        <v>3.89</v>
      </c>
      <c r="O173" s="1"/>
      <c r="P173" s="161"/>
      <c r="Q173" s="174"/>
      <c r="R173" s="174"/>
      <c r="S173" s="150"/>
      <c r="V173" s="175"/>
      <c r="Z173">
        <v>0</v>
      </c>
    </row>
    <row r="174" spans="1:26" ht="24.95" customHeight="1" x14ac:dyDescent="0.25">
      <c r="A174" s="172"/>
      <c r="B174" s="169" t="s">
        <v>184</v>
      </c>
      <c r="C174" s="173" t="s">
        <v>185</v>
      </c>
      <c r="D174" s="169" t="s">
        <v>504</v>
      </c>
      <c r="E174" s="169" t="s">
        <v>140</v>
      </c>
      <c r="F174" s="170">
        <v>2</v>
      </c>
      <c r="G174" s="171"/>
      <c r="H174" s="171"/>
      <c r="I174" s="171">
        <f t="shared" si="20"/>
        <v>0</v>
      </c>
      <c r="J174" s="169">
        <f t="shared" si="21"/>
        <v>400.44</v>
      </c>
      <c r="K174" s="1">
        <f t="shared" si="22"/>
        <v>0</v>
      </c>
      <c r="L174" s="1"/>
      <c r="M174" s="1">
        <f t="shared" si="23"/>
        <v>0</v>
      </c>
      <c r="N174" s="1">
        <v>200.22</v>
      </c>
      <c r="O174" s="1"/>
      <c r="P174" s="161"/>
      <c r="Q174" s="174"/>
      <c r="R174" s="174"/>
      <c r="S174" s="150"/>
      <c r="V174" s="175"/>
      <c r="Z174">
        <v>0</v>
      </c>
    </row>
    <row r="175" spans="1:26" ht="24.95" customHeight="1" x14ac:dyDescent="0.25">
      <c r="A175" s="172"/>
      <c r="B175" s="169" t="s">
        <v>184</v>
      </c>
      <c r="C175" s="173" t="s">
        <v>185</v>
      </c>
      <c r="D175" s="169" t="s">
        <v>505</v>
      </c>
      <c r="E175" s="169" t="s">
        <v>140</v>
      </c>
      <c r="F175" s="170">
        <v>100</v>
      </c>
      <c r="G175" s="171"/>
      <c r="H175" s="171"/>
      <c r="I175" s="171">
        <f t="shared" si="20"/>
        <v>0</v>
      </c>
      <c r="J175" s="169">
        <f t="shared" si="21"/>
        <v>11</v>
      </c>
      <c r="K175" s="1">
        <f t="shared" si="22"/>
        <v>0</v>
      </c>
      <c r="L175" s="1"/>
      <c r="M175" s="1">
        <f t="shared" si="23"/>
        <v>0</v>
      </c>
      <c r="N175" s="1">
        <v>0.11</v>
      </c>
      <c r="O175" s="1"/>
      <c r="P175" s="161"/>
      <c r="Q175" s="174"/>
      <c r="R175" s="174"/>
      <c r="S175" s="150"/>
      <c r="V175" s="175"/>
      <c r="Z175">
        <v>0</v>
      </c>
    </row>
    <row r="176" spans="1:26" ht="24.95" customHeight="1" x14ac:dyDescent="0.25">
      <c r="A176" s="172"/>
      <c r="B176" s="169" t="s">
        <v>184</v>
      </c>
      <c r="C176" s="173" t="s">
        <v>185</v>
      </c>
      <c r="D176" s="169" t="s">
        <v>506</v>
      </c>
      <c r="E176" s="169" t="s">
        <v>140</v>
      </c>
      <c r="F176" s="170">
        <v>20</v>
      </c>
      <c r="G176" s="171"/>
      <c r="H176" s="171"/>
      <c r="I176" s="171">
        <f t="shared" si="20"/>
        <v>0</v>
      </c>
      <c r="J176" s="169">
        <f t="shared" si="21"/>
        <v>2.6</v>
      </c>
      <c r="K176" s="1">
        <f t="shared" si="22"/>
        <v>0</v>
      </c>
      <c r="L176" s="1"/>
      <c r="M176" s="1">
        <f t="shared" si="23"/>
        <v>0</v>
      </c>
      <c r="N176" s="1">
        <v>0.13</v>
      </c>
      <c r="O176" s="1"/>
      <c r="P176" s="161"/>
      <c r="Q176" s="174"/>
      <c r="R176" s="174"/>
      <c r="S176" s="150"/>
      <c r="V176" s="175"/>
      <c r="Z176">
        <v>0</v>
      </c>
    </row>
    <row r="177" spans="1:26" ht="24.95" customHeight="1" x14ac:dyDescent="0.25">
      <c r="A177" s="172"/>
      <c r="B177" s="169" t="s">
        <v>184</v>
      </c>
      <c r="C177" s="173" t="s">
        <v>185</v>
      </c>
      <c r="D177" s="169" t="s">
        <v>507</v>
      </c>
      <c r="E177" s="169" t="s">
        <v>140</v>
      </c>
      <c r="F177" s="170">
        <v>2</v>
      </c>
      <c r="G177" s="171"/>
      <c r="H177" s="171"/>
      <c r="I177" s="171">
        <f t="shared" si="20"/>
        <v>0</v>
      </c>
      <c r="J177" s="169">
        <f t="shared" si="21"/>
        <v>2.6</v>
      </c>
      <c r="K177" s="1">
        <f t="shared" si="22"/>
        <v>0</v>
      </c>
      <c r="L177" s="1"/>
      <c r="M177" s="1">
        <f t="shared" si="23"/>
        <v>0</v>
      </c>
      <c r="N177" s="1">
        <v>1.3</v>
      </c>
      <c r="O177" s="1"/>
      <c r="P177" s="161"/>
      <c r="Q177" s="174"/>
      <c r="R177" s="174"/>
      <c r="S177" s="150"/>
      <c r="V177" s="175"/>
      <c r="Z177">
        <v>0</v>
      </c>
    </row>
    <row r="178" spans="1:26" ht="24.95" customHeight="1" x14ac:dyDescent="0.25">
      <c r="A178" s="172"/>
      <c r="B178" s="169" t="s">
        <v>184</v>
      </c>
      <c r="C178" s="173" t="s">
        <v>185</v>
      </c>
      <c r="D178" s="169" t="s">
        <v>707</v>
      </c>
      <c r="E178" s="169" t="s">
        <v>140</v>
      </c>
      <c r="F178" s="170">
        <v>4</v>
      </c>
      <c r="G178" s="171"/>
      <c r="H178" s="171"/>
      <c r="I178" s="171">
        <f t="shared" si="20"/>
        <v>0</v>
      </c>
      <c r="J178" s="169">
        <f t="shared" si="21"/>
        <v>2.2400000000000002</v>
      </c>
      <c r="K178" s="1">
        <f t="shared" si="22"/>
        <v>0</v>
      </c>
      <c r="L178" s="1"/>
      <c r="M178" s="1">
        <f t="shared" si="23"/>
        <v>0</v>
      </c>
      <c r="N178" s="1">
        <v>0.56000000000000005</v>
      </c>
      <c r="O178" s="1"/>
      <c r="P178" s="161"/>
      <c r="Q178" s="174"/>
      <c r="R178" s="174"/>
      <c r="S178" s="150"/>
      <c r="V178" s="175"/>
      <c r="Z178">
        <v>0</v>
      </c>
    </row>
    <row r="179" spans="1:26" ht="24.95" customHeight="1" x14ac:dyDescent="0.25">
      <c r="A179" s="172"/>
      <c r="B179" s="169" t="s">
        <v>184</v>
      </c>
      <c r="C179" s="173" t="s">
        <v>185</v>
      </c>
      <c r="D179" s="169" t="s">
        <v>708</v>
      </c>
      <c r="E179" s="169" t="s">
        <v>140</v>
      </c>
      <c r="F179" s="170">
        <v>4</v>
      </c>
      <c r="G179" s="171"/>
      <c r="H179" s="171"/>
      <c r="I179" s="171">
        <f t="shared" si="20"/>
        <v>0</v>
      </c>
      <c r="J179" s="169">
        <f t="shared" si="21"/>
        <v>4.76</v>
      </c>
      <c r="K179" s="1">
        <f t="shared" si="22"/>
        <v>0</v>
      </c>
      <c r="L179" s="1"/>
      <c r="M179" s="1">
        <f t="shared" si="23"/>
        <v>0</v>
      </c>
      <c r="N179" s="1">
        <v>1.19</v>
      </c>
      <c r="O179" s="1"/>
      <c r="P179" s="161"/>
      <c r="Q179" s="174"/>
      <c r="R179" s="174"/>
      <c r="S179" s="150"/>
      <c r="V179" s="175"/>
      <c r="Z179">
        <v>0</v>
      </c>
    </row>
    <row r="180" spans="1:26" ht="24.95" customHeight="1" x14ac:dyDescent="0.25">
      <c r="A180" s="172"/>
      <c r="B180" s="169" t="s">
        <v>184</v>
      </c>
      <c r="C180" s="173" t="s">
        <v>185</v>
      </c>
      <c r="D180" s="169" t="s">
        <v>709</v>
      </c>
      <c r="E180" s="169" t="s">
        <v>140</v>
      </c>
      <c r="F180" s="170">
        <v>4</v>
      </c>
      <c r="G180" s="171"/>
      <c r="H180" s="171"/>
      <c r="I180" s="171">
        <f t="shared" si="20"/>
        <v>0</v>
      </c>
      <c r="J180" s="169">
        <f t="shared" si="21"/>
        <v>4.08</v>
      </c>
      <c r="K180" s="1">
        <f t="shared" si="22"/>
        <v>0</v>
      </c>
      <c r="L180" s="1"/>
      <c r="M180" s="1">
        <f t="shared" si="23"/>
        <v>0</v>
      </c>
      <c r="N180" s="1">
        <v>1.02</v>
      </c>
      <c r="O180" s="1"/>
      <c r="P180" s="161"/>
      <c r="Q180" s="174"/>
      <c r="R180" s="174"/>
      <c r="S180" s="150"/>
      <c r="V180" s="175"/>
      <c r="Z180">
        <v>0</v>
      </c>
    </row>
    <row r="181" spans="1:26" ht="24.95" customHeight="1" x14ac:dyDescent="0.25">
      <c r="A181" s="172"/>
      <c r="B181" s="169" t="s">
        <v>184</v>
      </c>
      <c r="C181" s="173" t="s">
        <v>185</v>
      </c>
      <c r="D181" s="169" t="s">
        <v>710</v>
      </c>
      <c r="E181" s="169" t="s">
        <v>140</v>
      </c>
      <c r="F181" s="170">
        <v>2</v>
      </c>
      <c r="G181" s="171"/>
      <c r="H181" s="171"/>
      <c r="I181" s="171">
        <f t="shared" si="20"/>
        <v>0</v>
      </c>
      <c r="J181" s="169">
        <f t="shared" si="21"/>
        <v>2.96</v>
      </c>
      <c r="K181" s="1">
        <f t="shared" si="22"/>
        <v>0</v>
      </c>
      <c r="L181" s="1"/>
      <c r="M181" s="1">
        <f t="shared" si="23"/>
        <v>0</v>
      </c>
      <c r="N181" s="1">
        <v>1.48</v>
      </c>
      <c r="O181" s="1"/>
      <c r="P181" s="161"/>
      <c r="Q181" s="174"/>
      <c r="R181" s="174"/>
      <c r="S181" s="150"/>
      <c r="V181" s="175"/>
      <c r="Z181">
        <v>0</v>
      </c>
    </row>
    <row r="182" spans="1:26" ht="24.95" customHeight="1" x14ac:dyDescent="0.25">
      <c r="A182" s="172"/>
      <c r="B182" s="169" t="s">
        <v>184</v>
      </c>
      <c r="C182" s="173" t="s">
        <v>185</v>
      </c>
      <c r="D182" s="169" t="s">
        <v>711</v>
      </c>
      <c r="E182" s="169" t="s">
        <v>140</v>
      </c>
      <c r="F182" s="170">
        <v>2</v>
      </c>
      <c r="G182" s="171"/>
      <c r="H182" s="171"/>
      <c r="I182" s="171">
        <f t="shared" si="20"/>
        <v>0</v>
      </c>
      <c r="J182" s="169">
        <f t="shared" si="21"/>
        <v>2.2999999999999998</v>
      </c>
      <c r="K182" s="1">
        <f t="shared" si="22"/>
        <v>0</v>
      </c>
      <c r="L182" s="1"/>
      <c r="M182" s="1">
        <f t="shared" si="23"/>
        <v>0</v>
      </c>
      <c r="N182" s="1">
        <v>1.1499999999999999</v>
      </c>
      <c r="O182" s="1"/>
      <c r="P182" s="161"/>
      <c r="Q182" s="174"/>
      <c r="R182" s="174"/>
      <c r="S182" s="150"/>
      <c r="V182" s="175"/>
      <c r="Z182">
        <v>0</v>
      </c>
    </row>
    <row r="183" spans="1:26" ht="24.95" customHeight="1" x14ac:dyDescent="0.25">
      <c r="A183" s="172"/>
      <c r="B183" s="169" t="s">
        <v>184</v>
      </c>
      <c r="C183" s="173" t="s">
        <v>185</v>
      </c>
      <c r="D183" s="169" t="s">
        <v>712</v>
      </c>
      <c r="E183" s="169" t="s">
        <v>140</v>
      </c>
      <c r="F183" s="170">
        <v>5</v>
      </c>
      <c r="G183" s="171"/>
      <c r="H183" s="171"/>
      <c r="I183" s="171">
        <f t="shared" si="20"/>
        <v>0</v>
      </c>
      <c r="J183" s="169">
        <f t="shared" si="21"/>
        <v>17.05</v>
      </c>
      <c r="K183" s="1">
        <f t="shared" si="22"/>
        <v>0</v>
      </c>
      <c r="L183" s="1"/>
      <c r="M183" s="1">
        <f t="shared" si="23"/>
        <v>0</v>
      </c>
      <c r="N183" s="1">
        <v>3.41</v>
      </c>
      <c r="O183" s="1"/>
      <c r="P183" s="161"/>
      <c r="Q183" s="174"/>
      <c r="R183" s="174"/>
      <c r="S183" s="150"/>
      <c r="V183" s="175"/>
      <c r="Z183">
        <v>0</v>
      </c>
    </row>
    <row r="184" spans="1:26" ht="24.95" customHeight="1" x14ac:dyDescent="0.25">
      <c r="A184" s="172"/>
      <c r="B184" s="169" t="s">
        <v>184</v>
      </c>
      <c r="C184" s="173" t="s">
        <v>185</v>
      </c>
      <c r="D184" s="169" t="s">
        <v>713</v>
      </c>
      <c r="E184" s="169" t="s">
        <v>140</v>
      </c>
      <c r="F184" s="170">
        <v>6</v>
      </c>
      <c r="G184" s="171"/>
      <c r="H184" s="171"/>
      <c r="I184" s="171">
        <f t="shared" si="20"/>
        <v>0</v>
      </c>
      <c r="J184" s="169">
        <f t="shared" si="21"/>
        <v>18.48</v>
      </c>
      <c r="K184" s="1">
        <f t="shared" si="22"/>
        <v>0</v>
      </c>
      <c r="L184" s="1"/>
      <c r="M184" s="1">
        <f t="shared" si="23"/>
        <v>0</v>
      </c>
      <c r="N184" s="1">
        <v>3.08</v>
      </c>
      <c r="O184" s="1"/>
      <c r="P184" s="161"/>
      <c r="Q184" s="174"/>
      <c r="R184" s="174"/>
      <c r="S184" s="150"/>
      <c r="V184" s="175"/>
      <c r="Z184">
        <v>0</v>
      </c>
    </row>
    <row r="185" spans="1:26" ht="24.95" customHeight="1" x14ac:dyDescent="0.25">
      <c r="A185" s="172"/>
      <c r="B185" s="169" t="s">
        <v>184</v>
      </c>
      <c r="C185" s="173" t="s">
        <v>185</v>
      </c>
      <c r="D185" s="169" t="s">
        <v>714</v>
      </c>
      <c r="E185" s="169" t="s">
        <v>140</v>
      </c>
      <c r="F185" s="170">
        <v>8</v>
      </c>
      <c r="G185" s="171"/>
      <c r="H185" s="171"/>
      <c r="I185" s="171">
        <f t="shared" si="20"/>
        <v>0</v>
      </c>
      <c r="J185" s="169">
        <f t="shared" si="21"/>
        <v>5.6</v>
      </c>
      <c r="K185" s="1">
        <f t="shared" si="22"/>
        <v>0</v>
      </c>
      <c r="L185" s="1"/>
      <c r="M185" s="1">
        <f t="shared" si="23"/>
        <v>0</v>
      </c>
      <c r="N185" s="1">
        <v>0.7</v>
      </c>
      <c r="O185" s="1"/>
      <c r="P185" s="161"/>
      <c r="Q185" s="174"/>
      <c r="R185" s="174"/>
      <c r="S185" s="150"/>
      <c r="V185" s="175"/>
      <c r="Z185">
        <v>0</v>
      </c>
    </row>
    <row r="186" spans="1:26" ht="24.95" customHeight="1" x14ac:dyDescent="0.25">
      <c r="A186" s="172"/>
      <c r="B186" s="169" t="s">
        <v>184</v>
      </c>
      <c r="C186" s="173" t="s">
        <v>185</v>
      </c>
      <c r="D186" s="169" t="s">
        <v>715</v>
      </c>
      <c r="E186" s="169" t="s">
        <v>140</v>
      </c>
      <c r="F186" s="170">
        <v>2</v>
      </c>
      <c r="G186" s="171"/>
      <c r="H186" s="171"/>
      <c r="I186" s="171">
        <f t="shared" ref="I186:I217" si="24">ROUND(F186*(G186+H186),2)</f>
        <v>0</v>
      </c>
      <c r="J186" s="169">
        <f t="shared" ref="J186:J197" si="25">ROUND(F186*(N186),2)</f>
        <v>12.98</v>
      </c>
      <c r="K186" s="1">
        <f t="shared" ref="K186:K197" si="26">ROUND(F186*(O186),2)</f>
        <v>0</v>
      </c>
      <c r="L186" s="1"/>
      <c r="M186" s="1">
        <f t="shared" si="23"/>
        <v>0</v>
      </c>
      <c r="N186" s="1">
        <v>6.49</v>
      </c>
      <c r="O186" s="1"/>
      <c r="P186" s="161"/>
      <c r="Q186" s="174"/>
      <c r="R186" s="174"/>
      <c r="S186" s="150"/>
      <c r="V186" s="175"/>
      <c r="Z186">
        <v>0</v>
      </c>
    </row>
    <row r="187" spans="1:26" ht="24.95" customHeight="1" x14ac:dyDescent="0.25">
      <c r="A187" s="172"/>
      <c r="B187" s="169" t="s">
        <v>184</v>
      </c>
      <c r="C187" s="173" t="s">
        <v>185</v>
      </c>
      <c r="D187" s="169" t="s">
        <v>716</v>
      </c>
      <c r="E187" s="169" t="s">
        <v>140</v>
      </c>
      <c r="F187" s="170">
        <v>4</v>
      </c>
      <c r="G187" s="171"/>
      <c r="H187" s="171"/>
      <c r="I187" s="171">
        <f t="shared" si="24"/>
        <v>0</v>
      </c>
      <c r="J187" s="169">
        <f t="shared" si="25"/>
        <v>4.32</v>
      </c>
      <c r="K187" s="1">
        <f t="shared" si="26"/>
        <v>0</v>
      </c>
      <c r="L187" s="1"/>
      <c r="M187" s="1">
        <f t="shared" si="23"/>
        <v>0</v>
      </c>
      <c r="N187" s="1">
        <v>1.08</v>
      </c>
      <c r="O187" s="1"/>
      <c r="P187" s="161"/>
      <c r="Q187" s="174"/>
      <c r="R187" s="174"/>
      <c r="S187" s="150"/>
      <c r="V187" s="175"/>
      <c r="Z187">
        <v>0</v>
      </c>
    </row>
    <row r="188" spans="1:26" ht="24.95" customHeight="1" x14ac:dyDescent="0.25">
      <c r="A188" s="172"/>
      <c r="B188" s="169" t="s">
        <v>184</v>
      </c>
      <c r="C188" s="173" t="s">
        <v>185</v>
      </c>
      <c r="D188" s="169" t="s">
        <v>717</v>
      </c>
      <c r="E188" s="169" t="s">
        <v>140</v>
      </c>
      <c r="F188" s="170">
        <v>1</v>
      </c>
      <c r="G188" s="171"/>
      <c r="H188" s="171"/>
      <c r="I188" s="171">
        <f t="shared" si="24"/>
        <v>0</v>
      </c>
      <c r="J188" s="169">
        <f t="shared" si="25"/>
        <v>7.3</v>
      </c>
      <c r="K188" s="1">
        <f t="shared" si="26"/>
        <v>0</v>
      </c>
      <c r="L188" s="1"/>
      <c r="M188" s="1">
        <f t="shared" si="23"/>
        <v>0</v>
      </c>
      <c r="N188" s="1">
        <v>7.3</v>
      </c>
      <c r="O188" s="1"/>
      <c r="P188" s="161"/>
      <c r="Q188" s="174"/>
      <c r="R188" s="174"/>
      <c r="S188" s="150"/>
      <c r="V188" s="175"/>
      <c r="Z188">
        <v>0</v>
      </c>
    </row>
    <row r="189" spans="1:26" ht="24.95" customHeight="1" x14ac:dyDescent="0.25">
      <c r="A189" s="172"/>
      <c r="B189" s="169" t="s">
        <v>184</v>
      </c>
      <c r="C189" s="173" t="s">
        <v>185</v>
      </c>
      <c r="D189" s="169" t="s">
        <v>718</v>
      </c>
      <c r="E189" s="169" t="s">
        <v>140</v>
      </c>
      <c r="F189" s="170">
        <v>1</v>
      </c>
      <c r="G189" s="171"/>
      <c r="H189" s="171"/>
      <c r="I189" s="171">
        <f t="shared" si="24"/>
        <v>0</v>
      </c>
      <c r="J189" s="169">
        <f t="shared" si="25"/>
        <v>1.71</v>
      </c>
      <c r="K189" s="1">
        <f t="shared" si="26"/>
        <v>0</v>
      </c>
      <c r="L189" s="1"/>
      <c r="M189" s="1">
        <f t="shared" si="23"/>
        <v>0</v>
      </c>
      <c r="N189" s="1">
        <v>1.71</v>
      </c>
      <c r="O189" s="1"/>
      <c r="P189" s="161"/>
      <c r="Q189" s="174"/>
      <c r="R189" s="174"/>
      <c r="S189" s="150"/>
      <c r="V189" s="175"/>
      <c r="Z189">
        <v>0</v>
      </c>
    </row>
    <row r="190" spans="1:26" ht="24.95" customHeight="1" x14ac:dyDescent="0.25">
      <c r="A190" s="172"/>
      <c r="B190" s="169" t="s">
        <v>184</v>
      </c>
      <c r="C190" s="173" t="s">
        <v>185</v>
      </c>
      <c r="D190" s="169" t="s">
        <v>508</v>
      </c>
      <c r="E190" s="169" t="s">
        <v>140</v>
      </c>
      <c r="F190" s="170">
        <v>30</v>
      </c>
      <c r="G190" s="171"/>
      <c r="H190" s="171"/>
      <c r="I190" s="171">
        <f t="shared" si="24"/>
        <v>0</v>
      </c>
      <c r="J190" s="169">
        <f t="shared" si="25"/>
        <v>16.8</v>
      </c>
      <c r="K190" s="1">
        <f t="shared" si="26"/>
        <v>0</v>
      </c>
      <c r="L190" s="1"/>
      <c r="M190" s="1">
        <f t="shared" si="23"/>
        <v>0</v>
      </c>
      <c r="N190" s="1">
        <v>0.56000000000000005</v>
      </c>
      <c r="O190" s="1"/>
      <c r="P190" s="161"/>
      <c r="Q190" s="174"/>
      <c r="R190" s="174"/>
      <c r="S190" s="150"/>
      <c r="V190" s="175"/>
      <c r="Z190">
        <v>0</v>
      </c>
    </row>
    <row r="191" spans="1:26" ht="24.95" customHeight="1" x14ac:dyDescent="0.25">
      <c r="A191" s="172"/>
      <c r="B191" s="169" t="s">
        <v>184</v>
      </c>
      <c r="C191" s="173" t="s">
        <v>185</v>
      </c>
      <c r="D191" s="169" t="s">
        <v>509</v>
      </c>
      <c r="E191" s="169" t="s">
        <v>140</v>
      </c>
      <c r="F191" s="170">
        <v>1</v>
      </c>
      <c r="G191" s="171"/>
      <c r="H191" s="171"/>
      <c r="I191" s="171">
        <f t="shared" si="24"/>
        <v>0</v>
      </c>
      <c r="J191" s="169">
        <f t="shared" si="25"/>
        <v>129.77000000000001</v>
      </c>
      <c r="K191" s="1">
        <f t="shared" si="26"/>
        <v>0</v>
      </c>
      <c r="L191" s="1"/>
      <c r="M191" s="1">
        <f t="shared" si="23"/>
        <v>0</v>
      </c>
      <c r="N191" s="1">
        <v>129.77000000000001</v>
      </c>
      <c r="O191" s="1"/>
      <c r="P191" s="161"/>
      <c r="Q191" s="174"/>
      <c r="R191" s="174"/>
      <c r="S191" s="150"/>
      <c r="V191" s="175"/>
      <c r="Z191">
        <v>0</v>
      </c>
    </row>
    <row r="192" spans="1:26" ht="24.95" customHeight="1" x14ac:dyDescent="0.25">
      <c r="A192" s="172"/>
      <c r="B192" s="169" t="s">
        <v>184</v>
      </c>
      <c r="C192" s="173" t="s">
        <v>185</v>
      </c>
      <c r="D192" s="169" t="s">
        <v>719</v>
      </c>
      <c r="E192" s="169" t="s">
        <v>140</v>
      </c>
      <c r="F192" s="170">
        <v>1</v>
      </c>
      <c r="G192" s="171"/>
      <c r="H192" s="171"/>
      <c r="I192" s="171">
        <f t="shared" si="24"/>
        <v>0</v>
      </c>
      <c r="J192" s="169">
        <f t="shared" si="25"/>
        <v>1939.79</v>
      </c>
      <c r="K192" s="1">
        <f t="shared" si="26"/>
        <v>0</v>
      </c>
      <c r="L192" s="1"/>
      <c r="M192" s="1">
        <f t="shared" si="23"/>
        <v>0</v>
      </c>
      <c r="N192" s="1">
        <v>1939.79</v>
      </c>
      <c r="O192" s="1"/>
      <c r="P192" s="161"/>
      <c r="Q192" s="174"/>
      <c r="R192" s="174"/>
      <c r="S192" s="150"/>
      <c r="V192" s="175"/>
      <c r="Z192">
        <v>0</v>
      </c>
    </row>
    <row r="193" spans="1:26" ht="24.95" customHeight="1" x14ac:dyDescent="0.25">
      <c r="A193" s="172"/>
      <c r="B193" s="169" t="s">
        <v>511</v>
      </c>
      <c r="C193" s="173" t="s">
        <v>512</v>
      </c>
      <c r="D193" s="169" t="s">
        <v>513</v>
      </c>
      <c r="E193" s="169" t="s">
        <v>514</v>
      </c>
      <c r="F193" s="170">
        <v>3</v>
      </c>
      <c r="G193" s="182"/>
      <c r="H193" s="182"/>
      <c r="I193" s="182">
        <f t="shared" si="24"/>
        <v>0</v>
      </c>
      <c r="J193" s="169">
        <f t="shared" si="25"/>
        <v>218.16</v>
      </c>
      <c r="K193" s="1">
        <f t="shared" si="26"/>
        <v>0</v>
      </c>
      <c r="L193" s="1"/>
      <c r="M193" s="1">
        <f t="shared" si="23"/>
        <v>0</v>
      </c>
      <c r="N193" s="1">
        <v>72.72</v>
      </c>
      <c r="O193" s="1"/>
      <c r="P193" s="161"/>
      <c r="Q193" s="174"/>
      <c r="R193" s="174"/>
      <c r="S193" s="150"/>
      <c r="V193" s="175"/>
      <c r="Z193">
        <v>0</v>
      </c>
    </row>
    <row r="194" spans="1:26" ht="24.95" customHeight="1" x14ac:dyDescent="0.25">
      <c r="A194" s="172"/>
      <c r="B194" s="169" t="s">
        <v>478</v>
      </c>
      <c r="C194" s="173" t="s">
        <v>479</v>
      </c>
      <c r="D194" s="169" t="s">
        <v>480</v>
      </c>
      <c r="E194" s="169" t="s">
        <v>514</v>
      </c>
      <c r="F194" s="170">
        <v>6</v>
      </c>
      <c r="G194" s="182"/>
      <c r="H194" s="182"/>
      <c r="I194" s="182">
        <f t="shared" si="24"/>
        <v>0</v>
      </c>
      <c r="J194" s="169">
        <f t="shared" si="25"/>
        <v>436.32</v>
      </c>
      <c r="K194" s="1">
        <f t="shared" si="26"/>
        <v>0</v>
      </c>
      <c r="L194" s="1">
        <f>ROUND(F194*(G194),2)</f>
        <v>0</v>
      </c>
      <c r="M194" s="1"/>
      <c r="N194" s="1">
        <v>72.72</v>
      </c>
      <c r="O194" s="1"/>
      <c r="P194" s="161"/>
      <c r="Q194" s="174"/>
      <c r="R194" s="174"/>
      <c r="S194" s="150"/>
      <c r="V194" s="175"/>
      <c r="Z194">
        <v>0</v>
      </c>
    </row>
    <row r="195" spans="1:26" ht="24.95" customHeight="1" x14ac:dyDescent="0.25">
      <c r="A195" s="172"/>
      <c r="B195" s="169" t="s">
        <v>478</v>
      </c>
      <c r="C195" s="173" t="s">
        <v>481</v>
      </c>
      <c r="D195" s="169" t="s">
        <v>480</v>
      </c>
      <c r="E195" s="169" t="s">
        <v>514</v>
      </c>
      <c r="F195" s="170">
        <v>6</v>
      </c>
      <c r="G195" s="182"/>
      <c r="H195" s="182"/>
      <c r="I195" s="182">
        <f t="shared" si="24"/>
        <v>0</v>
      </c>
      <c r="J195" s="169">
        <f t="shared" si="25"/>
        <v>436.32</v>
      </c>
      <c r="K195" s="1">
        <f t="shared" si="26"/>
        <v>0</v>
      </c>
      <c r="L195" s="1">
        <f>ROUND(F195*(G195),2)</f>
        <v>0</v>
      </c>
      <c r="M195" s="1"/>
      <c r="N195" s="1">
        <v>72.72</v>
      </c>
      <c r="O195" s="1"/>
      <c r="P195" s="161"/>
      <c r="Q195" s="174"/>
      <c r="R195" s="174"/>
      <c r="S195" s="150"/>
      <c r="V195" s="175"/>
      <c r="Z195">
        <v>0</v>
      </c>
    </row>
    <row r="196" spans="1:26" ht="24.95" customHeight="1" x14ac:dyDescent="0.25">
      <c r="A196" s="172"/>
      <c r="B196" s="169" t="s">
        <v>478</v>
      </c>
      <c r="C196" s="173" t="s">
        <v>515</v>
      </c>
      <c r="D196" s="169" t="s">
        <v>516</v>
      </c>
      <c r="E196" s="169" t="s">
        <v>514</v>
      </c>
      <c r="F196" s="170">
        <v>6</v>
      </c>
      <c r="G196" s="182"/>
      <c r="H196" s="182"/>
      <c r="I196" s="182">
        <f t="shared" si="24"/>
        <v>0</v>
      </c>
      <c r="J196" s="169">
        <f t="shared" si="25"/>
        <v>436.32</v>
      </c>
      <c r="K196" s="1">
        <f t="shared" si="26"/>
        <v>0</v>
      </c>
      <c r="L196" s="1">
        <f>ROUND(F196*(G196),2)</f>
        <v>0</v>
      </c>
      <c r="M196" s="1"/>
      <c r="N196" s="1">
        <v>72.72</v>
      </c>
      <c r="O196" s="1"/>
      <c r="P196" s="161"/>
      <c r="Q196" s="174"/>
      <c r="R196" s="174"/>
      <c r="S196" s="150"/>
      <c r="V196" s="175"/>
      <c r="Z196">
        <v>0</v>
      </c>
    </row>
    <row r="197" spans="1:26" ht="24.95" customHeight="1" x14ac:dyDescent="0.25">
      <c r="A197" s="172"/>
      <c r="B197" s="169" t="s">
        <v>478</v>
      </c>
      <c r="C197" s="173" t="s">
        <v>517</v>
      </c>
      <c r="D197" s="169" t="s">
        <v>518</v>
      </c>
      <c r="E197" s="169" t="s">
        <v>514</v>
      </c>
      <c r="F197" s="170">
        <v>1</v>
      </c>
      <c r="G197" s="182"/>
      <c r="H197" s="182"/>
      <c r="I197" s="182">
        <f t="shared" si="24"/>
        <v>0</v>
      </c>
      <c r="J197" s="169">
        <f t="shared" si="25"/>
        <v>72.72</v>
      </c>
      <c r="K197" s="1">
        <f t="shared" si="26"/>
        <v>0</v>
      </c>
      <c r="L197" s="1">
        <f>ROUND(F197*(G197),2)</f>
        <v>0</v>
      </c>
      <c r="M197" s="1"/>
      <c r="N197" s="1">
        <v>72.72</v>
      </c>
      <c r="O197" s="1"/>
      <c r="P197" s="161"/>
      <c r="Q197" s="174"/>
      <c r="R197" s="174"/>
      <c r="S197" s="150"/>
      <c r="V197" s="175"/>
      <c r="Z197">
        <v>0</v>
      </c>
    </row>
    <row r="198" spans="1:26" x14ac:dyDescent="0.25">
      <c r="A198" s="150"/>
      <c r="B198" s="150"/>
      <c r="C198" s="150"/>
      <c r="D198" s="150" t="s">
        <v>235</v>
      </c>
      <c r="E198" s="150"/>
      <c r="F198" s="168"/>
      <c r="G198" s="153"/>
      <c r="H198" s="153">
        <f>ROUND((SUM(M89:M197))/1,2)</f>
        <v>0</v>
      </c>
      <c r="I198" s="153">
        <f>ROUND((SUM(I89:I197))/1,2)</f>
        <v>0</v>
      </c>
      <c r="J198" s="150"/>
      <c r="K198" s="150"/>
      <c r="L198" s="150">
        <f>ROUND((SUM(L89:L197))/1,2)</f>
        <v>0</v>
      </c>
      <c r="M198" s="150">
        <f>ROUND((SUM(M89:M197))/1,2)</f>
        <v>0</v>
      </c>
      <c r="N198" s="150"/>
      <c r="O198" s="150"/>
      <c r="P198" s="176">
        <f>ROUND((SUM(P89:P197))/1,2)</f>
        <v>0</v>
      </c>
      <c r="Q198" s="147"/>
      <c r="R198" s="147"/>
      <c r="S198" s="176">
        <f>ROUND((SUM(S89:S197))/1,2)</f>
        <v>0</v>
      </c>
      <c r="T198" s="147"/>
      <c r="U198" s="147"/>
      <c r="V198" s="147"/>
      <c r="W198" s="147"/>
      <c r="X198" s="147"/>
      <c r="Y198" s="147"/>
      <c r="Z198" s="147"/>
    </row>
    <row r="199" spans="1:26" x14ac:dyDescent="0.25">
      <c r="A199" s="1"/>
      <c r="B199" s="1"/>
      <c r="C199" s="1"/>
      <c r="D199" s="1"/>
      <c r="E199" s="1"/>
      <c r="F199" s="161"/>
      <c r="G199" s="143"/>
      <c r="H199" s="143"/>
      <c r="I199" s="143"/>
      <c r="J199" s="1"/>
      <c r="K199" s="1"/>
      <c r="L199" s="1"/>
      <c r="M199" s="1"/>
      <c r="N199" s="1"/>
      <c r="O199" s="1"/>
      <c r="P199" s="1"/>
      <c r="S199" s="1"/>
    </row>
    <row r="200" spans="1:26" x14ac:dyDescent="0.25">
      <c r="A200" s="150"/>
      <c r="B200" s="150"/>
      <c r="C200" s="150"/>
      <c r="D200" s="150" t="s">
        <v>84</v>
      </c>
      <c r="E200" s="150"/>
      <c r="F200" s="168"/>
      <c r="G200" s="151"/>
      <c r="H200" s="151"/>
      <c r="I200" s="151"/>
      <c r="J200" s="150"/>
      <c r="K200" s="150"/>
      <c r="L200" s="150"/>
      <c r="M200" s="150"/>
      <c r="N200" s="150"/>
      <c r="O200" s="150"/>
      <c r="P200" s="150"/>
      <c r="Q200" s="147"/>
      <c r="R200" s="147"/>
      <c r="S200" s="150"/>
      <c r="T200" s="147"/>
      <c r="U200" s="147"/>
      <c r="V200" s="147"/>
      <c r="W200" s="147"/>
      <c r="X200" s="147"/>
      <c r="Y200" s="147"/>
      <c r="Z200" s="147"/>
    </row>
    <row r="201" spans="1:26" ht="24.95" customHeight="1" x14ac:dyDescent="0.25">
      <c r="A201" s="172"/>
      <c r="B201" s="169" t="s">
        <v>216</v>
      </c>
      <c r="C201" s="173" t="s">
        <v>519</v>
      </c>
      <c r="D201" s="169" t="s">
        <v>520</v>
      </c>
      <c r="E201" s="169" t="s">
        <v>160</v>
      </c>
      <c r="F201" s="170">
        <v>30</v>
      </c>
      <c r="G201" s="171"/>
      <c r="H201" s="171"/>
      <c r="I201" s="171">
        <f t="shared" ref="I201:I207" si="27">ROUND(F201*(G201+H201),2)</f>
        <v>0</v>
      </c>
      <c r="J201" s="169">
        <f t="shared" ref="J201:J207" si="28">ROUND(F201*(N201),2)</f>
        <v>151.19999999999999</v>
      </c>
      <c r="K201" s="1">
        <f t="shared" ref="K201:K207" si="29">ROUND(F201*(O201),2)</f>
        <v>0</v>
      </c>
      <c r="L201" s="1">
        <f t="shared" ref="L201:L207" si="30">ROUND(F201*(G201),2)</f>
        <v>0</v>
      </c>
      <c r="M201" s="1"/>
      <c r="N201" s="1">
        <v>5.04</v>
      </c>
      <c r="O201" s="1"/>
      <c r="P201" s="161"/>
      <c r="Q201" s="174"/>
      <c r="R201" s="174"/>
      <c r="S201" s="150"/>
      <c r="V201" s="175"/>
      <c r="Z201">
        <v>0</v>
      </c>
    </row>
    <row r="202" spans="1:26" ht="24.95" customHeight="1" x14ac:dyDescent="0.25">
      <c r="A202" s="172"/>
      <c r="B202" s="169" t="s">
        <v>216</v>
      </c>
      <c r="C202" s="173" t="s">
        <v>521</v>
      </c>
      <c r="D202" s="169" t="s">
        <v>522</v>
      </c>
      <c r="E202" s="169" t="s">
        <v>160</v>
      </c>
      <c r="F202" s="170">
        <v>30</v>
      </c>
      <c r="G202" s="171"/>
      <c r="H202" s="171"/>
      <c r="I202" s="171">
        <f t="shared" si="27"/>
        <v>0</v>
      </c>
      <c r="J202" s="169">
        <f t="shared" si="28"/>
        <v>38.1</v>
      </c>
      <c r="K202" s="1">
        <f t="shared" si="29"/>
        <v>0</v>
      </c>
      <c r="L202" s="1">
        <f t="shared" si="30"/>
        <v>0</v>
      </c>
      <c r="M202" s="1"/>
      <c r="N202" s="1">
        <v>1.27</v>
      </c>
      <c r="O202" s="1"/>
      <c r="P202" s="161"/>
      <c r="Q202" s="174"/>
      <c r="R202" s="174"/>
      <c r="S202" s="150"/>
      <c r="V202" s="175"/>
      <c r="Z202">
        <v>0</v>
      </c>
    </row>
    <row r="203" spans="1:26" ht="24.95" customHeight="1" x14ac:dyDescent="0.25">
      <c r="A203" s="172"/>
      <c r="B203" s="169" t="s">
        <v>216</v>
      </c>
      <c r="C203" s="173" t="s">
        <v>523</v>
      </c>
      <c r="D203" s="169" t="s">
        <v>524</v>
      </c>
      <c r="E203" s="169" t="s">
        <v>140</v>
      </c>
      <c r="F203" s="170">
        <v>1</v>
      </c>
      <c r="G203" s="171"/>
      <c r="H203" s="171"/>
      <c r="I203" s="171">
        <f t="shared" si="27"/>
        <v>0</v>
      </c>
      <c r="J203" s="169">
        <f t="shared" si="28"/>
        <v>23.55</v>
      </c>
      <c r="K203" s="1">
        <f t="shared" si="29"/>
        <v>0</v>
      </c>
      <c r="L203" s="1">
        <f t="shared" si="30"/>
        <v>0</v>
      </c>
      <c r="M203" s="1"/>
      <c r="N203" s="1">
        <v>23.55</v>
      </c>
      <c r="O203" s="1"/>
      <c r="P203" s="161"/>
      <c r="Q203" s="174"/>
      <c r="R203" s="174"/>
      <c r="S203" s="150"/>
      <c r="V203" s="175"/>
      <c r="Z203">
        <v>0</v>
      </c>
    </row>
    <row r="204" spans="1:26" ht="24.95" customHeight="1" x14ac:dyDescent="0.25">
      <c r="A204" s="172"/>
      <c r="B204" s="169" t="s">
        <v>216</v>
      </c>
      <c r="C204" s="173" t="s">
        <v>525</v>
      </c>
      <c r="D204" s="169" t="s">
        <v>526</v>
      </c>
      <c r="E204" s="169" t="s">
        <v>160</v>
      </c>
      <c r="F204" s="170">
        <v>30</v>
      </c>
      <c r="G204" s="171"/>
      <c r="H204" s="171"/>
      <c r="I204" s="171">
        <f t="shared" si="27"/>
        <v>0</v>
      </c>
      <c r="J204" s="169">
        <f t="shared" si="28"/>
        <v>57</v>
      </c>
      <c r="K204" s="1">
        <f t="shared" si="29"/>
        <v>0</v>
      </c>
      <c r="L204" s="1">
        <f t="shared" si="30"/>
        <v>0</v>
      </c>
      <c r="M204" s="1"/>
      <c r="N204" s="1">
        <v>1.9</v>
      </c>
      <c r="O204" s="1"/>
      <c r="P204" s="161"/>
      <c r="Q204" s="174"/>
      <c r="R204" s="174"/>
      <c r="S204" s="150"/>
      <c r="V204" s="175"/>
      <c r="Z204">
        <v>0</v>
      </c>
    </row>
    <row r="205" spans="1:26" ht="24.95" customHeight="1" x14ac:dyDescent="0.25">
      <c r="A205" s="172"/>
      <c r="B205" s="169" t="s">
        <v>216</v>
      </c>
      <c r="C205" s="173" t="s">
        <v>527</v>
      </c>
      <c r="D205" s="169" t="s">
        <v>528</v>
      </c>
      <c r="E205" s="169" t="s">
        <v>312</v>
      </c>
      <c r="F205" s="170">
        <v>30</v>
      </c>
      <c r="G205" s="171"/>
      <c r="H205" s="171"/>
      <c r="I205" s="171">
        <f t="shared" si="27"/>
        <v>0</v>
      </c>
      <c r="J205" s="169">
        <f t="shared" si="28"/>
        <v>50.1</v>
      </c>
      <c r="K205" s="1">
        <f t="shared" si="29"/>
        <v>0</v>
      </c>
      <c r="L205" s="1">
        <f t="shared" si="30"/>
        <v>0</v>
      </c>
      <c r="M205" s="1"/>
      <c r="N205" s="1">
        <v>1.67</v>
      </c>
      <c r="O205" s="1"/>
      <c r="P205" s="161"/>
      <c r="Q205" s="174"/>
      <c r="R205" s="174"/>
      <c r="S205" s="150"/>
      <c r="V205" s="175"/>
      <c r="Z205">
        <v>0</v>
      </c>
    </row>
    <row r="206" spans="1:26" ht="24.95" customHeight="1" x14ac:dyDescent="0.25">
      <c r="A206" s="172"/>
      <c r="B206" s="169" t="s">
        <v>216</v>
      </c>
      <c r="C206" s="173" t="s">
        <v>529</v>
      </c>
      <c r="D206" s="169" t="s">
        <v>530</v>
      </c>
      <c r="E206" s="169" t="s">
        <v>140</v>
      </c>
      <c r="F206" s="170">
        <v>6</v>
      </c>
      <c r="G206" s="171"/>
      <c r="H206" s="171"/>
      <c r="I206" s="171">
        <f t="shared" si="27"/>
        <v>0</v>
      </c>
      <c r="J206" s="169">
        <f t="shared" si="28"/>
        <v>45.12</v>
      </c>
      <c r="K206" s="1">
        <f t="shared" si="29"/>
        <v>0</v>
      </c>
      <c r="L206" s="1">
        <f t="shared" si="30"/>
        <v>0</v>
      </c>
      <c r="M206" s="1"/>
      <c r="N206" s="1">
        <v>7.52</v>
      </c>
      <c r="O206" s="1"/>
      <c r="P206" s="161"/>
      <c r="Q206" s="174"/>
      <c r="R206" s="174"/>
      <c r="S206" s="150"/>
      <c r="V206" s="175"/>
      <c r="Z206">
        <v>0</v>
      </c>
    </row>
    <row r="207" spans="1:26" ht="24.95" customHeight="1" x14ac:dyDescent="0.25">
      <c r="A207" s="172"/>
      <c r="B207" s="169" t="s">
        <v>216</v>
      </c>
      <c r="C207" s="173" t="s">
        <v>531</v>
      </c>
      <c r="D207" s="169" t="s">
        <v>532</v>
      </c>
      <c r="E207" s="169" t="s">
        <v>140</v>
      </c>
      <c r="F207" s="170">
        <v>4</v>
      </c>
      <c r="G207" s="171"/>
      <c r="H207" s="171"/>
      <c r="I207" s="171">
        <f t="shared" si="27"/>
        <v>0</v>
      </c>
      <c r="J207" s="169">
        <f t="shared" si="28"/>
        <v>55.72</v>
      </c>
      <c r="K207" s="1">
        <f t="shared" si="29"/>
        <v>0</v>
      </c>
      <c r="L207" s="1">
        <f t="shared" si="30"/>
        <v>0</v>
      </c>
      <c r="M207" s="1"/>
      <c r="N207" s="1">
        <v>13.93</v>
      </c>
      <c r="O207" s="1"/>
      <c r="P207" s="161"/>
      <c r="Q207" s="174"/>
      <c r="R207" s="174"/>
      <c r="S207" s="150"/>
      <c r="V207" s="175"/>
      <c r="Z207">
        <v>0</v>
      </c>
    </row>
    <row r="208" spans="1:26" x14ac:dyDescent="0.25">
      <c r="A208" s="150"/>
      <c r="B208" s="150"/>
      <c r="C208" s="150"/>
      <c r="D208" s="150" t="s">
        <v>84</v>
      </c>
      <c r="E208" s="150"/>
      <c r="F208" s="168"/>
      <c r="G208" s="153"/>
      <c r="H208" s="153"/>
      <c r="I208" s="153">
        <f>ROUND((SUM(I200:I207))/1,2)</f>
        <v>0</v>
      </c>
      <c r="J208" s="150"/>
      <c r="K208" s="150"/>
      <c r="L208" s="150">
        <f>ROUND((SUM(L200:L207))/1,2)</f>
        <v>0</v>
      </c>
      <c r="M208" s="150">
        <f>ROUND((SUM(M200:M207))/1,2)</f>
        <v>0</v>
      </c>
      <c r="N208" s="150"/>
      <c r="O208" s="150"/>
      <c r="P208" s="176"/>
      <c r="S208" s="168">
        <f>ROUND((SUM(S200:S207))/1,2)</f>
        <v>0</v>
      </c>
      <c r="V208">
        <f>ROUND((SUM(V200:V207))/1,2)</f>
        <v>0</v>
      </c>
    </row>
    <row r="209" spans="1:26" x14ac:dyDescent="0.25">
      <c r="A209" s="1"/>
      <c r="B209" s="1"/>
      <c r="C209" s="1"/>
      <c r="D209" s="1"/>
      <c r="E209" s="1"/>
      <c r="F209" s="161"/>
      <c r="G209" s="143"/>
      <c r="H209" s="143"/>
      <c r="I209" s="143"/>
      <c r="J209" s="1"/>
      <c r="K209" s="1"/>
      <c r="L209" s="1"/>
      <c r="M209" s="1"/>
      <c r="N209" s="1"/>
      <c r="O209" s="1"/>
      <c r="P209" s="1"/>
      <c r="S209" s="1"/>
    </row>
    <row r="210" spans="1:26" x14ac:dyDescent="0.25">
      <c r="A210" s="150"/>
      <c r="B210" s="150"/>
      <c r="C210" s="150"/>
      <c r="D210" s="2" t="s">
        <v>82</v>
      </c>
      <c r="E210" s="150"/>
      <c r="F210" s="168"/>
      <c r="G210" s="153"/>
      <c r="H210" s="153">
        <f>ROUND((SUM(M88:M209))/2,2)</f>
        <v>0</v>
      </c>
      <c r="I210" s="153">
        <f>ROUND((SUM(I88:I209))/2,2)</f>
        <v>0</v>
      </c>
      <c r="J210" s="150"/>
      <c r="K210" s="150"/>
      <c r="L210" s="150">
        <f>ROUND((SUM(L88:L209))/2,2)</f>
        <v>0</v>
      </c>
      <c r="M210" s="150">
        <f>ROUND((SUM(M88:M209))/2,2)</f>
        <v>0</v>
      </c>
      <c r="N210" s="150"/>
      <c r="O210" s="150"/>
      <c r="P210" s="176"/>
      <c r="S210" s="176">
        <f>ROUND((SUM(S88:S209))/2,2)</f>
        <v>0</v>
      </c>
      <c r="V210">
        <f>ROUND((SUM(V88:V209))/2,2)</f>
        <v>0</v>
      </c>
    </row>
    <row r="211" spans="1:26" x14ac:dyDescent="0.25">
      <c r="A211" s="177"/>
      <c r="B211" s="177"/>
      <c r="C211" s="177"/>
      <c r="D211" s="177" t="s">
        <v>85</v>
      </c>
      <c r="E211" s="177"/>
      <c r="F211" s="178"/>
      <c r="G211" s="179"/>
      <c r="H211" s="179">
        <f>ROUND((SUM(M9:M210))/3,2)</f>
        <v>0</v>
      </c>
      <c r="I211" s="198">
        <f>ROUND((SUM(I9:I210))/3,2)</f>
        <v>0</v>
      </c>
      <c r="J211" s="177"/>
      <c r="K211" s="177">
        <f>ROUND((SUM(K9:K210))/3,2)</f>
        <v>0</v>
      </c>
      <c r="L211" s="177">
        <f>ROUND((SUM(L9:L210))/3,2)</f>
        <v>0</v>
      </c>
      <c r="M211" s="177">
        <f>ROUND((SUM(M9:M210))/3,2)</f>
        <v>0</v>
      </c>
      <c r="N211" s="177"/>
      <c r="O211" s="177"/>
      <c r="P211" s="178"/>
      <c r="Q211" s="180"/>
      <c r="R211" s="180"/>
      <c r="S211" s="197">
        <f>ROUND((SUM(S9:S210))/3,2)</f>
        <v>584.85</v>
      </c>
      <c r="T211" s="180"/>
      <c r="U211" s="180"/>
      <c r="V211" s="180">
        <f>ROUND((SUM(V9:V210))/3,2)</f>
        <v>0</v>
      </c>
      <c r="Z211">
        <f>(SUM(Z9:Z210))</f>
        <v>0</v>
      </c>
    </row>
    <row r="215" spans="1:26" x14ac:dyDescent="0.25">
      <c r="I215" s="203"/>
    </row>
    <row r="217" spans="1:26" x14ac:dyDescent="0.25">
      <c r="I217" s="203"/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06 Vodojem - zmena č. 1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0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720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13784'!B15</f>
        <v>0</v>
      </c>
      <c r="E16" s="89">
        <f>'Rekap 13784'!C15</f>
        <v>0</v>
      </c>
      <c r="F16" s="98">
        <f>'Rekap 13784'!D15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13784'!Z34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/>
      <c r="E18" s="69"/>
      <c r="F18" s="74"/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13784'!K9:'SO 13784'!K33)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13784'!K9:'SO 13784'!K33)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720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13784'!L14</f>
        <v>0</v>
      </c>
      <c r="C11" s="151">
        <f>'SO 13784'!M14</f>
        <v>0</v>
      </c>
      <c r="D11" s="151">
        <f>'SO 13784'!I14</f>
        <v>0</v>
      </c>
      <c r="E11" s="152">
        <f>'SO 13784'!P14</f>
        <v>0</v>
      </c>
      <c r="F11" s="152">
        <f>'SO 13784'!S14</f>
        <v>0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721</v>
      </c>
      <c r="B12" s="151">
        <f>'SO 13784'!L22</f>
        <v>0</v>
      </c>
      <c r="C12" s="151">
        <f>'SO 13784'!M22</f>
        <v>0</v>
      </c>
      <c r="D12" s="151">
        <f>'SO 13784'!I22</f>
        <v>0</v>
      </c>
      <c r="E12" s="152">
        <f>'SO 13784'!P22</f>
        <v>1.79</v>
      </c>
      <c r="F12" s="152">
        <f>'SO 13784'!S22</f>
        <v>1567.92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224</v>
      </c>
      <c r="B13" s="151">
        <f>'SO 13784'!L27</f>
        <v>0</v>
      </c>
      <c r="C13" s="151">
        <f>'SO 13784'!M27</f>
        <v>0</v>
      </c>
      <c r="D13" s="151">
        <f>'SO 13784'!I27</f>
        <v>0</v>
      </c>
      <c r="E13" s="152">
        <f>'SO 13784'!P27</f>
        <v>0.12</v>
      </c>
      <c r="F13" s="152">
        <f>'SO 13784'!S27</f>
        <v>33.409999999999997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81</v>
      </c>
      <c r="B14" s="151">
        <f>'SO 13784'!L31</f>
        <v>0</v>
      </c>
      <c r="C14" s="151">
        <f>'SO 13784'!M31</f>
        <v>0</v>
      </c>
      <c r="D14" s="151">
        <f>'SO 13784'!I31</f>
        <v>0</v>
      </c>
      <c r="E14" s="152">
        <f>'SO 13784'!P31</f>
        <v>0</v>
      </c>
      <c r="F14" s="152">
        <f>'SO 13784'!S31</f>
        <v>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2" t="s">
        <v>76</v>
      </c>
      <c r="B15" s="153">
        <f>'SO 13784'!L33</f>
        <v>0</v>
      </c>
      <c r="C15" s="153">
        <f>'SO 13784'!M33</f>
        <v>0</v>
      </c>
      <c r="D15" s="153">
        <f>'SO 13784'!I33</f>
        <v>0</v>
      </c>
      <c r="E15" s="154">
        <f>'SO 13784'!S33</f>
        <v>1601.33</v>
      </c>
      <c r="F15" s="154">
        <f>'SO 13784'!V33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"/>
      <c r="B16" s="143"/>
      <c r="C16" s="143"/>
      <c r="D16" s="143"/>
      <c r="E16" s="142"/>
      <c r="F16" s="142"/>
    </row>
    <row r="17" spans="1:26" x14ac:dyDescent="0.25">
      <c r="A17" s="2" t="s">
        <v>85</v>
      </c>
      <c r="B17" s="153">
        <f>'SO 13784'!L34</f>
        <v>0</v>
      </c>
      <c r="C17" s="153">
        <f>'SO 13784'!M34</f>
        <v>0</v>
      </c>
      <c r="D17" s="153">
        <f>'SO 13784'!I34</f>
        <v>0</v>
      </c>
      <c r="E17" s="154">
        <f>'SO 13784'!S34</f>
        <v>1601.33</v>
      </c>
      <c r="F17" s="154">
        <f>'SO 13784'!V34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1"/>
      <c r="B18" s="143"/>
      <c r="C18" s="143"/>
      <c r="D18" s="143"/>
      <c r="E18" s="142"/>
      <c r="F18" s="142"/>
    </row>
    <row r="19" spans="1:26" x14ac:dyDescent="0.25">
      <c r="A19" s="1"/>
      <c r="B19" s="143"/>
      <c r="C19" s="143"/>
      <c r="D19" s="143"/>
      <c r="E19" s="142"/>
      <c r="F19" s="142"/>
    </row>
    <row r="20" spans="1:26" x14ac:dyDescent="0.25">
      <c r="A20" s="1"/>
      <c r="B20" s="143"/>
      <c r="C20" s="143"/>
      <c r="D20" s="143"/>
      <c r="E20" s="142"/>
      <c r="F20" s="142"/>
    </row>
    <row r="21" spans="1:26" x14ac:dyDescent="0.25">
      <c r="A21" s="1"/>
      <c r="B21" s="143"/>
      <c r="C21" s="143"/>
      <c r="D21" s="143"/>
      <c r="E21" s="142"/>
      <c r="F21" s="142"/>
    </row>
    <row r="22" spans="1:26" x14ac:dyDescent="0.25">
      <c r="A22" s="1"/>
      <c r="B22" s="143"/>
      <c r="C22" s="143"/>
      <c r="D22" s="143"/>
      <c r="E22" s="142"/>
      <c r="F22" s="142"/>
    </row>
    <row r="23" spans="1:26" x14ac:dyDescent="0.25">
      <c r="A23" s="1"/>
      <c r="B23" s="143"/>
      <c r="C23" s="143"/>
      <c r="D23" s="143"/>
      <c r="E23" s="142"/>
      <c r="F23" s="142"/>
    </row>
    <row r="24" spans="1:26" x14ac:dyDescent="0.25">
      <c r="A24" s="1"/>
      <c r="B24" s="143"/>
      <c r="C24" s="143"/>
      <c r="D24" s="143"/>
      <c r="E24" s="142"/>
      <c r="F24" s="142"/>
    </row>
    <row r="25" spans="1:26" x14ac:dyDescent="0.25">
      <c r="A25" s="1"/>
      <c r="B25" s="143"/>
      <c r="C25" s="143"/>
      <c r="D25" s="143"/>
      <c r="E25" s="142"/>
      <c r="F25" s="142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1"/>
      <c r="B27" s="143"/>
      <c r="C27" s="143"/>
      <c r="D27" s="143"/>
      <c r="E27" s="142"/>
      <c r="F27" s="142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6" workbookViewId="0">
      <selection activeCell="J31" sqref="J3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1023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5" t="s">
        <v>1</v>
      </c>
      <c r="C2" s="206"/>
      <c r="D2" s="206"/>
      <c r="E2" s="206"/>
      <c r="F2" s="206"/>
      <c r="G2" s="206"/>
      <c r="H2" s="206"/>
      <c r="I2" s="206"/>
      <c r="J2" s="207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'Kryci_list 9648'!D16+'Kryci_list 13776'!D16+'Kryci_list 13778'!D16+'Kryci_list 13780'!D16+'Kryci_list 13782'!D16+'Kryci_list 13784'!D16+'Kryci_list 13786'!D16+'Kryci_list 13788'!D16+'Kryci_list 13790'!D16+'Kryci_list 13792'!D16+'Kryci_list 13794'!D16</f>
        <v>0</v>
      </c>
      <c r="E16" s="89">
        <f>'Kryci_list 9648'!E16+'Kryci_list 13776'!E16+'Kryci_list 13778'!E16+'Kryci_list 13780'!E16+'Kryci_list 13782'!E16+'Kryci_list 13784'!E16+'Kryci_list 13786'!E16+'Kryci_list 13788'!E16+'Kryci_list 13790'!E16+'Kryci_list 13792'!E16+'Kryci_list 13794'!E16</f>
        <v>0</v>
      </c>
      <c r="F16" s="98">
        <f>'Kryci_list 9648'!F16+'Kryci_list 13776'!F16+'Kryci_list 13778'!F16+'Kryci_list 13780'!F16+'Kryci_list 13782'!F16+'Kryci_list 13784'!F16+'Kryci_list 13786'!F16+'Kryci_list 13788'!F16+'Kryci_list 13790'!F16+'Kryci_list 13792'!F16+'Kryci_list 13794'!F16</f>
        <v>0</v>
      </c>
      <c r="G16" s="52">
        <v>6</v>
      </c>
      <c r="H16" s="107" t="s">
        <v>45</v>
      </c>
      <c r="I16" s="121"/>
      <c r="J16" s="118">
        <f>Rekapitulácia!F18</f>
        <v>0</v>
      </c>
    </row>
    <row r="17" spans="1:10" ht="18" customHeight="1" x14ac:dyDescent="0.25">
      <c r="A17" s="11"/>
      <c r="B17" s="59">
        <v>2</v>
      </c>
      <c r="C17" s="63" t="s">
        <v>40</v>
      </c>
      <c r="D17" s="70">
        <f>'Kryci_list 9648'!D17+'Kryci_list 13776'!D17+'Kryci_list 13778'!D17+'Kryci_list 13780'!D17+'Kryci_list 13782'!D17+'Kryci_list 13784'!D17+'Kryci_list 13786'!D17+'Kryci_list 13788'!D17+'Kryci_list 13790'!D17+'Kryci_list 13792'!D17+'Kryci_list 13794'!D17</f>
        <v>0</v>
      </c>
      <c r="E17" s="68">
        <f>'Kryci_list 9648'!E17+'Kryci_list 13776'!E17+'Kryci_list 13778'!E17+'Kryci_list 13780'!E17+'Kryci_list 13782'!E17+'Kryci_list 13784'!E17+'Kryci_list 13786'!E17+'Kryci_list 13788'!E17+'Kryci_list 13790'!E17+'Kryci_list 13792'!E17+'Kryci_list 13794'!E17</f>
        <v>0</v>
      </c>
      <c r="F17" s="73">
        <f>'Kryci_list 9648'!F17+'Kryci_list 13776'!F17+'Kryci_list 13778'!F17+'Kryci_list 13780'!F17+'Kryci_list 13782'!F17+'Kryci_list 13784'!F17+'Kryci_list 13786'!F17+'Kryci_list 13788'!F17+'Kryci_list 13790'!F17+'Kryci_list 13792'!F17+'Kryci_list 13794'!F17</f>
        <v>0</v>
      </c>
      <c r="G17" s="53">
        <v>7</v>
      </c>
      <c r="H17" s="108" t="s">
        <v>46</v>
      </c>
      <c r="I17" s="121"/>
      <c r="J17" s="119">
        <f>Rekapitulácia!E18</f>
        <v>0</v>
      </c>
    </row>
    <row r="18" spans="1:10" ht="18" customHeight="1" x14ac:dyDescent="0.25">
      <c r="A18" s="11"/>
      <c r="B18" s="60">
        <v>3</v>
      </c>
      <c r="C18" s="64" t="s">
        <v>41</v>
      </c>
      <c r="D18" s="71">
        <f>'Kryci_list 9648'!D18+'Kryci_list 13776'!D18+'Kryci_list 13778'!D18+'Kryci_list 13780'!D18+'Kryci_list 13782'!D18+'Kryci_list 13784'!D18+'Kryci_list 13786'!D18+'Kryci_list 13788'!D18+'Kryci_list 13790'!D18+'Kryci_list 13792'!D18+'Kryci_list 13794'!D18</f>
        <v>0</v>
      </c>
      <c r="E18" s="69">
        <f>'Kryci_list 9648'!E18+'Kryci_list 13776'!E18+'Kryci_list 13778'!E18+'Kryci_list 13780'!E18+'Kryci_list 13782'!E18+'Kryci_list 13784'!E18+'Kryci_list 13786'!E18+'Kryci_list 13788'!E18+'Kryci_list 13790'!E18+'Kryci_list 13792'!E18+'Kryci_list 13794'!E18</f>
        <v>0</v>
      </c>
      <c r="F18" s="74">
        <f>'Kryci_list 9648'!F18+'Kryci_list 13776'!F18+'Kryci_list 13778'!F18+'Kryci_list 13780'!F18+'Kryci_list 13782'!F18+'Kryci_list 13784'!F18+'Kryci_list 13786'!F18+'Kryci_list 13788'!F18+'Kryci_list 13790'!F18+'Kryci_list 13792'!F18+'Kryci_list 13794'!F18</f>
        <v>0</v>
      </c>
      <c r="G18" s="53">
        <v>8</v>
      </c>
      <c r="H18" s="108" t="s">
        <v>47</v>
      </c>
      <c r="I18" s="121"/>
      <c r="J18" s="119">
        <f>Rekapitulácia!D18</f>
        <v>0</v>
      </c>
    </row>
    <row r="19" spans="1:10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10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10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10" ht="18" customHeight="1" x14ac:dyDescent="0.25">
      <c r="A22" s="11"/>
      <c r="B22" s="52">
        <v>11</v>
      </c>
      <c r="C22" s="55" t="s">
        <v>56</v>
      </c>
      <c r="D22" s="79"/>
      <c r="E22" s="82"/>
      <c r="F22" s="73">
        <f>'Kryci_list 9648'!F22+'Kryci_list 13776'!F22+'Kryci_list 13778'!F22+'Kryci_list 13780'!F22+'Kryci_list 13782'!F22+'Kryci_list 13784'!F22+'Kryci_list 13786'!F22+'Kryci_list 13788'!F22+'Kryci_list 13790'!F22+'Kryci_list 13792'!F22+'Kryci_list 13794'!F22</f>
        <v>0</v>
      </c>
      <c r="G22" s="52">
        <v>16</v>
      </c>
      <c r="H22" s="107" t="s">
        <v>62</v>
      </c>
      <c r="I22" s="121"/>
      <c r="J22" s="118">
        <f>'Kryci_list 9648'!J22+'Kryci_list 13776'!J22+'Kryci_list 13778'!J22+'Kryci_list 13780'!J22+'Kryci_list 13782'!J22+'Kryci_list 13784'!J22+'Kryci_list 13786'!J22+'Kryci_list 13788'!J22+'Kryci_list 13790'!J22+'Kryci_list 13792'!J22+'Kryci_list 13794'!J22</f>
        <v>0</v>
      </c>
    </row>
    <row r="23" spans="1:10" ht="18" customHeight="1" x14ac:dyDescent="0.25">
      <c r="A23" s="11"/>
      <c r="B23" s="53">
        <v>12</v>
      </c>
      <c r="C23" s="56" t="s">
        <v>57</v>
      </c>
      <c r="D23" s="58"/>
      <c r="E23" s="82"/>
      <c r="F23" s="74">
        <f>'Kryci_list 9648'!F23+'Kryci_list 13776'!F23+'Kryci_list 13778'!F23+'Kryci_list 13780'!F23+'Kryci_list 13782'!F23+'Kryci_list 13784'!F23+'Kryci_list 13786'!F23+'Kryci_list 13788'!F23+'Kryci_list 13790'!F23+'Kryci_list 13792'!F23+'Kryci_list 13794'!F23</f>
        <v>0</v>
      </c>
      <c r="G23" s="53">
        <v>17</v>
      </c>
      <c r="H23" s="108" t="s">
        <v>63</v>
      </c>
      <c r="I23" s="121"/>
      <c r="J23" s="119">
        <f>'Kryci_list 9648'!J23+'Kryci_list 13776'!J23+'Kryci_list 13778'!J23+'Kryci_list 13780'!J23+'Kryci_list 13782'!J23+'Kryci_list 13784'!J23+'Kryci_list 13786'!J23+'Kryci_list 13788'!J23+'Kryci_list 13790'!J23+'Kryci_list 13792'!J23+'Kryci_list 13794'!J23</f>
        <v>0</v>
      </c>
    </row>
    <row r="24" spans="1:10" ht="18" customHeight="1" x14ac:dyDescent="0.25">
      <c r="A24" s="11"/>
      <c r="B24" s="53">
        <v>13</v>
      </c>
      <c r="C24" s="56" t="s">
        <v>58</v>
      </c>
      <c r="D24" s="58"/>
      <c r="E24" s="82"/>
      <c r="F24" s="74">
        <f>'Kryci_list 9648'!F24+'Kryci_list 13776'!F24+'Kryci_list 13778'!F24+'Kryci_list 13780'!F24+'Kryci_list 13782'!F24+'Kryci_list 13784'!F24+'Kryci_list 13786'!F24+'Kryci_list 13788'!F24+'Kryci_list 13790'!F24+'Kryci_list 13792'!F24+'Kryci_list 13794'!F24</f>
        <v>0</v>
      </c>
      <c r="G24" s="53">
        <v>18</v>
      </c>
      <c r="H24" s="108" t="s">
        <v>64</v>
      </c>
      <c r="I24" s="121"/>
      <c r="J24" s="119">
        <f>'Kryci_list 9648'!J24+'Kryci_list 13776'!J24+'Kryci_list 13778'!J24+'Kryci_list 13780'!J24+'Kryci_list 13782'!J24+'Kryci_list 13784'!J24+'Kryci_list 13786'!J24+'Kryci_list 13788'!J24+'Kryci_list 13790'!J24+'Kryci_list 13792'!J24+'Kryci_list 13794'!J24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19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10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10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10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Rekapitulácia!B19</f>
        <v>0</v>
      </c>
      <c r="J29" s="111">
        <f>ROUND(((ROUND(I29,2)*20)/100),2)*1</f>
        <v>0</v>
      </c>
    </row>
    <row r="30" spans="1:10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Rekapitulácia!B20</f>
        <v>0</v>
      </c>
      <c r="J30" s="112">
        <f>ROUND(((ROUND(I30,2)*0)/100),2)</f>
        <v>0</v>
      </c>
    </row>
    <row r="31" spans="1:10" ht="18" customHeight="1" x14ac:dyDescent="0.25">
      <c r="A31" s="11"/>
      <c r="B31" s="23"/>
      <c r="C31" s="131"/>
      <c r="D31" s="132"/>
      <c r="E31" s="21"/>
      <c r="F31" s="11"/>
      <c r="G31" s="53">
        <v>24</v>
      </c>
      <c r="H31" s="108" t="s">
        <v>53</v>
      </c>
      <c r="I31" s="27"/>
      <c r="J31" s="196">
        <f>SUM(J28:J30)</f>
        <v>0</v>
      </c>
    </row>
    <row r="32" spans="1:10" ht="18" customHeight="1" thickBot="1" x14ac:dyDescent="0.3">
      <c r="A32" s="11"/>
      <c r="B32" s="41"/>
      <c r="C32" s="109"/>
      <c r="D32" s="116"/>
      <c r="E32" s="76"/>
      <c r="F32" s="77"/>
      <c r="G32" s="192" t="s">
        <v>54</v>
      </c>
      <c r="H32" s="193"/>
      <c r="I32" s="194"/>
      <c r="J32" s="195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15"/>
      <c r="G33" s="14"/>
      <c r="H33" s="133" t="s">
        <v>69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workbookViewId="0">
      <pane ySplit="8" topLeftCell="A20" activePane="bottomLeft" state="frozen"/>
      <selection pane="bottomLeft" activeCell="G11" sqref="G11:G3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28515625" customWidth="1"/>
    <col min="20" max="20" width="0" hidden="1" customWidth="1"/>
    <col min="21" max="21" width="1.7109375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720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98</v>
      </c>
      <c r="C11" s="173" t="s">
        <v>236</v>
      </c>
      <c r="D11" s="169" t="s">
        <v>237</v>
      </c>
      <c r="E11" s="169" t="s">
        <v>101</v>
      </c>
      <c r="F11" s="170">
        <v>289</v>
      </c>
      <c r="G11" s="171"/>
      <c r="H11" s="171"/>
      <c r="I11" s="171">
        <f>ROUND(F11*(G11+H11),2)</f>
        <v>0</v>
      </c>
      <c r="J11" s="169">
        <f>ROUND(F11*(N11),2)</f>
        <v>430.61</v>
      </c>
      <c r="K11" s="1">
        <f>ROUND(F11*(O11),2)</f>
        <v>0</v>
      </c>
      <c r="L11" s="1">
        <f>ROUND(F11*(G11),2)</f>
        <v>0</v>
      </c>
      <c r="M11" s="1"/>
      <c r="N11" s="1">
        <v>1.49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722</v>
      </c>
      <c r="D12" s="169" t="s">
        <v>723</v>
      </c>
      <c r="E12" s="169" t="s">
        <v>101</v>
      </c>
      <c r="F12" s="170">
        <v>4038.7750000000001</v>
      </c>
      <c r="G12" s="171"/>
      <c r="H12" s="171"/>
      <c r="I12" s="171">
        <f>ROUND(F12*(G12+H12),2)</f>
        <v>0</v>
      </c>
      <c r="J12" s="169">
        <f>ROUND(F12*(N12),2)</f>
        <v>14297.26</v>
      </c>
      <c r="K12" s="1">
        <f>ROUND(F12*(O12),2)</f>
        <v>0</v>
      </c>
      <c r="L12" s="1">
        <f>ROUND(F12*(G12),2)</f>
        <v>0</v>
      </c>
      <c r="M12" s="1"/>
      <c r="N12" s="1">
        <v>3.54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602</v>
      </c>
      <c r="D13" s="169" t="s">
        <v>603</v>
      </c>
      <c r="E13" s="169" t="s">
        <v>116</v>
      </c>
      <c r="F13" s="170">
        <v>1445</v>
      </c>
      <c r="G13" s="171"/>
      <c r="H13" s="171"/>
      <c r="I13" s="171">
        <f>ROUND(F13*(G13+H13),2)</f>
        <v>0</v>
      </c>
      <c r="J13" s="169">
        <f>ROUND(F13*(N13),2)</f>
        <v>650.25</v>
      </c>
      <c r="K13" s="1">
        <f>ROUND(F13*(O13),2)</f>
        <v>0</v>
      </c>
      <c r="L13" s="1">
        <f>ROUND(F13*(G13),2)</f>
        <v>0</v>
      </c>
      <c r="M13" s="1"/>
      <c r="N13" s="1">
        <v>0.45</v>
      </c>
      <c r="O13" s="1"/>
      <c r="P13" s="161"/>
      <c r="Q13" s="174"/>
      <c r="R13" s="174"/>
      <c r="S13" s="150"/>
      <c r="V13" s="175"/>
      <c r="Z13">
        <v>0</v>
      </c>
    </row>
    <row r="14" spans="1:26" x14ac:dyDescent="0.25">
      <c r="A14" s="150"/>
      <c r="B14" s="150"/>
      <c r="C14" s="150"/>
      <c r="D14" s="150" t="s">
        <v>77</v>
      </c>
      <c r="E14" s="150"/>
      <c r="F14" s="168"/>
      <c r="G14" s="153"/>
      <c r="H14" s="153">
        <f>ROUND((SUM(M10:M13))/1,2)</f>
        <v>0</v>
      </c>
      <c r="I14" s="153">
        <f>ROUND((SUM(I10:I13))/1,2)</f>
        <v>0</v>
      </c>
      <c r="J14" s="150"/>
      <c r="K14" s="150"/>
      <c r="L14" s="150">
        <f>ROUND((SUM(L10:L13))/1,2)</f>
        <v>0</v>
      </c>
      <c r="M14" s="150">
        <f>ROUND((SUM(M10:M13))/1,2)</f>
        <v>0</v>
      </c>
      <c r="N14" s="150"/>
      <c r="O14" s="150"/>
      <c r="P14" s="176">
        <f>ROUND((SUM(P10:P13))/1,2)</f>
        <v>0</v>
      </c>
      <c r="Q14" s="147"/>
      <c r="R14" s="147"/>
      <c r="S14" s="176">
        <f>ROUND((SUM(S10:S13))/1,2)</f>
        <v>0</v>
      </c>
      <c r="T14" s="147"/>
      <c r="U14" s="147"/>
      <c r="V14" s="147"/>
      <c r="W14" s="147"/>
      <c r="X14" s="147"/>
      <c r="Y14" s="147"/>
      <c r="Z14" s="147"/>
    </row>
    <row r="15" spans="1:26" x14ac:dyDescent="0.25">
      <c r="A15" s="1"/>
      <c r="B15" s="1"/>
      <c r="C15" s="1"/>
      <c r="D15" s="1"/>
      <c r="E15" s="1"/>
      <c r="F15" s="161"/>
      <c r="G15" s="143"/>
      <c r="H15" s="143"/>
      <c r="I15" s="143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50"/>
      <c r="B16" s="150"/>
      <c r="C16" s="150"/>
      <c r="D16" s="150" t="s">
        <v>721</v>
      </c>
      <c r="E16" s="150"/>
      <c r="F16" s="168"/>
      <c r="G16" s="151"/>
      <c r="H16" s="151"/>
      <c r="I16" s="151"/>
      <c r="J16" s="150"/>
      <c r="K16" s="150"/>
      <c r="L16" s="150"/>
      <c r="M16" s="150"/>
      <c r="N16" s="150"/>
      <c r="O16" s="150"/>
      <c r="P16" s="150"/>
      <c r="Q16" s="147"/>
      <c r="R16" s="147"/>
      <c r="S16" s="150"/>
      <c r="T16" s="147"/>
      <c r="U16" s="147"/>
      <c r="V16" s="147"/>
      <c r="W16" s="147"/>
      <c r="X16" s="147"/>
      <c r="Y16" s="147"/>
      <c r="Z16" s="147"/>
    </row>
    <row r="17" spans="1:26" ht="24.95" customHeight="1" x14ac:dyDescent="0.25">
      <c r="A17" s="172"/>
      <c r="B17" s="169" t="s">
        <v>724</v>
      </c>
      <c r="C17" s="173" t="s">
        <v>725</v>
      </c>
      <c r="D17" s="169" t="s">
        <v>726</v>
      </c>
      <c r="E17" s="169" t="s">
        <v>312</v>
      </c>
      <c r="F17" s="170">
        <v>1156</v>
      </c>
      <c r="G17" s="171"/>
      <c r="H17" s="171"/>
      <c r="I17" s="171">
        <f>ROUND(F17*(G17+H17),2)</f>
        <v>0</v>
      </c>
      <c r="J17" s="169">
        <f>ROUND(F17*(N17),2)</f>
        <v>9305.7999999999993</v>
      </c>
      <c r="K17" s="1">
        <f>ROUND(F17*(O17),2)</f>
        <v>0</v>
      </c>
      <c r="L17" s="1">
        <f>ROUND(F17*(G17),2)</f>
        <v>0</v>
      </c>
      <c r="M17" s="1"/>
      <c r="N17" s="1">
        <v>8.0500000000000007</v>
      </c>
      <c r="O17" s="1"/>
      <c r="P17" s="168">
        <v>0.48574000000000001</v>
      </c>
      <c r="Q17" s="174"/>
      <c r="R17" s="174">
        <v>0.48574000000000001</v>
      </c>
      <c r="S17" s="150">
        <f>ROUND(F17*(R17),3)</f>
        <v>561.51499999999999</v>
      </c>
      <c r="V17" s="175"/>
      <c r="Z17">
        <v>0</v>
      </c>
    </row>
    <row r="18" spans="1:26" ht="24.95" customHeight="1" x14ac:dyDescent="0.25">
      <c r="A18" s="172"/>
      <c r="B18" s="169" t="s">
        <v>724</v>
      </c>
      <c r="C18" s="173" t="s">
        <v>727</v>
      </c>
      <c r="D18" s="169" t="s">
        <v>728</v>
      </c>
      <c r="E18" s="169" t="s">
        <v>312</v>
      </c>
      <c r="F18" s="170">
        <v>1156</v>
      </c>
      <c r="G18" s="171"/>
      <c r="H18" s="171"/>
      <c r="I18" s="171">
        <f>ROUND(F18*(G18+H18),2)</f>
        <v>0</v>
      </c>
      <c r="J18" s="169">
        <f>ROUND(F18*(N18),2)</f>
        <v>5225.12</v>
      </c>
      <c r="K18" s="1">
        <f>ROUND(F18*(O18),2)</f>
        <v>0</v>
      </c>
      <c r="L18" s="1">
        <f>ROUND(F18*(G18),2)</f>
        <v>0</v>
      </c>
      <c r="M18" s="1"/>
      <c r="N18" s="1">
        <v>4.5199999999999996</v>
      </c>
      <c r="O18" s="1"/>
      <c r="P18" s="168">
        <v>0.27994000000000002</v>
      </c>
      <c r="Q18" s="174"/>
      <c r="R18" s="174">
        <v>0.27994000000000002</v>
      </c>
      <c r="S18" s="150">
        <f>ROUND(F18*(R18),3)</f>
        <v>323.61099999999999</v>
      </c>
      <c r="V18" s="175"/>
      <c r="Z18">
        <v>0</v>
      </c>
    </row>
    <row r="19" spans="1:26" ht="24.95" customHeight="1" x14ac:dyDescent="0.25">
      <c r="A19" s="172"/>
      <c r="B19" s="169" t="s">
        <v>724</v>
      </c>
      <c r="C19" s="173" t="s">
        <v>729</v>
      </c>
      <c r="D19" s="169" t="s">
        <v>730</v>
      </c>
      <c r="E19" s="169" t="s">
        <v>312</v>
      </c>
      <c r="F19" s="170">
        <v>1156</v>
      </c>
      <c r="G19" s="171"/>
      <c r="H19" s="171"/>
      <c r="I19" s="171">
        <f>ROUND(F19*(G19+H19),2)</f>
        <v>0</v>
      </c>
      <c r="J19" s="169">
        <f>ROUND(F19*(N19),2)</f>
        <v>9213.32</v>
      </c>
      <c r="K19" s="1">
        <f>ROUND(F19*(O19),2)</f>
        <v>0</v>
      </c>
      <c r="L19" s="1">
        <f>ROUND(F19*(G19),2)</f>
        <v>0</v>
      </c>
      <c r="M19" s="1"/>
      <c r="N19" s="1">
        <v>7.97</v>
      </c>
      <c r="O19" s="1"/>
      <c r="P19" s="168">
        <v>0.16955999999999999</v>
      </c>
      <c r="Q19" s="174"/>
      <c r="R19" s="174">
        <v>0.16955999999999999</v>
      </c>
      <c r="S19" s="150">
        <f>ROUND(F19*(R19),3)</f>
        <v>196.011</v>
      </c>
      <c r="V19" s="175"/>
      <c r="Z19">
        <v>0</v>
      </c>
    </row>
    <row r="20" spans="1:26" ht="24.95" customHeight="1" x14ac:dyDescent="0.25">
      <c r="A20" s="172"/>
      <c r="B20" s="169" t="s">
        <v>724</v>
      </c>
      <c r="C20" s="173" t="s">
        <v>731</v>
      </c>
      <c r="D20" s="169" t="s">
        <v>732</v>
      </c>
      <c r="E20" s="169" t="s">
        <v>312</v>
      </c>
      <c r="F20" s="170">
        <v>1156</v>
      </c>
      <c r="G20" s="171"/>
      <c r="H20" s="171"/>
      <c r="I20" s="171">
        <f>ROUND(F20*(G20+H20),2)</f>
        <v>0</v>
      </c>
      <c r="J20" s="169">
        <f>ROUND(F20*(N20),2)</f>
        <v>13421.16</v>
      </c>
      <c r="K20" s="1">
        <f>ROUND(F20*(O20),2)</f>
        <v>0</v>
      </c>
      <c r="L20" s="1">
        <f>ROUND(F20*(G20),2)</f>
        <v>0</v>
      </c>
      <c r="M20" s="1"/>
      <c r="N20" s="1">
        <v>11.61</v>
      </c>
      <c r="O20" s="1"/>
      <c r="P20" s="168">
        <v>0.16026000000000001</v>
      </c>
      <c r="Q20" s="174"/>
      <c r="R20" s="174">
        <v>0.16026000000000001</v>
      </c>
      <c r="S20" s="150">
        <f>ROUND(F20*(R20),3)</f>
        <v>185.261</v>
      </c>
      <c r="V20" s="175"/>
      <c r="Z20">
        <v>0</v>
      </c>
    </row>
    <row r="21" spans="1:26" ht="24.95" customHeight="1" x14ac:dyDescent="0.25">
      <c r="A21" s="172"/>
      <c r="B21" s="169" t="s">
        <v>724</v>
      </c>
      <c r="C21" s="173" t="s">
        <v>733</v>
      </c>
      <c r="D21" s="169" t="s">
        <v>734</v>
      </c>
      <c r="E21" s="169" t="s">
        <v>312</v>
      </c>
      <c r="F21" s="170">
        <v>433.5</v>
      </c>
      <c r="G21" s="171"/>
      <c r="H21" s="171"/>
      <c r="I21" s="171">
        <f>ROUND(F21*(G21+H21),2)</f>
        <v>0</v>
      </c>
      <c r="J21" s="169">
        <f>ROUND(F21*(N21),2)</f>
        <v>33570.239999999998</v>
      </c>
      <c r="K21" s="1">
        <f>ROUND(F21*(O21),2)</f>
        <v>0</v>
      </c>
      <c r="L21" s="1">
        <f>ROUND(F21*(G21),2)</f>
        <v>0</v>
      </c>
      <c r="M21" s="1"/>
      <c r="N21" s="1">
        <v>77.44</v>
      </c>
      <c r="O21" s="1"/>
      <c r="P21" s="168">
        <v>0.69554000000000005</v>
      </c>
      <c r="Q21" s="174"/>
      <c r="R21" s="174">
        <v>0.69554000000000005</v>
      </c>
      <c r="S21" s="150">
        <f>ROUND(F21*(R21),3)</f>
        <v>301.517</v>
      </c>
      <c r="V21" s="175"/>
      <c r="Z21">
        <v>0</v>
      </c>
    </row>
    <row r="22" spans="1:26" x14ac:dyDescent="0.25">
      <c r="A22" s="150"/>
      <c r="B22" s="150"/>
      <c r="C22" s="150"/>
      <c r="D22" s="150" t="s">
        <v>721</v>
      </c>
      <c r="E22" s="150"/>
      <c r="F22" s="168"/>
      <c r="G22" s="153"/>
      <c r="H22" s="153">
        <f>ROUND((SUM(M16:M21))/1,2)</f>
        <v>0</v>
      </c>
      <c r="I22" s="153">
        <f>ROUND((SUM(I16:I21))/1,2)</f>
        <v>0</v>
      </c>
      <c r="J22" s="150"/>
      <c r="K22" s="150"/>
      <c r="L22" s="150">
        <f>ROUND((SUM(L16:L21))/1,2)</f>
        <v>0</v>
      </c>
      <c r="M22" s="150">
        <f>ROUND((SUM(M16:M21))/1,2)</f>
        <v>0</v>
      </c>
      <c r="N22" s="150"/>
      <c r="O22" s="150"/>
      <c r="P22" s="176">
        <f>ROUND((SUM(P16:P21))/1,2)</f>
        <v>1.79</v>
      </c>
      <c r="Q22" s="147"/>
      <c r="R22" s="147"/>
      <c r="S22" s="176">
        <f>ROUND((SUM(S16:S21))/1,2)</f>
        <v>1567.92</v>
      </c>
      <c r="T22" s="147"/>
      <c r="U22" s="147"/>
      <c r="V22" s="147"/>
      <c r="W22" s="147"/>
      <c r="X22" s="147"/>
      <c r="Y22" s="147"/>
      <c r="Z22" s="147"/>
    </row>
    <row r="23" spans="1:26" x14ac:dyDescent="0.25">
      <c r="A23" s="1"/>
      <c r="B23" s="1"/>
      <c r="C23" s="1"/>
      <c r="D23" s="1"/>
      <c r="E23" s="1"/>
      <c r="F23" s="161"/>
      <c r="G23" s="143"/>
      <c r="H23" s="143"/>
      <c r="I23" s="143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50"/>
      <c r="B24" s="150"/>
      <c r="C24" s="150"/>
      <c r="D24" s="150" t="s">
        <v>224</v>
      </c>
      <c r="E24" s="150"/>
      <c r="F24" s="168"/>
      <c r="G24" s="151"/>
      <c r="H24" s="151"/>
      <c r="I24" s="151"/>
      <c r="J24" s="150"/>
      <c r="K24" s="150"/>
      <c r="L24" s="150"/>
      <c r="M24" s="150"/>
      <c r="N24" s="150"/>
      <c r="O24" s="150"/>
      <c r="P24" s="150"/>
      <c r="Q24" s="147"/>
      <c r="R24" s="147"/>
      <c r="S24" s="150"/>
      <c r="T24" s="147"/>
      <c r="U24" s="147"/>
      <c r="V24" s="147"/>
      <c r="W24" s="147"/>
      <c r="X24" s="147"/>
      <c r="Y24" s="147"/>
      <c r="Z24" s="147"/>
    </row>
    <row r="25" spans="1:26" ht="24.95" customHeight="1" x14ac:dyDescent="0.25">
      <c r="A25" s="172"/>
      <c r="B25" s="169" t="s">
        <v>724</v>
      </c>
      <c r="C25" s="173" t="s">
        <v>735</v>
      </c>
      <c r="D25" s="169" t="s">
        <v>736</v>
      </c>
      <c r="E25" s="169" t="s">
        <v>160</v>
      </c>
      <c r="F25" s="170">
        <v>289</v>
      </c>
      <c r="G25" s="171"/>
      <c r="H25" s="171"/>
      <c r="I25" s="171">
        <f>ROUND(F25*(G25+H25),2)</f>
        <v>0</v>
      </c>
      <c r="J25" s="169">
        <f>ROUND(F25*(N25),2)</f>
        <v>1650.19</v>
      </c>
      <c r="K25" s="1">
        <f>ROUND(F25*(O25),2)</f>
        <v>0</v>
      </c>
      <c r="L25" s="1">
        <f>ROUND(F25*(G25),2)</f>
        <v>0</v>
      </c>
      <c r="M25" s="1"/>
      <c r="N25" s="1">
        <v>5.71</v>
      </c>
      <c r="O25" s="1"/>
      <c r="P25" s="168">
        <v>0.11561</v>
      </c>
      <c r="Q25" s="174"/>
      <c r="R25" s="174">
        <v>0.11561</v>
      </c>
      <c r="S25" s="150">
        <f>ROUND(F25*(R25),3)</f>
        <v>33.411000000000001</v>
      </c>
      <c r="V25" s="175"/>
      <c r="Z25">
        <v>0</v>
      </c>
    </row>
    <row r="26" spans="1:26" ht="24.95" customHeight="1" x14ac:dyDescent="0.25">
      <c r="A26" s="172"/>
      <c r="B26" s="169" t="s">
        <v>213</v>
      </c>
      <c r="C26" s="173" t="s">
        <v>737</v>
      </c>
      <c r="D26" s="169" t="s">
        <v>1042</v>
      </c>
      <c r="E26" s="169" t="s">
        <v>198</v>
      </c>
      <c r="F26" s="170">
        <v>291.89</v>
      </c>
      <c r="G26" s="171"/>
      <c r="H26" s="171"/>
      <c r="I26" s="171">
        <f>ROUND(F26*(G26+H26),2)</f>
        <v>0</v>
      </c>
      <c r="J26" s="169">
        <f>ROUND(F26*(N26),2)</f>
        <v>1456.53</v>
      </c>
      <c r="K26" s="1">
        <f>ROUND(F26*(O26),2)</f>
        <v>0</v>
      </c>
      <c r="L26" s="1"/>
      <c r="M26" s="1">
        <f>ROUND(F26*(G26),2)</f>
        <v>0</v>
      </c>
      <c r="N26" s="1">
        <v>4.99</v>
      </c>
      <c r="O26" s="1"/>
      <c r="P26" s="161"/>
      <c r="Q26" s="174"/>
      <c r="R26" s="174"/>
      <c r="S26" s="150"/>
      <c r="V26" s="175"/>
      <c r="Z26">
        <v>0</v>
      </c>
    </row>
    <row r="27" spans="1:26" x14ac:dyDescent="0.25">
      <c r="A27" s="150"/>
      <c r="B27" s="150"/>
      <c r="C27" s="150"/>
      <c r="D27" s="150" t="s">
        <v>224</v>
      </c>
      <c r="E27" s="150"/>
      <c r="F27" s="168"/>
      <c r="G27" s="153"/>
      <c r="H27" s="153">
        <f>ROUND((SUM(M24:M26))/1,2)</f>
        <v>0</v>
      </c>
      <c r="I27" s="153">
        <f>ROUND((SUM(I24:I26))/1,2)</f>
        <v>0</v>
      </c>
      <c r="J27" s="150"/>
      <c r="K27" s="150"/>
      <c r="L27" s="150">
        <f>ROUND((SUM(L24:L26))/1,2)</f>
        <v>0</v>
      </c>
      <c r="M27" s="150">
        <f>ROUND((SUM(M24:M26))/1,2)</f>
        <v>0</v>
      </c>
      <c r="N27" s="150"/>
      <c r="O27" s="150"/>
      <c r="P27" s="176">
        <f>ROUND((SUM(P24:P26))/1,2)</f>
        <v>0.12</v>
      </c>
      <c r="Q27" s="147"/>
      <c r="R27" s="147"/>
      <c r="S27" s="176">
        <f>ROUND((SUM(S24:S26))/1,2)</f>
        <v>33.409999999999997</v>
      </c>
      <c r="T27" s="147"/>
      <c r="U27" s="147"/>
      <c r="V27" s="147"/>
      <c r="W27" s="147"/>
      <c r="X27" s="147"/>
      <c r="Y27" s="147"/>
      <c r="Z27" s="147"/>
    </row>
    <row r="28" spans="1:26" x14ac:dyDescent="0.25">
      <c r="A28" s="1"/>
      <c r="B28" s="1"/>
      <c r="C28" s="1"/>
      <c r="D28" s="1"/>
      <c r="E28" s="1"/>
      <c r="F28" s="161"/>
      <c r="G28" s="143"/>
      <c r="H28" s="143"/>
      <c r="I28" s="143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50"/>
      <c r="B29" s="150"/>
      <c r="C29" s="150"/>
      <c r="D29" s="150" t="s">
        <v>81</v>
      </c>
      <c r="E29" s="150"/>
      <c r="F29" s="168"/>
      <c r="G29" s="151"/>
      <c r="H29" s="151"/>
      <c r="I29" s="151"/>
      <c r="J29" s="150"/>
      <c r="K29" s="150"/>
      <c r="L29" s="150"/>
      <c r="M29" s="150"/>
      <c r="N29" s="150"/>
      <c r="O29" s="150"/>
      <c r="P29" s="150"/>
      <c r="Q29" s="147"/>
      <c r="R29" s="147"/>
      <c r="S29" s="150"/>
      <c r="T29" s="147"/>
      <c r="U29" s="147"/>
      <c r="V29" s="147"/>
      <c r="W29" s="147"/>
      <c r="X29" s="147"/>
      <c r="Y29" s="147"/>
      <c r="Z29" s="147"/>
    </row>
    <row r="30" spans="1:26" ht="24.95" customHeight="1" x14ac:dyDescent="0.25">
      <c r="A30" s="172"/>
      <c r="B30" s="169" t="s">
        <v>724</v>
      </c>
      <c r="C30" s="173" t="s">
        <v>738</v>
      </c>
      <c r="D30" s="169" t="s">
        <v>739</v>
      </c>
      <c r="E30" s="169" t="s">
        <v>254</v>
      </c>
      <c r="F30" s="170">
        <v>1601.3258800000001</v>
      </c>
      <c r="G30" s="171"/>
      <c r="H30" s="171"/>
      <c r="I30" s="171">
        <f>ROUND(F30*(G30+H30),2)</f>
        <v>0</v>
      </c>
      <c r="J30" s="169">
        <f>ROUND(F30*(N30),2)</f>
        <v>3651.02</v>
      </c>
      <c r="K30" s="1">
        <f>ROUND(F30*(O30),2)</f>
        <v>0</v>
      </c>
      <c r="L30" s="1">
        <f>ROUND(F30*(G30),2)</f>
        <v>0</v>
      </c>
      <c r="M30" s="1"/>
      <c r="N30" s="1">
        <v>2.2800000000000002</v>
      </c>
      <c r="O30" s="1"/>
      <c r="P30" s="161"/>
      <c r="Q30" s="174"/>
      <c r="R30" s="174"/>
      <c r="S30" s="150"/>
      <c r="V30" s="175"/>
      <c r="Z30">
        <v>0</v>
      </c>
    </row>
    <row r="31" spans="1:26" x14ac:dyDescent="0.25">
      <c r="A31" s="150"/>
      <c r="B31" s="150"/>
      <c r="C31" s="150"/>
      <c r="D31" s="150" t="s">
        <v>81</v>
      </c>
      <c r="E31" s="150"/>
      <c r="F31" s="168"/>
      <c r="G31" s="153"/>
      <c r="H31" s="153"/>
      <c r="I31" s="153">
        <f>ROUND((SUM(I29:I30))/1,2)</f>
        <v>0</v>
      </c>
      <c r="J31" s="150"/>
      <c r="K31" s="150"/>
      <c r="L31" s="150">
        <f>ROUND((SUM(L29:L30))/1,2)</f>
        <v>0</v>
      </c>
      <c r="M31" s="150">
        <f>ROUND((SUM(M29:M30))/1,2)</f>
        <v>0</v>
      </c>
      <c r="N31" s="150"/>
      <c r="O31" s="150"/>
      <c r="P31" s="176"/>
      <c r="S31" s="168">
        <f>ROUND((SUM(S29:S30))/1,2)</f>
        <v>0</v>
      </c>
      <c r="V31">
        <f>ROUND((SUM(V29:V30))/1,2)</f>
        <v>0</v>
      </c>
    </row>
    <row r="32" spans="1:26" x14ac:dyDescent="0.25">
      <c r="A32" s="1"/>
      <c r="B32" s="1"/>
      <c r="C32" s="1"/>
      <c r="D32" s="1"/>
      <c r="E32" s="1"/>
      <c r="F32" s="161"/>
      <c r="G32" s="143"/>
      <c r="H32" s="143"/>
      <c r="I32" s="143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0"/>
      <c r="B33" s="150"/>
      <c r="C33" s="150"/>
      <c r="D33" s="2" t="s">
        <v>76</v>
      </c>
      <c r="E33" s="150"/>
      <c r="F33" s="168"/>
      <c r="G33" s="153"/>
      <c r="H33" s="153">
        <f>ROUND((SUM(M9:M32))/2,2)</f>
        <v>0</v>
      </c>
      <c r="I33" s="153">
        <f>ROUND((SUM(I9:I32))/2,2)</f>
        <v>0</v>
      </c>
      <c r="J33" s="150"/>
      <c r="K33" s="150"/>
      <c r="L33" s="150">
        <f>ROUND((SUM(L9:L32))/2,2)</f>
        <v>0</v>
      </c>
      <c r="M33" s="150">
        <f>ROUND((SUM(M9:M32))/2,2)</f>
        <v>0</v>
      </c>
      <c r="N33" s="150"/>
      <c r="O33" s="150"/>
      <c r="P33" s="176"/>
      <c r="S33" s="176">
        <f>ROUND((SUM(S9:S32))/2,2)</f>
        <v>1601.33</v>
      </c>
      <c r="V33">
        <f>ROUND((SUM(V9:V32))/2,2)</f>
        <v>0</v>
      </c>
    </row>
    <row r="34" spans="1:26" x14ac:dyDescent="0.25">
      <c r="A34" s="177"/>
      <c r="B34" s="177"/>
      <c r="C34" s="177"/>
      <c r="D34" s="177" t="s">
        <v>85</v>
      </c>
      <c r="E34" s="177"/>
      <c r="F34" s="178"/>
      <c r="G34" s="179"/>
      <c r="H34" s="179">
        <f>ROUND((SUM(M9:M33))/3,2)</f>
        <v>0</v>
      </c>
      <c r="I34" s="179">
        <f>ROUND((SUM(I9:I33))/3,2)</f>
        <v>0</v>
      </c>
      <c r="J34" s="177"/>
      <c r="K34" s="177">
        <f>ROUND((SUM(K9:K33))/3,2)</f>
        <v>0</v>
      </c>
      <c r="L34" s="177">
        <f>ROUND((SUM(L9:L33))/3,2)</f>
        <v>0</v>
      </c>
      <c r="M34" s="177">
        <f>ROUND((SUM(M9:M33))/3,2)</f>
        <v>0</v>
      </c>
      <c r="N34" s="177"/>
      <c r="O34" s="177"/>
      <c r="P34" s="178"/>
      <c r="Q34" s="180"/>
      <c r="R34" s="180"/>
      <c r="S34" s="197">
        <f>ROUND((SUM(S9:S33))/3,2)</f>
        <v>1601.33</v>
      </c>
      <c r="T34" s="180"/>
      <c r="U34" s="180"/>
      <c r="V34" s="180">
        <f>ROUND((SUM(V9:V33))/3,2)</f>
        <v>0</v>
      </c>
      <c r="Z34">
        <f>(SUM(Z9:Z33))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07 Prístupová cesta k vodojemu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740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13786'!B16</f>
        <v>0</v>
      </c>
      <c r="E16" s="89">
        <f>'Rekap 13786'!C16</f>
        <v>0</v>
      </c>
      <c r="F16" s="98">
        <f>'Rekap 13786'!D16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13786'!Z86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13786'!B20</f>
        <v>0</v>
      </c>
      <c r="E18" s="69">
        <f>'Rekap 13786'!C20</f>
        <v>0</v>
      </c>
      <c r="F18" s="74">
        <f>'Rekap 13786'!D20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13786'!K9:'SO 13786'!K85)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13786'!K9:'SO 13786'!K85)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740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13786'!L35</f>
        <v>0</v>
      </c>
      <c r="C11" s="151">
        <f>'SO 13786'!M35</f>
        <v>0</v>
      </c>
      <c r="D11" s="151">
        <f>'SO 13786'!I35</f>
        <v>0</v>
      </c>
      <c r="E11" s="152">
        <f>'SO 13786'!P35</f>
        <v>1.71</v>
      </c>
      <c r="F11" s="152">
        <f>'SO 13786'!S35</f>
        <v>86.35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79</v>
      </c>
      <c r="B12" s="151">
        <f>'SO 13786'!L42</f>
        <v>0</v>
      </c>
      <c r="C12" s="151">
        <f>'SO 13786'!M42</f>
        <v>0</v>
      </c>
      <c r="D12" s="151">
        <f>'SO 13786'!I42</f>
        <v>0</v>
      </c>
      <c r="E12" s="152">
        <f>'SO 13786'!P42</f>
        <v>7.25</v>
      </c>
      <c r="F12" s="152">
        <f>'SO 13786'!S42</f>
        <v>38.58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223</v>
      </c>
      <c r="B13" s="151">
        <f>'SO 13786'!L46</f>
        <v>0</v>
      </c>
      <c r="C13" s="151">
        <f>'SO 13786'!M46</f>
        <v>0</v>
      </c>
      <c r="D13" s="151">
        <f>'SO 13786'!I46</f>
        <v>0</v>
      </c>
      <c r="E13" s="152">
        <f>'SO 13786'!P46</f>
        <v>1.84</v>
      </c>
      <c r="F13" s="152">
        <f>'SO 13786'!S46</f>
        <v>0.33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80</v>
      </c>
      <c r="B14" s="151">
        <f>'SO 13786'!L65</f>
        <v>0</v>
      </c>
      <c r="C14" s="151">
        <f>'SO 13786'!M65</f>
        <v>0</v>
      </c>
      <c r="D14" s="151">
        <f>'SO 13786'!I65</f>
        <v>0</v>
      </c>
      <c r="E14" s="152">
        <f>'SO 13786'!P65</f>
        <v>2.73</v>
      </c>
      <c r="F14" s="152">
        <f>'SO 13786'!S65</f>
        <v>8.49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81</v>
      </c>
      <c r="B15" s="151">
        <f>'SO 13786'!L69</f>
        <v>0</v>
      </c>
      <c r="C15" s="151">
        <f>'SO 13786'!M69</f>
        <v>0</v>
      </c>
      <c r="D15" s="151">
        <f>'SO 13786'!I69</f>
        <v>0</v>
      </c>
      <c r="E15" s="152">
        <f>'SO 13786'!P69</f>
        <v>0</v>
      </c>
      <c r="F15" s="152">
        <f>'SO 13786'!S69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2" t="s">
        <v>76</v>
      </c>
      <c r="B16" s="153">
        <f>'SO 13786'!L71</f>
        <v>0</v>
      </c>
      <c r="C16" s="153">
        <f>'SO 13786'!M71</f>
        <v>0</v>
      </c>
      <c r="D16" s="153">
        <f>'SO 13786'!I71</f>
        <v>0</v>
      </c>
      <c r="E16" s="154">
        <f>'SO 13786'!P71</f>
        <v>13.53</v>
      </c>
      <c r="F16" s="154">
        <f>'SO 13786'!S71</f>
        <v>133.75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"/>
      <c r="B17" s="143"/>
      <c r="C17" s="143"/>
      <c r="D17" s="143"/>
      <c r="E17" s="142"/>
      <c r="F17" s="142"/>
    </row>
    <row r="18" spans="1:26" x14ac:dyDescent="0.25">
      <c r="A18" s="2" t="s">
        <v>82</v>
      </c>
      <c r="B18" s="153"/>
      <c r="C18" s="151"/>
      <c r="D18" s="151"/>
      <c r="E18" s="152"/>
      <c r="F18" s="152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50" t="s">
        <v>83</v>
      </c>
      <c r="B19" s="151">
        <f>'SO 13786'!L83</f>
        <v>0</v>
      </c>
      <c r="C19" s="151">
        <f>'SO 13786'!M83</f>
        <v>0</v>
      </c>
      <c r="D19" s="151">
        <f>'SO 13786'!I83</f>
        <v>0</v>
      </c>
      <c r="E19" s="152">
        <f>'SO 13786'!P83</f>
        <v>0</v>
      </c>
      <c r="F19" s="152">
        <f>'SO 13786'!S83</f>
        <v>7.0000000000000007E-2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x14ac:dyDescent="0.25">
      <c r="A20" s="2" t="s">
        <v>82</v>
      </c>
      <c r="B20" s="153">
        <f>'SO 13786'!L85</f>
        <v>0</v>
      </c>
      <c r="C20" s="153">
        <f>'SO 13786'!M85</f>
        <v>0</v>
      </c>
      <c r="D20" s="153">
        <f>'SO 13786'!I85</f>
        <v>0</v>
      </c>
      <c r="E20" s="154">
        <f>'SO 13786'!S85</f>
        <v>7.0000000000000007E-2</v>
      </c>
      <c r="F20" s="154">
        <f>'SO 13786'!V85</f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1"/>
      <c r="B21" s="143"/>
      <c r="C21" s="143"/>
      <c r="D21" s="143"/>
      <c r="E21" s="142"/>
      <c r="F21" s="142"/>
    </row>
    <row r="22" spans="1:26" x14ac:dyDescent="0.25">
      <c r="A22" s="2" t="s">
        <v>85</v>
      </c>
      <c r="B22" s="153">
        <f>'SO 13786'!L86</f>
        <v>0</v>
      </c>
      <c r="C22" s="153">
        <f>'SO 13786'!M86</f>
        <v>0</v>
      </c>
      <c r="D22" s="153">
        <f>'SO 13786'!I86</f>
        <v>0</v>
      </c>
      <c r="E22" s="154">
        <f>'SO 13786'!S86</f>
        <v>133.82</v>
      </c>
      <c r="F22" s="154">
        <f>'SO 13786'!V86</f>
        <v>0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x14ac:dyDescent="0.25">
      <c r="A23" s="1"/>
      <c r="B23" s="143"/>
      <c r="C23" s="143"/>
      <c r="D23" s="143"/>
      <c r="E23" s="142"/>
      <c r="F23" s="142"/>
    </row>
    <row r="24" spans="1:26" x14ac:dyDescent="0.25">
      <c r="A24" s="1"/>
      <c r="B24" s="143"/>
      <c r="C24" s="143"/>
      <c r="D24" s="143"/>
      <c r="E24" s="142"/>
      <c r="F24" s="142"/>
    </row>
    <row r="25" spans="1:26" x14ac:dyDescent="0.25">
      <c r="A25" s="1"/>
      <c r="B25" s="143"/>
      <c r="C25" s="143"/>
      <c r="D25" s="143"/>
      <c r="E25" s="142"/>
      <c r="F25" s="142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1"/>
      <c r="B27" s="143"/>
      <c r="C27" s="143"/>
      <c r="D27" s="143"/>
      <c r="E27" s="142"/>
      <c r="F27" s="142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workbookViewId="0">
      <pane ySplit="8" topLeftCell="A74" activePane="bottomLeft" state="frozen"/>
      <selection pane="bottomLeft" activeCell="G11" sqref="G11:G85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0" width="0" hidden="1" customWidth="1"/>
    <col min="21" max="21" width="2.28515625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740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35.1" customHeight="1" x14ac:dyDescent="0.25">
      <c r="A11" s="172"/>
      <c r="B11" s="169" t="s">
        <v>98</v>
      </c>
      <c r="C11" s="173" t="s">
        <v>99</v>
      </c>
      <c r="D11" s="169" t="s">
        <v>100</v>
      </c>
      <c r="E11" s="169" t="s">
        <v>101</v>
      </c>
      <c r="F11" s="170">
        <v>7.9730999999999996</v>
      </c>
      <c r="G11" s="171"/>
      <c r="H11" s="171"/>
      <c r="I11" s="171">
        <f t="shared" ref="I11:I34" si="0">ROUND(F11*(G11+H11),2)</f>
        <v>0</v>
      </c>
      <c r="J11" s="169">
        <f t="shared" ref="J11:J34" si="1">ROUND(F11*(N11),2)</f>
        <v>117.2</v>
      </c>
      <c r="K11" s="1">
        <f t="shared" ref="K11:K34" si="2">ROUND(F11*(O11),2)</f>
        <v>0</v>
      </c>
      <c r="L11" s="1">
        <f t="shared" ref="L11:L32" si="3">ROUND(F11*(G11),2)</f>
        <v>0</v>
      </c>
      <c r="M11" s="1"/>
      <c r="N11" s="1">
        <v>14.7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102</v>
      </c>
      <c r="D12" s="169" t="s">
        <v>103</v>
      </c>
      <c r="E12" s="169" t="s">
        <v>101</v>
      </c>
      <c r="F12" s="170">
        <v>108</v>
      </c>
      <c r="G12" s="171"/>
      <c r="H12" s="171"/>
      <c r="I12" s="171">
        <f t="shared" si="0"/>
        <v>0</v>
      </c>
      <c r="J12" s="169">
        <f t="shared" si="1"/>
        <v>78.84</v>
      </c>
      <c r="K12" s="1">
        <f t="shared" si="2"/>
        <v>0</v>
      </c>
      <c r="L12" s="1">
        <f t="shared" si="3"/>
        <v>0</v>
      </c>
      <c r="M12" s="1"/>
      <c r="N12" s="1">
        <v>0.73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741</v>
      </c>
      <c r="D13" s="169" t="s">
        <v>742</v>
      </c>
      <c r="E13" s="169" t="s">
        <v>101</v>
      </c>
      <c r="F13" s="170">
        <v>2.4</v>
      </c>
      <c r="G13" s="171"/>
      <c r="H13" s="171"/>
      <c r="I13" s="171">
        <f t="shared" si="0"/>
        <v>0</v>
      </c>
      <c r="J13" s="169">
        <f t="shared" si="1"/>
        <v>46.7</v>
      </c>
      <c r="K13" s="1">
        <f t="shared" si="2"/>
        <v>0</v>
      </c>
      <c r="L13" s="1">
        <f t="shared" si="3"/>
        <v>0</v>
      </c>
      <c r="M13" s="1"/>
      <c r="N13" s="1">
        <v>19.46</v>
      </c>
      <c r="O13" s="1"/>
      <c r="P13" s="168">
        <v>3.5400000000000002E-3</v>
      </c>
      <c r="Q13" s="174"/>
      <c r="R13" s="174">
        <v>3.5400000000000002E-3</v>
      </c>
      <c r="S13" s="150">
        <f>ROUND(F13*(R13),3)</f>
        <v>8.0000000000000002E-3</v>
      </c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743</v>
      </c>
      <c r="D14" s="169" t="s">
        <v>744</v>
      </c>
      <c r="E14" s="169" t="s">
        <v>101</v>
      </c>
      <c r="F14" s="170">
        <v>42</v>
      </c>
      <c r="G14" s="171"/>
      <c r="H14" s="171"/>
      <c r="I14" s="171">
        <f t="shared" si="0"/>
        <v>0</v>
      </c>
      <c r="J14" s="169">
        <f t="shared" si="1"/>
        <v>566.16</v>
      </c>
      <c r="K14" s="1">
        <f t="shared" si="2"/>
        <v>0</v>
      </c>
      <c r="L14" s="1">
        <f t="shared" si="3"/>
        <v>0</v>
      </c>
      <c r="M14" s="1"/>
      <c r="N14" s="1">
        <v>13.48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745</v>
      </c>
      <c r="D15" s="169" t="s">
        <v>746</v>
      </c>
      <c r="E15" s="169" t="s">
        <v>101</v>
      </c>
      <c r="F15" s="170">
        <v>21</v>
      </c>
      <c r="G15" s="171"/>
      <c r="H15" s="171"/>
      <c r="I15" s="171">
        <f t="shared" si="0"/>
        <v>0</v>
      </c>
      <c r="J15" s="169">
        <f t="shared" si="1"/>
        <v>33.18</v>
      </c>
      <c r="K15" s="1">
        <f t="shared" si="2"/>
        <v>0</v>
      </c>
      <c r="L15" s="1">
        <f t="shared" si="3"/>
        <v>0</v>
      </c>
      <c r="M15" s="1"/>
      <c r="N15" s="1">
        <v>1.58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747</v>
      </c>
      <c r="D16" s="169" t="s">
        <v>748</v>
      </c>
      <c r="E16" s="169" t="s">
        <v>101</v>
      </c>
      <c r="F16" s="170">
        <v>62.2376</v>
      </c>
      <c r="G16" s="171"/>
      <c r="H16" s="171"/>
      <c r="I16" s="171">
        <f t="shared" si="0"/>
        <v>0</v>
      </c>
      <c r="J16" s="169">
        <f t="shared" si="1"/>
        <v>557.65</v>
      </c>
      <c r="K16" s="1">
        <f t="shared" si="2"/>
        <v>0</v>
      </c>
      <c r="L16" s="1">
        <f t="shared" si="3"/>
        <v>0</v>
      </c>
      <c r="M16" s="1"/>
      <c r="N16" s="1">
        <v>8.9600000000000009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749</v>
      </c>
      <c r="D17" s="169" t="s">
        <v>750</v>
      </c>
      <c r="E17" s="169" t="s">
        <v>101</v>
      </c>
      <c r="F17" s="170">
        <v>31.119</v>
      </c>
      <c r="G17" s="171"/>
      <c r="H17" s="171"/>
      <c r="I17" s="171">
        <f t="shared" si="0"/>
        <v>0</v>
      </c>
      <c r="J17" s="169">
        <f t="shared" si="1"/>
        <v>27.7</v>
      </c>
      <c r="K17" s="1">
        <f t="shared" si="2"/>
        <v>0</v>
      </c>
      <c r="L17" s="1">
        <f t="shared" si="3"/>
        <v>0</v>
      </c>
      <c r="M17" s="1"/>
      <c r="N17" s="1">
        <v>0.89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751</v>
      </c>
      <c r="D18" s="169" t="s">
        <v>752</v>
      </c>
      <c r="E18" s="169" t="s">
        <v>101</v>
      </c>
      <c r="F18" s="170">
        <v>6.50000000001683E-3</v>
      </c>
      <c r="G18" s="171"/>
      <c r="H18" s="171"/>
      <c r="I18" s="171">
        <f t="shared" si="0"/>
        <v>0</v>
      </c>
      <c r="J18" s="169">
        <f t="shared" si="1"/>
        <v>0.14000000000000001</v>
      </c>
      <c r="K18" s="1">
        <f t="shared" si="2"/>
        <v>0</v>
      </c>
      <c r="L18" s="1">
        <f t="shared" si="3"/>
        <v>0</v>
      </c>
      <c r="M18" s="1"/>
      <c r="N18" s="1">
        <v>21.86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98</v>
      </c>
      <c r="C19" s="173" t="s">
        <v>753</v>
      </c>
      <c r="D19" s="169" t="s">
        <v>111</v>
      </c>
      <c r="E19" s="169" t="s">
        <v>101</v>
      </c>
      <c r="F19" s="170">
        <v>38.899000000000001</v>
      </c>
      <c r="G19" s="171"/>
      <c r="H19" s="171"/>
      <c r="I19" s="171">
        <f t="shared" si="0"/>
        <v>0</v>
      </c>
      <c r="J19" s="169">
        <f t="shared" si="1"/>
        <v>87.52</v>
      </c>
      <c r="K19" s="1">
        <f t="shared" si="2"/>
        <v>0</v>
      </c>
      <c r="L19" s="1">
        <f t="shared" si="3"/>
        <v>0</v>
      </c>
      <c r="M19" s="1"/>
      <c r="N19" s="1">
        <v>2.25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98</v>
      </c>
      <c r="C20" s="173" t="s">
        <v>754</v>
      </c>
      <c r="D20" s="169" t="s">
        <v>755</v>
      </c>
      <c r="E20" s="169" t="s">
        <v>101</v>
      </c>
      <c r="F20" s="170">
        <v>15.5589</v>
      </c>
      <c r="G20" s="171"/>
      <c r="H20" s="171"/>
      <c r="I20" s="171">
        <f t="shared" si="0"/>
        <v>0</v>
      </c>
      <c r="J20" s="169">
        <f t="shared" si="1"/>
        <v>904.75</v>
      </c>
      <c r="K20" s="1">
        <f t="shared" si="2"/>
        <v>0</v>
      </c>
      <c r="L20" s="1">
        <f t="shared" si="3"/>
        <v>0</v>
      </c>
      <c r="M20" s="1"/>
      <c r="N20" s="1">
        <v>58.15</v>
      </c>
      <c r="O20" s="1"/>
      <c r="P20" s="168">
        <v>1.043E-2</v>
      </c>
      <c r="Q20" s="174"/>
      <c r="R20" s="174">
        <v>1.043E-2</v>
      </c>
      <c r="S20" s="150">
        <f>ROUND(F20*(R20),3)</f>
        <v>0.16200000000000001</v>
      </c>
      <c r="V20" s="175"/>
      <c r="Z20">
        <v>0</v>
      </c>
    </row>
    <row r="21" spans="1:26" ht="24.95" customHeight="1" x14ac:dyDescent="0.25">
      <c r="A21" s="172"/>
      <c r="B21" s="169" t="s">
        <v>98</v>
      </c>
      <c r="C21" s="173" t="s">
        <v>599</v>
      </c>
      <c r="D21" s="169" t="s">
        <v>600</v>
      </c>
      <c r="E21" s="169" t="s">
        <v>101</v>
      </c>
      <c r="F21" s="170">
        <v>5.8248807999999999</v>
      </c>
      <c r="G21" s="171"/>
      <c r="H21" s="171"/>
      <c r="I21" s="171">
        <f t="shared" si="0"/>
        <v>0</v>
      </c>
      <c r="J21" s="169">
        <f t="shared" si="1"/>
        <v>226.24</v>
      </c>
      <c r="K21" s="1">
        <f t="shared" si="2"/>
        <v>0</v>
      </c>
      <c r="L21" s="1">
        <f t="shared" si="3"/>
        <v>0</v>
      </c>
      <c r="M21" s="1"/>
      <c r="N21" s="1">
        <v>38.840000000000003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98</v>
      </c>
      <c r="C22" s="173" t="s">
        <v>601</v>
      </c>
      <c r="D22" s="169" t="s">
        <v>241</v>
      </c>
      <c r="E22" s="169" t="s">
        <v>101</v>
      </c>
      <c r="F22" s="170">
        <v>2.9125000000000001</v>
      </c>
      <c r="G22" s="171"/>
      <c r="H22" s="171"/>
      <c r="I22" s="171">
        <f t="shared" si="0"/>
        <v>0</v>
      </c>
      <c r="J22" s="169">
        <f t="shared" si="1"/>
        <v>15.47</v>
      </c>
      <c r="K22" s="1">
        <f t="shared" si="2"/>
        <v>0</v>
      </c>
      <c r="L22" s="1">
        <f t="shared" si="3"/>
        <v>0</v>
      </c>
      <c r="M22" s="1"/>
      <c r="N22" s="1">
        <v>5.31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98</v>
      </c>
      <c r="C23" s="173" t="s">
        <v>756</v>
      </c>
      <c r="D23" s="169" t="s">
        <v>757</v>
      </c>
      <c r="E23" s="169" t="s">
        <v>358</v>
      </c>
      <c r="F23" s="170">
        <v>6</v>
      </c>
      <c r="G23" s="171"/>
      <c r="H23" s="171"/>
      <c r="I23" s="171">
        <f t="shared" si="0"/>
        <v>0</v>
      </c>
      <c r="J23" s="169">
        <f t="shared" si="1"/>
        <v>3892.68</v>
      </c>
      <c r="K23" s="1">
        <f t="shared" si="2"/>
        <v>0</v>
      </c>
      <c r="L23" s="1">
        <f t="shared" si="3"/>
        <v>0</v>
      </c>
      <c r="M23" s="1"/>
      <c r="N23" s="1">
        <v>648.78</v>
      </c>
      <c r="O23" s="1"/>
      <c r="P23" s="168">
        <v>2.9000000000000001E-2</v>
      </c>
      <c r="Q23" s="174"/>
      <c r="R23" s="174">
        <v>2.9000000000000001E-2</v>
      </c>
      <c r="S23" s="150">
        <f>ROUND(F23*(R23),3)</f>
        <v>0.17399999999999999</v>
      </c>
      <c r="V23" s="175"/>
      <c r="Z23">
        <v>0</v>
      </c>
    </row>
    <row r="24" spans="1:26" ht="24.95" customHeight="1" x14ac:dyDescent="0.25">
      <c r="A24" s="172"/>
      <c r="B24" s="169" t="s">
        <v>98</v>
      </c>
      <c r="C24" s="173" t="s">
        <v>114</v>
      </c>
      <c r="D24" s="169" t="s">
        <v>115</v>
      </c>
      <c r="E24" s="169" t="s">
        <v>116</v>
      </c>
      <c r="F24" s="170">
        <v>318.90620000000001</v>
      </c>
      <c r="G24" s="171"/>
      <c r="H24" s="171"/>
      <c r="I24" s="171">
        <f t="shared" si="0"/>
        <v>0</v>
      </c>
      <c r="J24" s="169">
        <f t="shared" si="1"/>
        <v>1189.52</v>
      </c>
      <c r="K24" s="1">
        <f t="shared" si="2"/>
        <v>0</v>
      </c>
      <c r="L24" s="1">
        <f t="shared" si="3"/>
        <v>0</v>
      </c>
      <c r="M24" s="1"/>
      <c r="N24" s="1">
        <v>3.73</v>
      </c>
      <c r="O24" s="1"/>
      <c r="P24" s="168">
        <v>8.4999999999999995E-4</v>
      </c>
      <c r="Q24" s="174"/>
      <c r="R24" s="174">
        <v>8.4999999999999995E-4</v>
      </c>
      <c r="S24" s="150">
        <f>ROUND(F24*(R24),3)</f>
        <v>0.27100000000000002</v>
      </c>
      <c r="V24" s="175"/>
      <c r="Z24">
        <v>0</v>
      </c>
    </row>
    <row r="25" spans="1:26" ht="35.1" customHeight="1" x14ac:dyDescent="0.25">
      <c r="A25" s="172"/>
      <c r="B25" s="169" t="s">
        <v>98</v>
      </c>
      <c r="C25" s="173" t="s">
        <v>117</v>
      </c>
      <c r="D25" s="169" t="s">
        <v>118</v>
      </c>
      <c r="E25" s="169" t="s">
        <v>116</v>
      </c>
      <c r="F25" s="170">
        <v>318.90600000000001</v>
      </c>
      <c r="G25" s="171"/>
      <c r="H25" s="171"/>
      <c r="I25" s="171">
        <f t="shared" si="0"/>
        <v>0</v>
      </c>
      <c r="J25" s="169">
        <f t="shared" si="1"/>
        <v>701.59</v>
      </c>
      <c r="K25" s="1">
        <f t="shared" si="2"/>
        <v>0</v>
      </c>
      <c r="L25" s="1">
        <f t="shared" si="3"/>
        <v>0</v>
      </c>
      <c r="M25" s="1"/>
      <c r="N25" s="1">
        <v>2.2000000000000002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98</v>
      </c>
      <c r="C26" s="173" t="s">
        <v>119</v>
      </c>
      <c r="D26" s="169" t="s">
        <v>120</v>
      </c>
      <c r="E26" s="169" t="s">
        <v>101</v>
      </c>
      <c r="F26" s="170">
        <v>63.74</v>
      </c>
      <c r="G26" s="171"/>
      <c r="H26" s="171"/>
      <c r="I26" s="171">
        <f t="shared" si="0"/>
        <v>0</v>
      </c>
      <c r="J26" s="169">
        <f t="shared" si="1"/>
        <v>349.3</v>
      </c>
      <c r="K26" s="1">
        <f t="shared" si="2"/>
        <v>0</v>
      </c>
      <c r="L26" s="1">
        <f t="shared" si="3"/>
        <v>0</v>
      </c>
      <c r="M26" s="1"/>
      <c r="N26" s="1">
        <v>5.48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98</v>
      </c>
      <c r="C27" s="173" t="s">
        <v>121</v>
      </c>
      <c r="D27" s="169" t="s">
        <v>122</v>
      </c>
      <c r="E27" s="169" t="s">
        <v>101</v>
      </c>
      <c r="F27" s="170">
        <v>8.8350000000000009</v>
      </c>
      <c r="G27" s="171"/>
      <c r="H27" s="171"/>
      <c r="I27" s="171">
        <f t="shared" si="0"/>
        <v>0</v>
      </c>
      <c r="J27" s="169">
        <f t="shared" si="1"/>
        <v>65.56</v>
      </c>
      <c r="K27" s="1">
        <f t="shared" si="2"/>
        <v>0</v>
      </c>
      <c r="L27" s="1">
        <f t="shared" si="3"/>
        <v>0</v>
      </c>
      <c r="M27" s="1"/>
      <c r="N27" s="1">
        <v>7.42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98</v>
      </c>
      <c r="C28" s="173" t="s">
        <v>123</v>
      </c>
      <c r="D28" s="169" t="s">
        <v>124</v>
      </c>
      <c r="E28" s="169" t="s">
        <v>101</v>
      </c>
      <c r="F28" s="170">
        <v>72.575000000000003</v>
      </c>
      <c r="G28" s="171"/>
      <c r="H28" s="171"/>
      <c r="I28" s="171">
        <f t="shared" si="0"/>
        <v>0</v>
      </c>
      <c r="J28" s="169">
        <f t="shared" si="1"/>
        <v>62.41</v>
      </c>
      <c r="K28" s="1">
        <f t="shared" si="2"/>
        <v>0</v>
      </c>
      <c r="L28" s="1">
        <f t="shared" si="3"/>
        <v>0</v>
      </c>
      <c r="M28" s="1"/>
      <c r="N28" s="1">
        <v>0.86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98</v>
      </c>
      <c r="C29" s="173" t="s">
        <v>125</v>
      </c>
      <c r="D29" s="169" t="s">
        <v>758</v>
      </c>
      <c r="E29" s="169" t="s">
        <v>101</v>
      </c>
      <c r="F29" s="170">
        <v>133.24786</v>
      </c>
      <c r="G29" s="171"/>
      <c r="H29" s="171"/>
      <c r="I29" s="171">
        <f t="shared" si="0"/>
        <v>0</v>
      </c>
      <c r="J29" s="169">
        <f t="shared" si="1"/>
        <v>354.44</v>
      </c>
      <c r="K29" s="1">
        <f t="shared" si="2"/>
        <v>0</v>
      </c>
      <c r="L29" s="1">
        <f t="shared" si="3"/>
        <v>0</v>
      </c>
      <c r="M29" s="1"/>
      <c r="N29" s="1">
        <v>2.66</v>
      </c>
      <c r="O29" s="1"/>
      <c r="P29" s="161"/>
      <c r="Q29" s="174"/>
      <c r="R29" s="174"/>
      <c r="S29" s="150"/>
      <c r="V29" s="175"/>
      <c r="Z29">
        <v>0</v>
      </c>
    </row>
    <row r="30" spans="1:26" ht="24.95" customHeight="1" x14ac:dyDescent="0.25">
      <c r="A30" s="172"/>
      <c r="B30" s="169" t="s">
        <v>98</v>
      </c>
      <c r="C30" s="173" t="s">
        <v>128</v>
      </c>
      <c r="D30" s="169" t="s">
        <v>129</v>
      </c>
      <c r="E30" s="169" t="s">
        <v>101</v>
      </c>
      <c r="F30" s="170">
        <v>51.341363999999999</v>
      </c>
      <c r="G30" s="171"/>
      <c r="H30" s="171"/>
      <c r="I30" s="171">
        <f t="shared" si="0"/>
        <v>0</v>
      </c>
      <c r="J30" s="169">
        <f t="shared" si="1"/>
        <v>773.71</v>
      </c>
      <c r="K30" s="1">
        <f t="shared" si="2"/>
        <v>0</v>
      </c>
      <c r="L30" s="1">
        <f t="shared" si="3"/>
        <v>0</v>
      </c>
      <c r="M30" s="1"/>
      <c r="N30" s="1">
        <v>15.07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98</v>
      </c>
      <c r="C31" s="173" t="s">
        <v>130</v>
      </c>
      <c r="D31" s="169" t="s">
        <v>131</v>
      </c>
      <c r="E31" s="169" t="s">
        <v>101</v>
      </c>
      <c r="F31" s="170">
        <v>51.341000000000001</v>
      </c>
      <c r="G31" s="171"/>
      <c r="H31" s="171"/>
      <c r="I31" s="171">
        <f t="shared" si="0"/>
        <v>0</v>
      </c>
      <c r="J31" s="169">
        <f t="shared" si="1"/>
        <v>326.02</v>
      </c>
      <c r="K31" s="1">
        <f t="shared" si="2"/>
        <v>0</v>
      </c>
      <c r="L31" s="1">
        <f t="shared" si="3"/>
        <v>0</v>
      </c>
      <c r="M31" s="1"/>
      <c r="N31" s="1">
        <v>6.35</v>
      </c>
      <c r="O31" s="1"/>
      <c r="P31" s="161"/>
      <c r="Q31" s="174"/>
      <c r="R31" s="174"/>
      <c r="S31" s="150"/>
      <c r="V31" s="175"/>
      <c r="Z31">
        <v>0</v>
      </c>
    </row>
    <row r="32" spans="1:26" ht="24.95" customHeight="1" x14ac:dyDescent="0.25">
      <c r="A32" s="172"/>
      <c r="B32" s="169" t="s">
        <v>98</v>
      </c>
      <c r="C32" s="173" t="s">
        <v>593</v>
      </c>
      <c r="D32" s="169" t="s">
        <v>594</v>
      </c>
      <c r="E32" s="169" t="s">
        <v>116</v>
      </c>
      <c r="F32" s="170">
        <v>540</v>
      </c>
      <c r="G32" s="171"/>
      <c r="H32" s="171"/>
      <c r="I32" s="171">
        <f t="shared" si="0"/>
        <v>0</v>
      </c>
      <c r="J32" s="169">
        <f t="shared" si="1"/>
        <v>367.2</v>
      </c>
      <c r="K32" s="1">
        <f t="shared" si="2"/>
        <v>0</v>
      </c>
      <c r="L32" s="1">
        <f t="shared" si="3"/>
        <v>0</v>
      </c>
      <c r="M32" s="1"/>
      <c r="N32" s="1">
        <v>0.68</v>
      </c>
      <c r="O32" s="1"/>
      <c r="P32" s="161"/>
      <c r="Q32" s="174"/>
      <c r="R32" s="174"/>
      <c r="S32" s="150"/>
      <c r="V32" s="175"/>
      <c r="Z32">
        <v>0</v>
      </c>
    </row>
    <row r="33" spans="1:26" ht="24.95" customHeight="1" x14ac:dyDescent="0.25">
      <c r="A33" s="172"/>
      <c r="B33" s="169" t="s">
        <v>614</v>
      </c>
      <c r="C33" s="173" t="s">
        <v>759</v>
      </c>
      <c r="D33" s="169" t="s">
        <v>760</v>
      </c>
      <c r="E33" s="169" t="s">
        <v>761</v>
      </c>
      <c r="F33" s="170">
        <v>6</v>
      </c>
      <c r="G33" s="171"/>
      <c r="H33" s="171"/>
      <c r="I33" s="171">
        <f t="shared" si="0"/>
        <v>0</v>
      </c>
      <c r="J33" s="169">
        <f t="shared" si="1"/>
        <v>1098.18</v>
      </c>
      <c r="K33" s="1">
        <f t="shared" si="2"/>
        <v>0</v>
      </c>
      <c r="L33" s="1"/>
      <c r="M33" s="1">
        <f>ROUND(F33*(G33),2)</f>
        <v>0</v>
      </c>
      <c r="N33" s="1">
        <v>183.03</v>
      </c>
      <c r="O33" s="1"/>
      <c r="P33" s="161"/>
      <c r="Q33" s="174"/>
      <c r="R33" s="174"/>
      <c r="S33" s="150"/>
      <c r="V33" s="175"/>
      <c r="Z33">
        <v>0</v>
      </c>
    </row>
    <row r="34" spans="1:26" ht="24.95" customHeight="1" x14ac:dyDescent="0.25">
      <c r="A34" s="172"/>
      <c r="B34" s="169" t="s">
        <v>134</v>
      </c>
      <c r="C34" s="173" t="s">
        <v>135</v>
      </c>
      <c r="D34" s="169" t="s">
        <v>136</v>
      </c>
      <c r="E34" s="169" t="s">
        <v>127</v>
      </c>
      <c r="F34" s="170">
        <v>51.341000000000001</v>
      </c>
      <c r="G34" s="171"/>
      <c r="H34" s="171"/>
      <c r="I34" s="171">
        <f t="shared" si="0"/>
        <v>0</v>
      </c>
      <c r="J34" s="169">
        <f t="shared" si="1"/>
        <v>1111.02</v>
      </c>
      <c r="K34" s="1">
        <f t="shared" si="2"/>
        <v>0</v>
      </c>
      <c r="L34" s="1"/>
      <c r="M34" s="1">
        <f>ROUND(F34*(G34),2)</f>
        <v>0</v>
      </c>
      <c r="N34" s="1">
        <v>21.64</v>
      </c>
      <c r="O34" s="1"/>
      <c r="P34" s="168">
        <v>1.67</v>
      </c>
      <c r="Q34" s="174"/>
      <c r="R34" s="174">
        <v>1.67</v>
      </c>
      <c r="S34" s="150">
        <f>ROUND(F34*(R34),3)</f>
        <v>85.739000000000004</v>
      </c>
      <c r="V34" s="175"/>
      <c r="Z34">
        <v>0</v>
      </c>
    </row>
    <row r="35" spans="1:26" x14ac:dyDescent="0.25">
      <c r="A35" s="150"/>
      <c r="B35" s="150"/>
      <c r="C35" s="150"/>
      <c r="D35" s="150" t="s">
        <v>77</v>
      </c>
      <c r="E35" s="150"/>
      <c r="F35" s="168"/>
      <c r="G35" s="153"/>
      <c r="H35" s="153">
        <f>ROUND((SUM(M10:M34))/1,2)</f>
        <v>0</v>
      </c>
      <c r="I35" s="153">
        <f>ROUND((SUM(I10:I34))/1,2)</f>
        <v>0</v>
      </c>
      <c r="J35" s="150"/>
      <c r="K35" s="150"/>
      <c r="L35" s="150">
        <f>ROUND((SUM(L10:L34))/1,2)</f>
        <v>0</v>
      </c>
      <c r="M35" s="150">
        <f>ROUND((SUM(M10:M34))/1,2)</f>
        <v>0</v>
      </c>
      <c r="N35" s="150"/>
      <c r="O35" s="150"/>
      <c r="P35" s="176">
        <f>ROUND((SUM(P10:P34))/1,2)</f>
        <v>1.71</v>
      </c>
      <c r="Q35" s="147"/>
      <c r="R35" s="147"/>
      <c r="S35" s="176">
        <f>ROUND((SUM(S10:S34))/1,2)</f>
        <v>86.35</v>
      </c>
      <c r="T35" s="147"/>
      <c r="U35" s="147"/>
      <c r="V35" s="147"/>
      <c r="W35" s="147"/>
      <c r="X35" s="147"/>
      <c r="Y35" s="147"/>
      <c r="Z35" s="147"/>
    </row>
    <row r="36" spans="1:26" x14ac:dyDescent="0.25">
      <c r="A36" s="1"/>
      <c r="B36" s="1"/>
      <c r="C36" s="1"/>
      <c r="D36" s="1"/>
      <c r="E36" s="1"/>
      <c r="F36" s="161"/>
      <c r="G36" s="143"/>
      <c r="H36" s="143"/>
      <c r="I36" s="143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0"/>
      <c r="B37" s="150"/>
      <c r="C37" s="150"/>
      <c r="D37" s="150" t="s">
        <v>79</v>
      </c>
      <c r="E37" s="150"/>
      <c r="F37" s="168"/>
      <c r="G37" s="151"/>
      <c r="H37" s="151"/>
      <c r="I37" s="151"/>
      <c r="J37" s="150"/>
      <c r="K37" s="150"/>
      <c r="L37" s="150"/>
      <c r="M37" s="150"/>
      <c r="N37" s="150"/>
      <c r="O37" s="150"/>
      <c r="P37" s="150"/>
      <c r="Q37" s="147"/>
      <c r="R37" s="147"/>
      <c r="S37" s="150"/>
      <c r="T37" s="147"/>
      <c r="U37" s="147"/>
      <c r="V37" s="147"/>
      <c r="W37" s="147"/>
      <c r="X37" s="147"/>
      <c r="Y37" s="147"/>
      <c r="Z37" s="147"/>
    </row>
    <row r="38" spans="1:26" ht="24.95" customHeight="1" x14ac:dyDescent="0.25">
      <c r="A38" s="172"/>
      <c r="B38" s="169" t="s">
        <v>762</v>
      </c>
      <c r="C38" s="173" t="s">
        <v>763</v>
      </c>
      <c r="D38" s="169" t="s">
        <v>764</v>
      </c>
      <c r="E38" s="169" t="s">
        <v>127</v>
      </c>
      <c r="F38" s="170">
        <v>0.6</v>
      </c>
      <c r="G38" s="171"/>
      <c r="H38" s="171"/>
      <c r="I38" s="171">
        <f>ROUND(F38*(G38+H38),2)</f>
        <v>0</v>
      </c>
      <c r="J38" s="169">
        <f>ROUND(F38*(N38),2)</f>
        <v>21.81</v>
      </c>
      <c r="K38" s="1">
        <f>ROUND(F38*(O38),2)</f>
        <v>0</v>
      </c>
      <c r="L38" s="1">
        <f>ROUND(F38*(G38),2)</f>
        <v>0</v>
      </c>
      <c r="M38" s="1"/>
      <c r="N38" s="1">
        <v>36.35</v>
      </c>
      <c r="O38" s="1"/>
      <c r="P38" s="168">
        <v>2.0874999999999999</v>
      </c>
      <c r="Q38" s="174"/>
      <c r="R38" s="174">
        <v>2.0874999999999999</v>
      </c>
      <c r="S38" s="150">
        <f>ROUND(F38*(R38),3)</f>
        <v>1.2529999999999999</v>
      </c>
      <c r="V38" s="175"/>
      <c r="Z38">
        <v>0</v>
      </c>
    </row>
    <row r="39" spans="1:26" ht="24.95" customHeight="1" x14ac:dyDescent="0.25">
      <c r="A39" s="172"/>
      <c r="B39" s="169" t="s">
        <v>144</v>
      </c>
      <c r="C39" s="173" t="s">
        <v>145</v>
      </c>
      <c r="D39" s="169" t="s">
        <v>146</v>
      </c>
      <c r="E39" s="169" t="s">
        <v>101</v>
      </c>
      <c r="F39" s="170">
        <v>14.85</v>
      </c>
      <c r="G39" s="171"/>
      <c r="H39" s="171"/>
      <c r="I39" s="171">
        <f>ROUND(F39*(G39+H39),2)</f>
        <v>0</v>
      </c>
      <c r="J39" s="169">
        <f>ROUND(F39*(N39),2)</f>
        <v>442.38</v>
      </c>
      <c r="K39" s="1">
        <f>ROUND(F39*(O39),2)</f>
        <v>0</v>
      </c>
      <c r="L39" s="1">
        <f>ROUND(F39*(G39),2)</f>
        <v>0</v>
      </c>
      <c r="M39" s="1"/>
      <c r="N39" s="1">
        <v>29.79</v>
      </c>
      <c r="O39" s="1"/>
      <c r="P39" s="168">
        <v>1.8907700000000001</v>
      </c>
      <c r="Q39" s="174"/>
      <c r="R39" s="174">
        <v>1.8907700000000001</v>
      </c>
      <c r="S39" s="150">
        <f>ROUND(F39*(R39),3)</f>
        <v>28.077999999999999</v>
      </c>
      <c r="V39" s="175"/>
      <c r="Z39">
        <v>0</v>
      </c>
    </row>
    <row r="40" spans="1:26" ht="24.95" customHeight="1" x14ac:dyDescent="0.25">
      <c r="A40" s="172"/>
      <c r="B40" s="169" t="s">
        <v>765</v>
      </c>
      <c r="C40" s="173" t="s">
        <v>766</v>
      </c>
      <c r="D40" s="169" t="s">
        <v>767</v>
      </c>
      <c r="E40" s="169" t="s">
        <v>127</v>
      </c>
      <c r="F40" s="170">
        <v>1.18</v>
      </c>
      <c r="G40" s="171"/>
      <c r="H40" s="171"/>
      <c r="I40" s="171">
        <f>ROUND(F40*(G40+H40),2)</f>
        <v>0</v>
      </c>
      <c r="J40" s="169">
        <f>ROUND(F40*(N40),2)</f>
        <v>159.16999999999999</v>
      </c>
      <c r="K40" s="1">
        <f>ROUND(F40*(O40),2)</f>
        <v>0</v>
      </c>
      <c r="L40" s="1">
        <f>ROUND(F40*(G40),2)</f>
        <v>0</v>
      </c>
      <c r="M40" s="1"/>
      <c r="N40" s="1">
        <v>134.88999999999999</v>
      </c>
      <c r="O40" s="1"/>
      <c r="P40" s="168">
        <v>2.4874499999999999</v>
      </c>
      <c r="Q40" s="174"/>
      <c r="R40" s="174">
        <v>2.4874499999999999</v>
      </c>
      <c r="S40" s="150">
        <f>ROUND(F40*(R40),3)</f>
        <v>2.9350000000000001</v>
      </c>
      <c r="V40" s="175"/>
      <c r="Z40">
        <v>0</v>
      </c>
    </row>
    <row r="41" spans="1:26" ht="24.95" customHeight="1" x14ac:dyDescent="0.25">
      <c r="A41" s="172"/>
      <c r="B41" s="169" t="s">
        <v>768</v>
      </c>
      <c r="C41" s="173" t="s">
        <v>769</v>
      </c>
      <c r="D41" s="169" t="s">
        <v>770</v>
      </c>
      <c r="E41" s="169" t="s">
        <v>312</v>
      </c>
      <c r="F41" s="170">
        <v>8</v>
      </c>
      <c r="G41" s="171"/>
      <c r="H41" s="171"/>
      <c r="I41" s="171">
        <f>ROUND(F41*(G41+H41),2)</f>
        <v>0</v>
      </c>
      <c r="J41" s="169">
        <f>ROUND(F41*(N41),2)</f>
        <v>371.76</v>
      </c>
      <c r="K41" s="1">
        <f>ROUND(F41*(O41),2)</f>
        <v>0</v>
      </c>
      <c r="L41" s="1">
        <f>ROUND(F41*(G41),2)</f>
        <v>0</v>
      </c>
      <c r="M41" s="1"/>
      <c r="N41" s="1">
        <v>46.47</v>
      </c>
      <c r="O41" s="1"/>
      <c r="P41" s="168">
        <v>0.78913</v>
      </c>
      <c r="Q41" s="174"/>
      <c r="R41" s="174">
        <v>0.78913</v>
      </c>
      <c r="S41" s="150">
        <f>ROUND(F41*(R41),3)</f>
        <v>6.3129999999999997</v>
      </c>
      <c r="V41" s="175"/>
      <c r="Z41">
        <v>0</v>
      </c>
    </row>
    <row r="42" spans="1:26" x14ac:dyDescent="0.25">
      <c r="A42" s="150"/>
      <c r="B42" s="150"/>
      <c r="C42" s="150"/>
      <c r="D42" s="150" t="s">
        <v>79</v>
      </c>
      <c r="E42" s="150"/>
      <c r="F42" s="168"/>
      <c r="G42" s="153"/>
      <c r="H42" s="153">
        <f>ROUND((SUM(M37:M41))/1,2)</f>
        <v>0</v>
      </c>
      <c r="I42" s="153">
        <f>ROUND((SUM(I37:I41))/1,2)</f>
        <v>0</v>
      </c>
      <c r="J42" s="150"/>
      <c r="K42" s="150"/>
      <c r="L42" s="150">
        <f>ROUND((SUM(L37:L41))/1,2)</f>
        <v>0</v>
      </c>
      <c r="M42" s="150">
        <f>ROUND((SUM(M37:M41))/1,2)</f>
        <v>0</v>
      </c>
      <c r="N42" s="150"/>
      <c r="O42" s="150"/>
      <c r="P42" s="176">
        <f>ROUND((SUM(P37:P41))/1,2)</f>
        <v>7.25</v>
      </c>
      <c r="Q42" s="147"/>
      <c r="R42" s="147"/>
      <c r="S42" s="176">
        <f>ROUND((SUM(S37:S41))/1,2)</f>
        <v>38.58</v>
      </c>
      <c r="T42" s="147"/>
      <c r="U42" s="147"/>
      <c r="V42" s="147"/>
      <c r="W42" s="147"/>
      <c r="X42" s="147"/>
      <c r="Y42" s="147"/>
      <c r="Z42" s="147"/>
    </row>
    <row r="43" spans="1:26" x14ac:dyDescent="0.25">
      <c r="A43" s="1"/>
      <c r="B43" s="1"/>
      <c r="C43" s="1"/>
      <c r="D43" s="1"/>
      <c r="E43" s="1"/>
      <c r="F43" s="161"/>
      <c r="G43" s="143"/>
      <c r="H43" s="143"/>
      <c r="I43" s="143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0"/>
      <c r="B44" s="150"/>
      <c r="C44" s="150"/>
      <c r="D44" s="150" t="s">
        <v>223</v>
      </c>
      <c r="E44" s="150"/>
      <c r="F44" s="168"/>
      <c r="G44" s="151"/>
      <c r="H44" s="151"/>
      <c r="I44" s="151"/>
      <c r="J44" s="150"/>
      <c r="K44" s="150"/>
      <c r="L44" s="150"/>
      <c r="M44" s="150"/>
      <c r="N44" s="150"/>
      <c r="O44" s="150"/>
      <c r="P44" s="150"/>
      <c r="Q44" s="147"/>
      <c r="R44" s="147"/>
      <c r="S44" s="150"/>
      <c r="T44" s="147"/>
      <c r="U44" s="147"/>
      <c r="V44" s="147"/>
      <c r="W44" s="147"/>
      <c r="X44" s="147"/>
      <c r="Y44" s="147"/>
      <c r="Z44" s="147"/>
    </row>
    <row r="45" spans="1:26" ht="24.95" customHeight="1" x14ac:dyDescent="0.25">
      <c r="A45" s="172"/>
      <c r="B45" s="169" t="s">
        <v>251</v>
      </c>
      <c r="C45" s="173" t="s">
        <v>771</v>
      </c>
      <c r="D45" s="169" t="s">
        <v>772</v>
      </c>
      <c r="E45" s="169" t="s">
        <v>101</v>
      </c>
      <c r="F45" s="170">
        <v>0.18</v>
      </c>
      <c r="G45" s="171"/>
      <c r="H45" s="171"/>
      <c r="I45" s="171">
        <f>ROUND(F45*(G45+H45),2)</f>
        <v>0</v>
      </c>
      <c r="J45" s="169">
        <f>ROUND(F45*(N45),2)</f>
        <v>7.48</v>
      </c>
      <c r="K45" s="1">
        <f>ROUND(F45*(O45),2)</f>
        <v>0</v>
      </c>
      <c r="L45" s="1">
        <f>ROUND(F45*(G45),2)</f>
        <v>0</v>
      </c>
      <c r="M45" s="1"/>
      <c r="N45" s="1">
        <v>41.56</v>
      </c>
      <c r="O45" s="1"/>
      <c r="P45" s="168">
        <v>1.837</v>
      </c>
      <c r="Q45" s="174"/>
      <c r="R45" s="174">
        <v>1.837</v>
      </c>
      <c r="S45" s="150">
        <f>ROUND(F45*(R45),3)</f>
        <v>0.33100000000000002</v>
      </c>
      <c r="V45" s="175"/>
      <c r="Z45">
        <v>0</v>
      </c>
    </row>
    <row r="46" spans="1:26" x14ac:dyDescent="0.25">
      <c r="A46" s="150"/>
      <c r="B46" s="150"/>
      <c r="C46" s="150"/>
      <c r="D46" s="150" t="s">
        <v>223</v>
      </c>
      <c r="E46" s="150"/>
      <c r="F46" s="168"/>
      <c r="G46" s="153"/>
      <c r="H46" s="153">
        <f>ROUND((SUM(M44:M45))/1,2)</f>
        <v>0</v>
      </c>
      <c r="I46" s="153">
        <f>ROUND((SUM(I44:I45))/1,2)</f>
        <v>0</v>
      </c>
      <c r="J46" s="150"/>
      <c r="K46" s="150"/>
      <c r="L46" s="150">
        <f>ROUND((SUM(L44:L45))/1,2)</f>
        <v>0</v>
      </c>
      <c r="M46" s="150">
        <f>ROUND((SUM(M44:M45))/1,2)</f>
        <v>0</v>
      </c>
      <c r="N46" s="150"/>
      <c r="O46" s="150"/>
      <c r="P46" s="176">
        <f>ROUND((SUM(P44:P45))/1,2)</f>
        <v>1.84</v>
      </c>
      <c r="Q46" s="147"/>
      <c r="R46" s="147"/>
      <c r="S46" s="176">
        <f>ROUND((SUM(S44:S45))/1,2)</f>
        <v>0.33</v>
      </c>
      <c r="T46" s="147"/>
      <c r="U46" s="147"/>
      <c r="V46" s="147"/>
      <c r="W46" s="147"/>
      <c r="X46" s="147"/>
      <c r="Y46" s="147"/>
      <c r="Z46" s="147"/>
    </row>
    <row r="47" spans="1:26" x14ac:dyDescent="0.25">
      <c r="A47" s="1"/>
      <c r="B47" s="1"/>
      <c r="C47" s="1"/>
      <c r="D47" s="1"/>
      <c r="E47" s="1"/>
      <c r="F47" s="161"/>
      <c r="G47" s="143"/>
      <c r="H47" s="143"/>
      <c r="I47" s="143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0"/>
      <c r="B48" s="150"/>
      <c r="C48" s="150"/>
      <c r="D48" s="150" t="s">
        <v>80</v>
      </c>
      <c r="E48" s="150"/>
      <c r="F48" s="168"/>
      <c r="G48" s="151"/>
      <c r="H48" s="151"/>
      <c r="I48" s="151"/>
      <c r="J48" s="150"/>
      <c r="K48" s="150"/>
      <c r="L48" s="150"/>
      <c r="M48" s="150"/>
      <c r="N48" s="150"/>
      <c r="O48" s="150"/>
      <c r="P48" s="150"/>
      <c r="Q48" s="147"/>
      <c r="R48" s="147"/>
      <c r="S48" s="150"/>
      <c r="T48" s="147"/>
      <c r="U48" s="147"/>
      <c r="V48" s="147"/>
      <c r="W48" s="147"/>
      <c r="X48" s="147"/>
      <c r="Y48" s="147"/>
      <c r="Z48" s="147"/>
    </row>
    <row r="49" spans="1:26" ht="24.95" customHeight="1" x14ac:dyDescent="0.25">
      <c r="A49" s="172"/>
      <c r="B49" s="169" t="s">
        <v>144</v>
      </c>
      <c r="C49" s="173" t="s">
        <v>773</v>
      </c>
      <c r="D49" s="169" t="s">
        <v>774</v>
      </c>
      <c r="E49" s="169" t="s">
        <v>140</v>
      </c>
      <c r="F49" s="170">
        <v>3</v>
      </c>
      <c r="G49" s="171"/>
      <c r="H49" s="171"/>
      <c r="I49" s="171">
        <f t="shared" ref="I49:I64" si="4">ROUND(F49*(G49+H49),2)</f>
        <v>0</v>
      </c>
      <c r="J49" s="169">
        <f t="shared" ref="J49:J64" si="5">ROUND(F49*(N49),2)</f>
        <v>40.83</v>
      </c>
      <c r="K49" s="1">
        <f t="shared" ref="K49:K64" si="6">ROUND(F49*(O49),2)</f>
        <v>0</v>
      </c>
      <c r="L49" s="1">
        <f t="shared" ref="L49:L58" si="7">ROUND(F49*(G49),2)</f>
        <v>0</v>
      </c>
      <c r="M49" s="1"/>
      <c r="N49" s="1">
        <v>13.61</v>
      </c>
      <c r="O49" s="1"/>
      <c r="P49" s="168">
        <v>2.1420000000000002E-2</v>
      </c>
      <c r="Q49" s="174"/>
      <c r="R49" s="174">
        <v>2.1420000000000002E-2</v>
      </c>
      <c r="S49" s="150">
        <f t="shared" ref="S49:S56" si="8">ROUND(F49*(R49),3)</f>
        <v>6.4000000000000001E-2</v>
      </c>
      <c r="V49" s="175"/>
      <c r="Z49">
        <v>0</v>
      </c>
    </row>
    <row r="50" spans="1:26" ht="24.95" customHeight="1" x14ac:dyDescent="0.25">
      <c r="A50" s="172"/>
      <c r="B50" s="169" t="s">
        <v>144</v>
      </c>
      <c r="C50" s="173" t="s">
        <v>775</v>
      </c>
      <c r="D50" s="169" t="s">
        <v>776</v>
      </c>
      <c r="E50" s="169" t="s">
        <v>140</v>
      </c>
      <c r="F50" s="170">
        <v>3</v>
      </c>
      <c r="G50" s="171"/>
      <c r="H50" s="171"/>
      <c r="I50" s="171">
        <f t="shared" si="4"/>
        <v>0</v>
      </c>
      <c r="J50" s="169">
        <f t="shared" si="5"/>
        <v>40.83</v>
      </c>
      <c r="K50" s="1">
        <f t="shared" si="6"/>
        <v>0</v>
      </c>
      <c r="L50" s="1">
        <f t="shared" si="7"/>
        <v>0</v>
      </c>
      <c r="M50" s="1"/>
      <c r="N50" s="1">
        <v>13.61</v>
      </c>
      <c r="O50" s="1"/>
      <c r="P50" s="168">
        <v>2.1420000000000002E-2</v>
      </c>
      <c r="Q50" s="174"/>
      <c r="R50" s="174">
        <v>2.1420000000000002E-2</v>
      </c>
      <c r="S50" s="150">
        <f t="shared" si="8"/>
        <v>6.4000000000000001E-2</v>
      </c>
      <c r="V50" s="175"/>
      <c r="Z50">
        <v>0</v>
      </c>
    </row>
    <row r="51" spans="1:26" ht="24.95" customHeight="1" x14ac:dyDescent="0.25">
      <c r="A51" s="172"/>
      <c r="B51" s="169" t="s">
        <v>144</v>
      </c>
      <c r="C51" s="173" t="s">
        <v>777</v>
      </c>
      <c r="D51" s="169" t="s">
        <v>778</v>
      </c>
      <c r="E51" s="169" t="s">
        <v>140</v>
      </c>
      <c r="F51" s="170">
        <v>3</v>
      </c>
      <c r="G51" s="171"/>
      <c r="H51" s="171"/>
      <c r="I51" s="171">
        <f t="shared" si="4"/>
        <v>0</v>
      </c>
      <c r="J51" s="169">
        <f t="shared" si="5"/>
        <v>71.489999999999995</v>
      </c>
      <c r="K51" s="1">
        <f t="shared" si="6"/>
        <v>0</v>
      </c>
      <c r="L51" s="1">
        <f t="shared" si="7"/>
        <v>0</v>
      </c>
      <c r="M51" s="1"/>
      <c r="N51" s="1">
        <v>23.83</v>
      </c>
      <c r="O51" s="1"/>
      <c r="P51" s="168">
        <v>7.0200000000000002E-3</v>
      </c>
      <c r="Q51" s="174"/>
      <c r="R51" s="174">
        <v>7.0200000000000002E-3</v>
      </c>
      <c r="S51" s="150">
        <f t="shared" si="8"/>
        <v>2.1000000000000001E-2</v>
      </c>
      <c r="V51" s="175"/>
      <c r="Z51">
        <v>0</v>
      </c>
    </row>
    <row r="52" spans="1:26" ht="24.95" customHeight="1" x14ac:dyDescent="0.25">
      <c r="A52" s="172"/>
      <c r="B52" s="169" t="s">
        <v>161</v>
      </c>
      <c r="C52" s="173" t="s">
        <v>779</v>
      </c>
      <c r="D52" s="169" t="s">
        <v>780</v>
      </c>
      <c r="E52" s="169" t="s">
        <v>140</v>
      </c>
      <c r="F52" s="170">
        <v>1</v>
      </c>
      <c r="G52" s="171"/>
      <c r="H52" s="171"/>
      <c r="I52" s="171">
        <f t="shared" si="4"/>
        <v>0</v>
      </c>
      <c r="J52" s="169">
        <f t="shared" si="5"/>
        <v>20.98</v>
      </c>
      <c r="K52" s="1">
        <f t="shared" si="6"/>
        <v>0</v>
      </c>
      <c r="L52" s="1">
        <f t="shared" si="7"/>
        <v>0</v>
      </c>
      <c r="M52" s="1"/>
      <c r="N52" s="1">
        <v>20.98</v>
      </c>
      <c r="O52" s="1"/>
      <c r="P52" s="168">
        <v>2.7899999999999999E-3</v>
      </c>
      <c r="Q52" s="174"/>
      <c r="R52" s="174">
        <v>2.7899999999999999E-3</v>
      </c>
      <c r="S52" s="150">
        <f t="shared" si="8"/>
        <v>3.0000000000000001E-3</v>
      </c>
      <c r="V52" s="175"/>
      <c r="Z52">
        <v>0</v>
      </c>
    </row>
    <row r="53" spans="1:26" ht="24.95" customHeight="1" x14ac:dyDescent="0.25">
      <c r="A53" s="172"/>
      <c r="B53" s="169" t="s">
        <v>161</v>
      </c>
      <c r="C53" s="173" t="s">
        <v>781</v>
      </c>
      <c r="D53" s="169" t="s">
        <v>782</v>
      </c>
      <c r="E53" s="169" t="s">
        <v>140</v>
      </c>
      <c r="F53" s="170">
        <v>4</v>
      </c>
      <c r="G53" s="171"/>
      <c r="H53" s="171"/>
      <c r="I53" s="171">
        <f t="shared" si="4"/>
        <v>0</v>
      </c>
      <c r="J53" s="169">
        <f t="shared" si="5"/>
        <v>92.6</v>
      </c>
      <c r="K53" s="1">
        <f t="shared" si="6"/>
        <v>0</v>
      </c>
      <c r="L53" s="1">
        <f t="shared" si="7"/>
        <v>0</v>
      </c>
      <c r="M53" s="1"/>
      <c r="N53" s="1">
        <v>23.15</v>
      </c>
      <c r="O53" s="1"/>
      <c r="P53" s="168">
        <v>4.3600000000000002E-3</v>
      </c>
      <c r="Q53" s="174"/>
      <c r="R53" s="174">
        <v>4.3600000000000002E-3</v>
      </c>
      <c r="S53" s="150">
        <f t="shared" si="8"/>
        <v>1.7000000000000001E-2</v>
      </c>
      <c r="V53" s="175"/>
      <c r="Z53">
        <v>0</v>
      </c>
    </row>
    <row r="54" spans="1:26" ht="24.95" customHeight="1" x14ac:dyDescent="0.25">
      <c r="A54" s="172"/>
      <c r="B54" s="169" t="s">
        <v>161</v>
      </c>
      <c r="C54" s="173" t="s">
        <v>783</v>
      </c>
      <c r="D54" s="169" t="s">
        <v>784</v>
      </c>
      <c r="E54" s="169" t="s">
        <v>140</v>
      </c>
      <c r="F54" s="170">
        <v>8</v>
      </c>
      <c r="G54" s="171"/>
      <c r="H54" s="171"/>
      <c r="I54" s="171">
        <f t="shared" si="4"/>
        <v>0</v>
      </c>
      <c r="J54" s="169">
        <f t="shared" si="5"/>
        <v>257.92</v>
      </c>
      <c r="K54" s="1">
        <f t="shared" si="6"/>
        <v>0</v>
      </c>
      <c r="L54" s="1">
        <f t="shared" si="7"/>
        <v>0</v>
      </c>
      <c r="M54" s="1"/>
      <c r="N54" s="1">
        <v>32.24</v>
      </c>
      <c r="O54" s="1"/>
      <c r="P54" s="168">
        <v>7.6499999999999997E-3</v>
      </c>
      <c r="Q54" s="174"/>
      <c r="R54" s="174">
        <v>7.6499999999999997E-3</v>
      </c>
      <c r="S54" s="150">
        <f t="shared" si="8"/>
        <v>6.0999999999999999E-2</v>
      </c>
      <c r="V54" s="175"/>
      <c r="Z54">
        <v>0</v>
      </c>
    </row>
    <row r="55" spans="1:26" ht="24.95" customHeight="1" x14ac:dyDescent="0.25">
      <c r="A55" s="172"/>
      <c r="B55" s="169" t="s">
        <v>785</v>
      </c>
      <c r="C55" s="173" t="s">
        <v>786</v>
      </c>
      <c r="D55" s="169" t="s">
        <v>787</v>
      </c>
      <c r="E55" s="169" t="s">
        <v>358</v>
      </c>
      <c r="F55" s="170">
        <v>96</v>
      </c>
      <c r="G55" s="171"/>
      <c r="H55" s="171"/>
      <c r="I55" s="171">
        <f t="shared" si="4"/>
        <v>0</v>
      </c>
      <c r="J55" s="169">
        <f t="shared" si="5"/>
        <v>186.24</v>
      </c>
      <c r="K55" s="1">
        <f t="shared" si="6"/>
        <v>0</v>
      </c>
      <c r="L55" s="1">
        <f t="shared" si="7"/>
        <v>0</v>
      </c>
      <c r="M55" s="1"/>
      <c r="N55" s="1">
        <v>1.94</v>
      </c>
      <c r="O55" s="1"/>
      <c r="P55" s="168">
        <v>1.0000000000000001E-5</v>
      </c>
      <c r="Q55" s="174"/>
      <c r="R55" s="174">
        <v>1.0000000000000001E-5</v>
      </c>
      <c r="S55" s="150">
        <f t="shared" si="8"/>
        <v>1E-3</v>
      </c>
      <c r="V55" s="175"/>
      <c r="Z55">
        <v>0</v>
      </c>
    </row>
    <row r="56" spans="1:26" ht="35.1" customHeight="1" x14ac:dyDescent="0.25">
      <c r="A56" s="172"/>
      <c r="B56" s="169" t="s">
        <v>785</v>
      </c>
      <c r="C56" s="173" t="s">
        <v>788</v>
      </c>
      <c r="D56" s="169" t="s">
        <v>789</v>
      </c>
      <c r="E56" s="169" t="s">
        <v>140</v>
      </c>
      <c r="F56" s="170">
        <v>6</v>
      </c>
      <c r="G56" s="171"/>
      <c r="H56" s="171"/>
      <c r="I56" s="171">
        <f t="shared" si="4"/>
        <v>0</v>
      </c>
      <c r="J56" s="169">
        <f t="shared" si="5"/>
        <v>26.58</v>
      </c>
      <c r="K56" s="1">
        <f t="shared" si="6"/>
        <v>0</v>
      </c>
      <c r="L56" s="1">
        <f t="shared" si="7"/>
        <v>0</v>
      </c>
      <c r="M56" s="1"/>
      <c r="N56" s="1">
        <v>4.43</v>
      </c>
      <c r="O56" s="1"/>
      <c r="P56" s="168">
        <v>4.0000000000000003E-5</v>
      </c>
      <c r="Q56" s="174"/>
      <c r="R56" s="174">
        <v>4.0000000000000003E-5</v>
      </c>
      <c r="S56" s="150">
        <f t="shared" si="8"/>
        <v>0</v>
      </c>
      <c r="V56" s="175"/>
      <c r="Z56">
        <v>0</v>
      </c>
    </row>
    <row r="57" spans="1:26" ht="24.95" customHeight="1" x14ac:dyDescent="0.25">
      <c r="A57" s="172"/>
      <c r="B57" s="169" t="s">
        <v>785</v>
      </c>
      <c r="C57" s="173" t="s">
        <v>790</v>
      </c>
      <c r="D57" s="169" t="s">
        <v>791</v>
      </c>
      <c r="E57" s="169" t="s">
        <v>160</v>
      </c>
      <c r="F57" s="170">
        <v>384</v>
      </c>
      <c r="G57" s="171"/>
      <c r="H57" s="171"/>
      <c r="I57" s="171">
        <f t="shared" si="4"/>
        <v>0</v>
      </c>
      <c r="J57" s="169">
        <f t="shared" si="5"/>
        <v>721.92</v>
      </c>
      <c r="K57" s="1">
        <f t="shared" si="6"/>
        <v>0</v>
      </c>
      <c r="L57" s="1">
        <f t="shared" si="7"/>
        <v>0</v>
      </c>
      <c r="M57" s="1"/>
      <c r="N57" s="1">
        <v>1.88</v>
      </c>
      <c r="O57" s="1"/>
      <c r="P57" s="161"/>
      <c r="Q57" s="174"/>
      <c r="R57" s="174"/>
      <c r="S57" s="150"/>
      <c r="V57" s="175"/>
      <c r="Z57">
        <v>0</v>
      </c>
    </row>
    <row r="58" spans="1:26" ht="24.95" customHeight="1" x14ac:dyDescent="0.25">
      <c r="A58" s="172"/>
      <c r="B58" s="169" t="s">
        <v>785</v>
      </c>
      <c r="C58" s="173" t="s">
        <v>792</v>
      </c>
      <c r="D58" s="169" t="s">
        <v>793</v>
      </c>
      <c r="E58" s="169" t="s">
        <v>140</v>
      </c>
      <c r="F58" s="170">
        <v>3</v>
      </c>
      <c r="G58" s="171"/>
      <c r="H58" s="171"/>
      <c r="I58" s="171">
        <f t="shared" si="4"/>
        <v>0</v>
      </c>
      <c r="J58" s="169">
        <f t="shared" si="5"/>
        <v>1129.95</v>
      </c>
      <c r="K58" s="1">
        <f t="shared" si="6"/>
        <v>0</v>
      </c>
      <c r="L58" s="1">
        <f t="shared" si="7"/>
        <v>0</v>
      </c>
      <c r="M58" s="1"/>
      <c r="N58" s="1">
        <v>376.65</v>
      </c>
      <c r="O58" s="1"/>
      <c r="P58" s="168">
        <v>1.93624</v>
      </c>
      <c r="Q58" s="174"/>
      <c r="R58" s="174">
        <v>1.93624</v>
      </c>
      <c r="S58" s="150">
        <f>ROUND(F58*(R58),3)</f>
        <v>5.8090000000000002</v>
      </c>
      <c r="V58" s="175"/>
      <c r="Z58">
        <v>0</v>
      </c>
    </row>
    <row r="59" spans="1:26" ht="24.95" customHeight="1" x14ac:dyDescent="0.25">
      <c r="A59" s="172"/>
      <c r="B59" s="169" t="s">
        <v>184</v>
      </c>
      <c r="C59" s="173" t="s">
        <v>185</v>
      </c>
      <c r="D59" s="169" t="s">
        <v>794</v>
      </c>
      <c r="E59" s="169" t="s">
        <v>140</v>
      </c>
      <c r="F59" s="170">
        <v>1</v>
      </c>
      <c r="G59" s="171"/>
      <c r="H59" s="171"/>
      <c r="I59" s="171">
        <f t="shared" si="4"/>
        <v>0</v>
      </c>
      <c r="J59" s="169">
        <f t="shared" si="5"/>
        <v>145</v>
      </c>
      <c r="K59" s="1">
        <f t="shared" si="6"/>
        <v>0</v>
      </c>
      <c r="L59" s="1"/>
      <c r="M59" s="1">
        <f t="shared" ref="M59:M64" si="9">ROUND(F59*(G59),2)</f>
        <v>0</v>
      </c>
      <c r="N59" s="1">
        <v>145</v>
      </c>
      <c r="O59" s="1"/>
      <c r="P59" s="161"/>
      <c r="Q59" s="174"/>
      <c r="R59" s="174"/>
      <c r="S59" s="150"/>
      <c r="V59" s="175"/>
      <c r="Z59">
        <v>0</v>
      </c>
    </row>
    <row r="60" spans="1:26" ht="24.95" customHeight="1" x14ac:dyDescent="0.25">
      <c r="A60" s="172"/>
      <c r="B60" s="169" t="s">
        <v>192</v>
      </c>
      <c r="C60" s="173" t="s">
        <v>795</v>
      </c>
      <c r="D60" s="169" t="s">
        <v>796</v>
      </c>
      <c r="E60" s="169" t="s">
        <v>204</v>
      </c>
      <c r="F60" s="170">
        <v>20.985399999999998</v>
      </c>
      <c r="G60" s="171"/>
      <c r="H60" s="171"/>
      <c r="I60" s="171">
        <f t="shared" si="4"/>
        <v>0</v>
      </c>
      <c r="J60" s="169">
        <f t="shared" si="5"/>
        <v>501.55</v>
      </c>
      <c r="K60" s="1">
        <f t="shared" si="6"/>
        <v>0</v>
      </c>
      <c r="L60" s="1"/>
      <c r="M60" s="1">
        <f t="shared" si="9"/>
        <v>0</v>
      </c>
      <c r="N60" s="1">
        <v>23.9</v>
      </c>
      <c r="O60" s="1"/>
      <c r="P60" s="168">
        <v>1.3599999999999999E-2</v>
      </c>
      <c r="Q60" s="174"/>
      <c r="R60" s="174">
        <v>1.3599999999999999E-2</v>
      </c>
      <c r="S60" s="150">
        <f>ROUND(F60*(R60),3)</f>
        <v>0.28499999999999998</v>
      </c>
      <c r="V60" s="175"/>
      <c r="Z60">
        <v>0</v>
      </c>
    </row>
    <row r="61" spans="1:26" ht="24.95" customHeight="1" x14ac:dyDescent="0.25">
      <c r="A61" s="172"/>
      <c r="B61" s="169" t="s">
        <v>192</v>
      </c>
      <c r="C61" s="173" t="s">
        <v>797</v>
      </c>
      <c r="D61" s="169" t="s">
        <v>798</v>
      </c>
      <c r="E61" s="169" t="s">
        <v>204</v>
      </c>
      <c r="F61" s="170">
        <v>6.06</v>
      </c>
      <c r="G61" s="171"/>
      <c r="H61" s="171"/>
      <c r="I61" s="171">
        <f t="shared" si="4"/>
        <v>0</v>
      </c>
      <c r="J61" s="169">
        <f t="shared" si="5"/>
        <v>69.81</v>
      </c>
      <c r="K61" s="1">
        <f t="shared" si="6"/>
        <v>0</v>
      </c>
      <c r="L61" s="1"/>
      <c r="M61" s="1">
        <f t="shared" si="9"/>
        <v>0</v>
      </c>
      <c r="N61" s="1">
        <v>11.52</v>
      </c>
      <c r="O61" s="1"/>
      <c r="P61" s="168">
        <v>1.6900000000000001E-3</v>
      </c>
      <c r="Q61" s="174"/>
      <c r="R61" s="174">
        <v>1.6900000000000001E-3</v>
      </c>
      <c r="S61" s="150">
        <f>ROUND(F61*(R61),3)</f>
        <v>0.01</v>
      </c>
      <c r="V61" s="175"/>
      <c r="Z61">
        <v>0</v>
      </c>
    </row>
    <row r="62" spans="1:26" ht="24.95" customHeight="1" x14ac:dyDescent="0.25">
      <c r="A62" s="172"/>
      <c r="B62" s="169" t="s">
        <v>141</v>
      </c>
      <c r="C62" s="173" t="s">
        <v>799</v>
      </c>
      <c r="D62" s="169" t="s">
        <v>800</v>
      </c>
      <c r="E62" s="169" t="s">
        <v>140</v>
      </c>
      <c r="F62" s="170">
        <v>3</v>
      </c>
      <c r="G62" s="171"/>
      <c r="H62" s="171"/>
      <c r="I62" s="171">
        <f t="shared" si="4"/>
        <v>0</v>
      </c>
      <c r="J62" s="169">
        <f t="shared" si="5"/>
        <v>283.8</v>
      </c>
      <c r="K62" s="1">
        <f t="shared" si="6"/>
        <v>0</v>
      </c>
      <c r="L62" s="1"/>
      <c r="M62" s="1">
        <f t="shared" si="9"/>
        <v>0</v>
      </c>
      <c r="N62" s="1">
        <v>94.6</v>
      </c>
      <c r="O62" s="1"/>
      <c r="P62" s="168">
        <v>0.13500000000000001</v>
      </c>
      <c r="Q62" s="174"/>
      <c r="R62" s="174">
        <v>0.13500000000000001</v>
      </c>
      <c r="S62" s="150">
        <f>ROUND(F62*(R62),3)</f>
        <v>0.40500000000000003</v>
      </c>
      <c r="V62" s="175"/>
      <c r="Z62">
        <v>0</v>
      </c>
    </row>
    <row r="63" spans="1:26" ht="24.95" customHeight="1" x14ac:dyDescent="0.25">
      <c r="A63" s="172"/>
      <c r="B63" s="169" t="s">
        <v>406</v>
      </c>
      <c r="C63" s="173" t="s">
        <v>801</v>
      </c>
      <c r="D63" s="169" t="s">
        <v>802</v>
      </c>
      <c r="E63" s="169" t="s">
        <v>140</v>
      </c>
      <c r="F63" s="170">
        <v>3.03</v>
      </c>
      <c r="G63" s="171"/>
      <c r="H63" s="171"/>
      <c r="I63" s="171">
        <f t="shared" si="4"/>
        <v>0</v>
      </c>
      <c r="J63" s="169">
        <f t="shared" si="5"/>
        <v>86.39</v>
      </c>
      <c r="K63" s="1">
        <f t="shared" si="6"/>
        <v>0</v>
      </c>
      <c r="L63" s="1"/>
      <c r="M63" s="1">
        <f t="shared" si="9"/>
        <v>0</v>
      </c>
      <c r="N63" s="1">
        <v>28.51</v>
      </c>
      <c r="O63" s="1"/>
      <c r="P63" s="168">
        <v>0.21199999999999999</v>
      </c>
      <c r="Q63" s="174"/>
      <c r="R63" s="174">
        <v>0.21199999999999999</v>
      </c>
      <c r="S63" s="150">
        <f>ROUND(F63*(R63),3)</f>
        <v>0.64200000000000002</v>
      </c>
      <c r="V63" s="175"/>
      <c r="Z63">
        <v>0</v>
      </c>
    </row>
    <row r="64" spans="1:26" ht="24.95" customHeight="1" x14ac:dyDescent="0.25">
      <c r="A64" s="172"/>
      <c r="B64" s="169" t="s">
        <v>406</v>
      </c>
      <c r="C64" s="173" t="s">
        <v>803</v>
      </c>
      <c r="D64" s="169" t="s">
        <v>804</v>
      </c>
      <c r="E64" s="169" t="s">
        <v>140</v>
      </c>
      <c r="F64" s="170">
        <v>3.03</v>
      </c>
      <c r="G64" s="171"/>
      <c r="H64" s="171"/>
      <c r="I64" s="171">
        <f t="shared" si="4"/>
        <v>0</v>
      </c>
      <c r="J64" s="169">
        <f t="shared" si="5"/>
        <v>175.8</v>
      </c>
      <c r="K64" s="1">
        <f t="shared" si="6"/>
        <v>0</v>
      </c>
      <c r="L64" s="1"/>
      <c r="M64" s="1">
        <f t="shared" si="9"/>
        <v>0</v>
      </c>
      <c r="N64" s="1">
        <v>58.02</v>
      </c>
      <c r="O64" s="1"/>
      <c r="P64" s="168">
        <v>0.36499999999999999</v>
      </c>
      <c r="Q64" s="174"/>
      <c r="R64" s="174">
        <v>0.36499999999999999</v>
      </c>
      <c r="S64" s="150">
        <f>ROUND(F64*(R64),3)</f>
        <v>1.1060000000000001</v>
      </c>
      <c r="V64" s="175"/>
      <c r="Z64">
        <v>0</v>
      </c>
    </row>
    <row r="65" spans="1:26" x14ac:dyDescent="0.25">
      <c r="A65" s="150"/>
      <c r="B65" s="150"/>
      <c r="C65" s="150"/>
      <c r="D65" s="150" t="s">
        <v>80</v>
      </c>
      <c r="E65" s="150"/>
      <c r="F65" s="168"/>
      <c r="G65" s="153"/>
      <c r="H65" s="153">
        <f>ROUND((SUM(M48:M64))/1,2)</f>
        <v>0</v>
      </c>
      <c r="I65" s="153">
        <f>ROUND((SUM(I48:I64))/1,2)</f>
        <v>0</v>
      </c>
      <c r="J65" s="150"/>
      <c r="K65" s="150"/>
      <c r="L65" s="150">
        <f>ROUND((SUM(L48:L64))/1,2)</f>
        <v>0</v>
      </c>
      <c r="M65" s="150">
        <f>ROUND((SUM(M48:M64))/1,2)</f>
        <v>0</v>
      </c>
      <c r="N65" s="150"/>
      <c r="O65" s="150"/>
      <c r="P65" s="176">
        <f>ROUND((SUM(P48:P64))/1,2)</f>
        <v>2.73</v>
      </c>
      <c r="Q65" s="147"/>
      <c r="R65" s="147"/>
      <c r="S65" s="176">
        <f>ROUND((SUM(S48:S64))/1,2)</f>
        <v>8.49</v>
      </c>
      <c r="T65" s="147"/>
      <c r="U65" s="147"/>
      <c r="V65" s="147"/>
      <c r="W65" s="147"/>
      <c r="X65" s="147"/>
      <c r="Y65" s="147"/>
      <c r="Z65" s="147"/>
    </row>
    <row r="66" spans="1:26" x14ac:dyDescent="0.25">
      <c r="A66" s="1"/>
      <c r="B66" s="1"/>
      <c r="C66" s="1"/>
      <c r="D66" s="1"/>
      <c r="E66" s="1"/>
      <c r="F66" s="161"/>
      <c r="G66" s="143"/>
      <c r="H66" s="143"/>
      <c r="I66" s="143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0"/>
      <c r="B67" s="150"/>
      <c r="C67" s="150"/>
      <c r="D67" s="150" t="s">
        <v>81</v>
      </c>
      <c r="E67" s="150"/>
      <c r="F67" s="168"/>
      <c r="G67" s="151"/>
      <c r="H67" s="151"/>
      <c r="I67" s="151"/>
      <c r="J67" s="150"/>
      <c r="K67" s="150"/>
      <c r="L67" s="150"/>
      <c r="M67" s="150"/>
      <c r="N67" s="150"/>
      <c r="O67" s="150"/>
      <c r="P67" s="150"/>
      <c r="Q67" s="147"/>
      <c r="R67" s="147"/>
      <c r="S67" s="150"/>
      <c r="T67" s="147"/>
      <c r="U67" s="147"/>
      <c r="V67" s="147"/>
      <c r="W67" s="147"/>
      <c r="X67" s="147"/>
      <c r="Y67" s="147"/>
      <c r="Z67" s="147"/>
    </row>
    <row r="68" spans="1:26" ht="24.95" customHeight="1" x14ac:dyDescent="0.25">
      <c r="A68" s="172"/>
      <c r="B68" s="169" t="s">
        <v>144</v>
      </c>
      <c r="C68" s="173" t="s">
        <v>208</v>
      </c>
      <c r="D68" s="169" t="s">
        <v>209</v>
      </c>
      <c r="E68" s="169" t="s">
        <v>210</v>
      </c>
      <c r="F68" s="170">
        <v>268.42813441700002</v>
      </c>
      <c r="G68" s="171"/>
      <c r="H68" s="171"/>
      <c r="I68" s="171">
        <f>ROUND(F68*(G68+H68),2)</f>
        <v>0</v>
      </c>
      <c r="J68" s="169">
        <f>ROUND(F68*(N68),2)</f>
        <v>8380.33</v>
      </c>
      <c r="K68" s="1">
        <f>ROUND(F68*(O68),2)</f>
        <v>0</v>
      </c>
      <c r="L68" s="1">
        <f>ROUND(F68*(G68),2)</f>
        <v>0</v>
      </c>
      <c r="M68" s="1"/>
      <c r="N68" s="1">
        <v>31.22</v>
      </c>
      <c r="O68" s="1"/>
      <c r="P68" s="161"/>
      <c r="Q68" s="174"/>
      <c r="R68" s="174"/>
      <c r="S68" s="150"/>
      <c r="V68" s="175"/>
      <c r="Z68">
        <v>0</v>
      </c>
    </row>
    <row r="69" spans="1:26" x14ac:dyDescent="0.25">
      <c r="A69" s="150"/>
      <c r="B69" s="150"/>
      <c r="C69" s="150"/>
      <c r="D69" s="150" t="s">
        <v>81</v>
      </c>
      <c r="E69" s="150"/>
      <c r="F69" s="168"/>
      <c r="G69" s="153"/>
      <c r="H69" s="153">
        <f>ROUND((SUM(M67:M68))/1,2)</f>
        <v>0</v>
      </c>
      <c r="I69" s="153">
        <f>ROUND((SUM(I67:I68))/1,2)</f>
        <v>0</v>
      </c>
      <c r="J69" s="150"/>
      <c r="K69" s="150"/>
      <c r="L69" s="150">
        <f>ROUND((SUM(L67:L68))/1,2)</f>
        <v>0</v>
      </c>
      <c r="M69" s="150">
        <f>ROUND((SUM(M67:M68))/1,2)</f>
        <v>0</v>
      </c>
      <c r="N69" s="150"/>
      <c r="O69" s="150"/>
      <c r="P69" s="176">
        <f>ROUND((SUM(P67:P68))/1,2)</f>
        <v>0</v>
      </c>
      <c r="Q69" s="147"/>
      <c r="R69" s="147"/>
      <c r="S69" s="176">
        <f>ROUND((SUM(S67:S68))/1,2)</f>
        <v>0</v>
      </c>
      <c r="T69" s="147"/>
      <c r="U69" s="147"/>
      <c r="V69" s="147"/>
      <c r="W69" s="147"/>
      <c r="X69" s="147"/>
      <c r="Y69" s="147"/>
      <c r="Z69" s="147"/>
    </row>
    <row r="70" spans="1:26" x14ac:dyDescent="0.25">
      <c r="A70" s="1"/>
      <c r="B70" s="1"/>
      <c r="C70" s="1"/>
      <c r="D70" s="1"/>
      <c r="E70" s="1"/>
      <c r="F70" s="161"/>
      <c r="G70" s="143"/>
      <c r="H70" s="143"/>
      <c r="I70" s="143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0"/>
      <c r="B71" s="150"/>
      <c r="C71" s="150"/>
      <c r="D71" s="2" t="s">
        <v>76</v>
      </c>
      <c r="E71" s="150"/>
      <c r="F71" s="168"/>
      <c r="G71" s="153"/>
      <c r="H71" s="153">
        <f>ROUND((SUM(M9:M70))/2,2)</f>
        <v>0</v>
      </c>
      <c r="I71" s="153">
        <f>ROUND((SUM(I9:I70))/2,2)</f>
        <v>0</v>
      </c>
      <c r="J71" s="151"/>
      <c r="K71" s="150"/>
      <c r="L71" s="151">
        <f>ROUND((SUM(L9:L70))/2,2)</f>
        <v>0</v>
      </c>
      <c r="M71" s="151">
        <f>ROUND((SUM(M9:M70))/2,2)</f>
        <v>0</v>
      </c>
      <c r="N71" s="150"/>
      <c r="O71" s="150"/>
      <c r="P71" s="176">
        <f>ROUND((SUM(P9:P70))/2,2)</f>
        <v>13.53</v>
      </c>
      <c r="S71" s="176">
        <f>ROUND((SUM(S9:S70))/2,2)</f>
        <v>133.75</v>
      </c>
    </row>
    <row r="72" spans="1:26" x14ac:dyDescent="0.25">
      <c r="A72" s="1"/>
      <c r="B72" s="1"/>
      <c r="C72" s="1"/>
      <c r="D72" s="1"/>
      <c r="E72" s="1"/>
      <c r="F72" s="161"/>
      <c r="G72" s="143"/>
      <c r="H72" s="143"/>
      <c r="I72" s="143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50"/>
      <c r="B73" s="150"/>
      <c r="C73" s="150"/>
      <c r="D73" s="2" t="s">
        <v>82</v>
      </c>
      <c r="E73" s="150"/>
      <c r="F73" s="168"/>
      <c r="G73" s="151"/>
      <c r="H73" s="151"/>
      <c r="I73" s="151"/>
      <c r="J73" s="150"/>
      <c r="K73" s="150"/>
      <c r="L73" s="150"/>
      <c r="M73" s="150"/>
      <c r="N73" s="150"/>
      <c r="O73" s="150"/>
      <c r="P73" s="150"/>
      <c r="Q73" s="147"/>
      <c r="R73" s="147"/>
      <c r="S73" s="150"/>
      <c r="T73" s="147"/>
      <c r="U73" s="147"/>
      <c r="V73" s="147"/>
      <c r="W73" s="147"/>
      <c r="X73" s="147"/>
      <c r="Y73" s="147"/>
      <c r="Z73" s="147"/>
    </row>
    <row r="74" spans="1:26" x14ac:dyDescent="0.25">
      <c r="A74" s="150"/>
      <c r="B74" s="150"/>
      <c r="C74" s="150"/>
      <c r="D74" s="150" t="s">
        <v>83</v>
      </c>
      <c r="E74" s="150"/>
      <c r="F74" s="168"/>
      <c r="G74" s="151"/>
      <c r="H74" s="151"/>
      <c r="I74" s="151"/>
      <c r="J74" s="150"/>
      <c r="K74" s="150"/>
      <c r="L74" s="150"/>
      <c r="M74" s="150"/>
      <c r="N74" s="150"/>
      <c r="O74" s="150"/>
      <c r="P74" s="150"/>
      <c r="Q74" s="147"/>
      <c r="R74" s="147"/>
      <c r="S74" s="150"/>
      <c r="T74" s="147"/>
      <c r="U74" s="147"/>
      <c r="V74" s="147"/>
      <c r="W74" s="147"/>
      <c r="X74" s="147"/>
      <c r="Y74" s="147"/>
      <c r="Z74" s="147"/>
    </row>
    <row r="75" spans="1:26" ht="24.95" customHeight="1" x14ac:dyDescent="0.25">
      <c r="A75" s="172"/>
      <c r="B75" s="169" t="s">
        <v>181</v>
      </c>
      <c r="C75" s="173" t="s">
        <v>805</v>
      </c>
      <c r="D75" s="169" t="s">
        <v>806</v>
      </c>
      <c r="E75" s="169" t="s">
        <v>160</v>
      </c>
      <c r="F75" s="170">
        <v>2</v>
      </c>
      <c r="G75" s="171"/>
      <c r="H75" s="171"/>
      <c r="I75" s="171">
        <f t="shared" ref="I75:I82" si="10">ROUND(F75*(G75+H75),2)</f>
        <v>0</v>
      </c>
      <c r="J75" s="169">
        <f t="shared" ref="J75:J82" si="11">ROUND(F75*(N75),2)</f>
        <v>96.8</v>
      </c>
      <c r="K75" s="1">
        <f t="shared" ref="K75:K82" si="12">ROUND(F75*(O75),2)</f>
        <v>0</v>
      </c>
      <c r="L75" s="1">
        <f>ROUND(F75*(G75),2)</f>
        <v>0</v>
      </c>
      <c r="M75" s="1"/>
      <c r="N75" s="1">
        <v>48.4</v>
      </c>
      <c r="O75" s="1"/>
      <c r="P75" s="161"/>
      <c r="Q75" s="174"/>
      <c r="R75" s="174"/>
      <c r="S75" s="150"/>
      <c r="V75" s="175"/>
      <c r="Z75">
        <v>0</v>
      </c>
    </row>
    <row r="76" spans="1:26" ht="24.95" customHeight="1" x14ac:dyDescent="0.25">
      <c r="A76" s="172"/>
      <c r="B76" s="169" t="s">
        <v>181</v>
      </c>
      <c r="C76" s="173" t="s">
        <v>807</v>
      </c>
      <c r="D76" s="169" t="s">
        <v>808</v>
      </c>
      <c r="E76" s="169" t="s">
        <v>160</v>
      </c>
      <c r="F76" s="170">
        <v>2</v>
      </c>
      <c r="G76" s="171"/>
      <c r="H76" s="171"/>
      <c r="I76" s="171">
        <f t="shared" si="10"/>
        <v>0</v>
      </c>
      <c r="J76" s="169">
        <f t="shared" si="11"/>
        <v>88.02</v>
      </c>
      <c r="K76" s="1">
        <f t="shared" si="12"/>
        <v>0</v>
      </c>
      <c r="L76" s="1">
        <f>ROUND(F76*(G76),2)</f>
        <v>0</v>
      </c>
      <c r="M76" s="1"/>
      <c r="N76" s="1">
        <v>44.01</v>
      </c>
      <c r="O76" s="1"/>
      <c r="P76" s="161"/>
      <c r="Q76" s="174"/>
      <c r="R76" s="174"/>
      <c r="S76" s="150"/>
      <c r="V76" s="175"/>
      <c r="Z76">
        <v>0</v>
      </c>
    </row>
    <row r="77" spans="1:26" ht="24.95" customHeight="1" x14ac:dyDescent="0.25">
      <c r="A77" s="172"/>
      <c r="B77" s="169" t="s">
        <v>181</v>
      </c>
      <c r="C77" s="173" t="s">
        <v>809</v>
      </c>
      <c r="D77" s="169" t="s">
        <v>810</v>
      </c>
      <c r="E77" s="169" t="s">
        <v>160</v>
      </c>
      <c r="F77" s="170">
        <v>6</v>
      </c>
      <c r="G77" s="171"/>
      <c r="H77" s="171"/>
      <c r="I77" s="171">
        <f t="shared" si="10"/>
        <v>0</v>
      </c>
      <c r="J77" s="169">
        <f t="shared" si="11"/>
        <v>368.34</v>
      </c>
      <c r="K77" s="1">
        <f t="shared" si="12"/>
        <v>0</v>
      </c>
      <c r="L77" s="1">
        <f>ROUND(F77*(G77),2)</f>
        <v>0</v>
      </c>
      <c r="M77" s="1"/>
      <c r="N77" s="1">
        <v>61.39</v>
      </c>
      <c r="O77" s="1"/>
      <c r="P77" s="161"/>
      <c r="Q77" s="174"/>
      <c r="R77" s="174"/>
      <c r="S77" s="150"/>
      <c r="V77" s="175"/>
      <c r="Z77">
        <v>0</v>
      </c>
    </row>
    <row r="78" spans="1:26" ht="24.95" customHeight="1" x14ac:dyDescent="0.25">
      <c r="A78" s="172"/>
      <c r="B78" s="169" t="s">
        <v>181</v>
      </c>
      <c r="C78" s="173" t="s">
        <v>811</v>
      </c>
      <c r="D78" s="169" t="s">
        <v>812</v>
      </c>
      <c r="E78" s="169" t="s">
        <v>140</v>
      </c>
      <c r="F78" s="170">
        <v>1</v>
      </c>
      <c r="G78" s="171"/>
      <c r="H78" s="171"/>
      <c r="I78" s="171">
        <f t="shared" si="10"/>
        <v>0</v>
      </c>
      <c r="J78" s="169">
        <f t="shared" si="11"/>
        <v>4.1399999999999997</v>
      </c>
      <c r="K78" s="1">
        <f t="shared" si="12"/>
        <v>0</v>
      </c>
      <c r="L78" s="1">
        <f>ROUND(F78*(G78),2)</f>
        <v>0</v>
      </c>
      <c r="M78" s="1"/>
      <c r="N78" s="1">
        <v>4.1399999999999997</v>
      </c>
      <c r="O78" s="1"/>
      <c r="P78" s="161"/>
      <c r="Q78" s="174"/>
      <c r="R78" s="174"/>
      <c r="S78" s="150"/>
      <c r="V78" s="175"/>
      <c r="Z78">
        <v>0</v>
      </c>
    </row>
    <row r="79" spans="1:26" ht="24.95" customHeight="1" x14ac:dyDescent="0.25">
      <c r="A79" s="172"/>
      <c r="B79" s="169" t="s">
        <v>181</v>
      </c>
      <c r="C79" s="173" t="s">
        <v>813</v>
      </c>
      <c r="D79" s="169" t="s">
        <v>814</v>
      </c>
      <c r="E79" s="169" t="s">
        <v>140</v>
      </c>
      <c r="F79" s="170">
        <v>1</v>
      </c>
      <c r="G79" s="171"/>
      <c r="H79" s="171"/>
      <c r="I79" s="171">
        <f t="shared" si="10"/>
        <v>0</v>
      </c>
      <c r="J79" s="169">
        <f t="shared" si="11"/>
        <v>10.37</v>
      </c>
      <c r="K79" s="1">
        <f t="shared" si="12"/>
        <v>0</v>
      </c>
      <c r="L79" s="1">
        <f>ROUND(F79*(G79),2)</f>
        <v>0</v>
      </c>
      <c r="M79" s="1"/>
      <c r="N79" s="1">
        <v>10.37</v>
      </c>
      <c r="O79" s="1"/>
      <c r="P79" s="161"/>
      <c r="Q79" s="174"/>
      <c r="R79" s="174"/>
      <c r="S79" s="150"/>
      <c r="V79" s="175"/>
      <c r="Z79">
        <v>0</v>
      </c>
    </row>
    <row r="80" spans="1:26" ht="24.95" customHeight="1" x14ac:dyDescent="0.25">
      <c r="A80" s="172"/>
      <c r="B80" s="169" t="s">
        <v>184</v>
      </c>
      <c r="C80" s="173" t="s">
        <v>185</v>
      </c>
      <c r="D80" s="169" t="s">
        <v>815</v>
      </c>
      <c r="E80" s="169" t="s">
        <v>160</v>
      </c>
      <c r="F80" s="170">
        <v>1.2</v>
      </c>
      <c r="G80" s="171"/>
      <c r="H80" s="171"/>
      <c r="I80" s="171">
        <f t="shared" si="10"/>
        <v>0</v>
      </c>
      <c r="J80" s="169">
        <f t="shared" si="11"/>
        <v>12.3</v>
      </c>
      <c r="K80" s="1">
        <f t="shared" si="12"/>
        <v>0</v>
      </c>
      <c r="L80" s="1"/>
      <c r="M80" s="1">
        <f>ROUND(F80*(G80),2)</f>
        <v>0</v>
      </c>
      <c r="N80" s="1">
        <v>10.25</v>
      </c>
      <c r="O80" s="1"/>
      <c r="P80" s="161"/>
      <c r="Q80" s="174"/>
      <c r="R80" s="174"/>
      <c r="S80" s="150"/>
      <c r="V80" s="175"/>
      <c r="Z80">
        <v>0</v>
      </c>
    </row>
    <row r="81" spans="1:26" ht="24.95" customHeight="1" x14ac:dyDescent="0.25">
      <c r="A81" s="172"/>
      <c r="B81" s="169" t="s">
        <v>614</v>
      </c>
      <c r="C81" s="173" t="s">
        <v>816</v>
      </c>
      <c r="D81" s="169" t="s">
        <v>817</v>
      </c>
      <c r="E81" s="169" t="s">
        <v>149</v>
      </c>
      <c r="F81" s="170">
        <v>2</v>
      </c>
      <c r="G81" s="171"/>
      <c r="H81" s="171"/>
      <c r="I81" s="171">
        <f t="shared" si="10"/>
        <v>0</v>
      </c>
      <c r="J81" s="169">
        <f t="shared" si="11"/>
        <v>96.26</v>
      </c>
      <c r="K81" s="1">
        <f t="shared" si="12"/>
        <v>0</v>
      </c>
      <c r="L81" s="1"/>
      <c r="M81" s="1">
        <f>ROUND(F81*(G81),2)</f>
        <v>0</v>
      </c>
      <c r="N81" s="1">
        <v>48.13</v>
      </c>
      <c r="O81" s="1"/>
      <c r="P81" s="168">
        <v>3.3050000000000003E-2</v>
      </c>
      <c r="Q81" s="174"/>
      <c r="R81" s="174">
        <v>3.3050000000000003E-2</v>
      </c>
      <c r="S81" s="150">
        <f>ROUND(F81*(R81),3)</f>
        <v>6.6000000000000003E-2</v>
      </c>
      <c r="V81" s="175"/>
      <c r="Z81">
        <v>0</v>
      </c>
    </row>
    <row r="82" spans="1:26" ht="24.95" customHeight="1" x14ac:dyDescent="0.25">
      <c r="A82" s="172"/>
      <c r="B82" s="169" t="s">
        <v>141</v>
      </c>
      <c r="C82" s="173" t="s">
        <v>202</v>
      </c>
      <c r="D82" s="169" t="s">
        <v>203</v>
      </c>
      <c r="E82" s="169" t="s">
        <v>204</v>
      </c>
      <c r="F82" s="170">
        <v>1</v>
      </c>
      <c r="G82" s="171"/>
      <c r="H82" s="171"/>
      <c r="I82" s="171">
        <f t="shared" si="10"/>
        <v>0</v>
      </c>
      <c r="J82" s="169">
        <f t="shared" si="11"/>
        <v>12.61</v>
      </c>
      <c r="K82" s="1">
        <f t="shared" si="12"/>
        <v>0</v>
      </c>
      <c r="L82" s="1"/>
      <c r="M82" s="1">
        <f>ROUND(F82*(G82),2)</f>
        <v>0</v>
      </c>
      <c r="N82" s="1">
        <v>12.61</v>
      </c>
      <c r="O82" s="1"/>
      <c r="P82" s="168">
        <v>7.4999999999999997E-3</v>
      </c>
      <c r="Q82" s="174"/>
      <c r="R82" s="174">
        <v>7.4999999999999997E-3</v>
      </c>
      <c r="S82" s="150">
        <f>ROUND(F82*(R82),3)</f>
        <v>8.0000000000000002E-3</v>
      </c>
      <c r="V82" s="175"/>
      <c r="Z82">
        <v>0</v>
      </c>
    </row>
    <row r="83" spans="1:26" x14ac:dyDescent="0.25">
      <c r="A83" s="150"/>
      <c r="B83" s="150"/>
      <c r="C83" s="150"/>
      <c r="D83" s="150" t="s">
        <v>83</v>
      </c>
      <c r="E83" s="150"/>
      <c r="F83" s="168"/>
      <c r="G83" s="153"/>
      <c r="H83" s="153"/>
      <c r="I83" s="153">
        <f>ROUND((SUM(I74:I82))/1,2)</f>
        <v>0</v>
      </c>
      <c r="J83" s="150"/>
      <c r="K83" s="150"/>
      <c r="L83" s="150">
        <f>ROUND((SUM(L74:L82))/1,2)</f>
        <v>0</v>
      </c>
      <c r="M83" s="150">
        <f>ROUND((SUM(M74:M82))/1,2)</f>
        <v>0</v>
      </c>
      <c r="N83" s="150"/>
      <c r="O83" s="150"/>
      <c r="P83" s="176"/>
      <c r="S83" s="168">
        <f>ROUND((SUM(S74:S82))/1,2)</f>
        <v>7.0000000000000007E-2</v>
      </c>
      <c r="V83">
        <f>ROUND((SUM(V74:V82))/1,2)</f>
        <v>0</v>
      </c>
    </row>
    <row r="84" spans="1:26" x14ac:dyDescent="0.25">
      <c r="A84" s="1"/>
      <c r="B84" s="1"/>
      <c r="C84" s="1"/>
      <c r="D84" s="1"/>
      <c r="E84" s="1"/>
      <c r="F84" s="161"/>
      <c r="G84" s="143"/>
      <c r="H84" s="143"/>
      <c r="I84" s="143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50"/>
      <c r="B85" s="150"/>
      <c r="C85" s="150"/>
      <c r="D85" s="2" t="s">
        <v>82</v>
      </c>
      <c r="E85" s="150"/>
      <c r="F85" s="168"/>
      <c r="G85" s="153"/>
      <c r="H85" s="153">
        <f>ROUND((SUM(M73:M84))/2,2)</f>
        <v>0</v>
      </c>
      <c r="I85" s="153">
        <f>ROUND((SUM(I73:I84))/2,2)</f>
        <v>0</v>
      </c>
      <c r="J85" s="150"/>
      <c r="K85" s="150"/>
      <c r="L85" s="150">
        <f>ROUND((SUM(L73:L84))/2,2)</f>
        <v>0</v>
      </c>
      <c r="M85" s="150">
        <f>ROUND((SUM(M73:M84))/2,2)</f>
        <v>0</v>
      </c>
      <c r="N85" s="150"/>
      <c r="O85" s="150"/>
      <c r="P85" s="176"/>
      <c r="S85" s="176">
        <f>ROUND((SUM(S73:S84))/2,2)</f>
        <v>7.0000000000000007E-2</v>
      </c>
      <c r="V85">
        <f>ROUND((SUM(V73:V84))/2,2)</f>
        <v>0</v>
      </c>
    </row>
    <row r="86" spans="1:26" x14ac:dyDescent="0.25">
      <c r="A86" s="177"/>
      <c r="B86" s="177"/>
      <c r="C86" s="177"/>
      <c r="D86" s="177" t="s">
        <v>85</v>
      </c>
      <c r="E86" s="177"/>
      <c r="F86" s="178"/>
      <c r="G86" s="179"/>
      <c r="H86" s="179">
        <f>ROUND((SUM(M9:M85))/3,2)</f>
        <v>0</v>
      </c>
      <c r="I86" s="179">
        <f>ROUND((SUM(I9:I85))/3,2)</f>
        <v>0</v>
      </c>
      <c r="J86" s="177"/>
      <c r="K86" s="177">
        <f>ROUND((SUM(K9:K85))/3,2)</f>
        <v>0</v>
      </c>
      <c r="L86" s="177">
        <f>ROUND((SUM(L9:L85))/3,2)</f>
        <v>0</v>
      </c>
      <c r="M86" s="177">
        <f>ROUND((SUM(M9:M85))/3,2)</f>
        <v>0</v>
      </c>
      <c r="N86" s="177"/>
      <c r="O86" s="177"/>
      <c r="P86" s="178"/>
      <c r="Q86" s="180"/>
      <c r="R86" s="180"/>
      <c r="S86" s="178">
        <f>ROUND((SUM(S9:S85))/3,2)</f>
        <v>133.82</v>
      </c>
      <c r="T86" s="180"/>
      <c r="U86" s="180"/>
      <c r="V86" s="180">
        <f>ROUND((SUM(V9:V85))/3,2)</f>
        <v>0</v>
      </c>
      <c r="Z86">
        <f>(SUM(Z9:Z85))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09 Odpad z vodojemu</oddHeader>
    <oddFooter>&amp;RStrana &amp;P z &amp;N    &amp;L&amp;7Spracované systémom Systematic®pyramida.wsn,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818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13788'!B18</f>
        <v>0</v>
      </c>
      <c r="E16" s="89">
        <f>'Rekap 13788'!C18</f>
        <v>0</v>
      </c>
      <c r="F16" s="98">
        <f>'Rekap 13788'!D18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13788'!Z104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13788'!B23</f>
        <v>0</v>
      </c>
      <c r="E18" s="69">
        <f>'Rekap 13788'!C23</f>
        <v>0</v>
      </c>
      <c r="F18" s="74">
        <f>'Rekap 13788'!D23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13788'!K9:'SO 13788'!K103)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13788'!K9:'SO 13788'!K103)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818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13788'!L37</f>
        <v>0</v>
      </c>
      <c r="C11" s="151">
        <f>'SO 13788'!M37</f>
        <v>0</v>
      </c>
      <c r="D11" s="151">
        <f>'SO 13788'!I37</f>
        <v>0</v>
      </c>
      <c r="E11" s="152">
        <f>'SO 13788'!P37</f>
        <v>1.69</v>
      </c>
      <c r="F11" s="152">
        <f>'SO 13788'!S37</f>
        <v>471.39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78</v>
      </c>
      <c r="B12" s="151">
        <f>'SO 13788'!L42</f>
        <v>0</v>
      </c>
      <c r="C12" s="151">
        <f>'SO 13788'!M42</f>
        <v>0</v>
      </c>
      <c r="D12" s="151">
        <f>'SO 13788'!I42</f>
        <v>0</v>
      </c>
      <c r="E12" s="152">
        <f>'SO 13788'!P42</f>
        <v>0.28000000000000003</v>
      </c>
      <c r="F12" s="152">
        <f>'SO 13788'!S42</f>
        <v>1.97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79</v>
      </c>
      <c r="B13" s="151">
        <f>'SO 13788'!L46</f>
        <v>0</v>
      </c>
      <c r="C13" s="151">
        <f>'SO 13788'!M46</f>
        <v>0</v>
      </c>
      <c r="D13" s="151">
        <f>'SO 13788'!I46</f>
        <v>0</v>
      </c>
      <c r="E13" s="152">
        <f>'SO 13788'!P46</f>
        <v>1.89</v>
      </c>
      <c r="F13" s="152">
        <f>'SO 13788'!S46</f>
        <v>125.23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721</v>
      </c>
      <c r="B14" s="151">
        <f>'SO 13788'!L53</f>
        <v>0</v>
      </c>
      <c r="C14" s="151">
        <f>'SO 13788'!M53</f>
        <v>0</v>
      </c>
      <c r="D14" s="151">
        <f>'SO 13788'!I53</f>
        <v>0</v>
      </c>
      <c r="E14" s="152">
        <f>'SO 13788'!P53</f>
        <v>3.82</v>
      </c>
      <c r="F14" s="152">
        <f>'SO 13788'!S53</f>
        <v>205.14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80</v>
      </c>
      <c r="B15" s="151">
        <f>'SO 13788'!L78</f>
        <v>0</v>
      </c>
      <c r="C15" s="151">
        <f>'SO 13788'!M78</f>
        <v>0</v>
      </c>
      <c r="D15" s="151">
        <f>'SO 13788'!I78</f>
        <v>0</v>
      </c>
      <c r="E15" s="152">
        <f>'SO 13788'!P78</f>
        <v>2.7</v>
      </c>
      <c r="F15" s="152">
        <f>'SO 13788'!S78</f>
        <v>8.8000000000000007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50" t="s">
        <v>224</v>
      </c>
      <c r="B16" s="151">
        <f>'SO 13788'!L82</f>
        <v>0</v>
      </c>
      <c r="C16" s="151">
        <f>'SO 13788'!M82</f>
        <v>0</v>
      </c>
      <c r="D16" s="151">
        <f>'SO 13788'!I82</f>
        <v>0</v>
      </c>
      <c r="E16" s="152">
        <f>'SO 13788'!P82</f>
        <v>0</v>
      </c>
      <c r="F16" s="152">
        <f>'SO 13788'!S82</f>
        <v>0.01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50" t="s">
        <v>81</v>
      </c>
      <c r="B17" s="151">
        <f>'SO 13788'!L86</f>
        <v>0</v>
      </c>
      <c r="C17" s="151">
        <f>'SO 13788'!M86</f>
        <v>0</v>
      </c>
      <c r="D17" s="151">
        <f>'SO 13788'!I86</f>
        <v>0</v>
      </c>
      <c r="E17" s="152">
        <f>'SO 13788'!P86</f>
        <v>0</v>
      </c>
      <c r="F17" s="152">
        <f>'SO 13788'!S86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2" t="s">
        <v>76</v>
      </c>
      <c r="B18" s="153">
        <f>'SO 13788'!L88</f>
        <v>0</v>
      </c>
      <c r="C18" s="153">
        <f>'SO 13788'!M88</f>
        <v>0</v>
      </c>
      <c r="D18" s="153">
        <f>'SO 13788'!I88</f>
        <v>0</v>
      </c>
      <c r="E18" s="154">
        <f>'SO 13788'!P88</f>
        <v>10.38</v>
      </c>
      <c r="F18" s="154">
        <f>'SO 13788'!S88</f>
        <v>812.54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"/>
      <c r="B19" s="143"/>
      <c r="C19" s="143"/>
      <c r="D19" s="143"/>
      <c r="E19" s="142"/>
      <c r="F19" s="142"/>
    </row>
    <row r="20" spans="1:26" x14ac:dyDescent="0.25">
      <c r="A20" s="2" t="s">
        <v>82</v>
      </c>
      <c r="B20" s="153"/>
      <c r="C20" s="151"/>
      <c r="D20" s="151"/>
      <c r="E20" s="152"/>
      <c r="F20" s="152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150" t="s">
        <v>83</v>
      </c>
      <c r="B21" s="151">
        <f>'SO 13788'!L96</f>
        <v>0</v>
      </c>
      <c r="C21" s="151">
        <f>'SO 13788'!M96</f>
        <v>0</v>
      </c>
      <c r="D21" s="151">
        <f>'SO 13788'!I96</f>
        <v>0</v>
      </c>
      <c r="E21" s="152">
        <f>'SO 13788'!P96</f>
        <v>0.03</v>
      </c>
      <c r="F21" s="152">
        <f>'SO 13788'!S96</f>
        <v>1.98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50" t="s">
        <v>84</v>
      </c>
      <c r="B22" s="151">
        <f>'SO 13788'!L101</f>
        <v>0</v>
      </c>
      <c r="C22" s="151">
        <f>'SO 13788'!M101</f>
        <v>0</v>
      </c>
      <c r="D22" s="151">
        <f>'SO 13788'!I101</f>
        <v>0</v>
      </c>
      <c r="E22" s="152">
        <f>'SO 13788'!P101</f>
        <v>0</v>
      </c>
      <c r="F22" s="152">
        <f>'SO 13788'!S101</f>
        <v>0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x14ac:dyDescent="0.25">
      <c r="A23" s="2" t="s">
        <v>82</v>
      </c>
      <c r="B23" s="153">
        <f>'SO 13788'!L103</f>
        <v>0</v>
      </c>
      <c r="C23" s="153">
        <f>'SO 13788'!M103</f>
        <v>0</v>
      </c>
      <c r="D23" s="153">
        <f>'SO 13788'!I103</f>
        <v>0</v>
      </c>
      <c r="E23" s="154">
        <f>'SO 13788'!S103</f>
        <v>1.98</v>
      </c>
      <c r="F23" s="154">
        <f>'SO 13788'!V103</f>
        <v>0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x14ac:dyDescent="0.25">
      <c r="A24" s="1"/>
      <c r="B24" s="143"/>
      <c r="C24" s="143"/>
      <c r="D24" s="143"/>
      <c r="E24" s="142"/>
      <c r="F24" s="142"/>
    </row>
    <row r="25" spans="1:26" x14ac:dyDescent="0.25">
      <c r="A25" s="2" t="s">
        <v>85</v>
      </c>
      <c r="B25" s="153">
        <f>'SO 13788'!L104</f>
        <v>0</v>
      </c>
      <c r="C25" s="153">
        <f>'SO 13788'!M104</f>
        <v>0</v>
      </c>
      <c r="D25" s="153">
        <f>'SO 13788'!I104</f>
        <v>0</v>
      </c>
      <c r="E25" s="154">
        <f>'SO 13788'!S104</f>
        <v>814.52</v>
      </c>
      <c r="F25" s="154">
        <f>'SO 13788'!V104</f>
        <v>9.69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1"/>
      <c r="B27" s="143"/>
      <c r="C27" s="143"/>
      <c r="D27" s="143"/>
      <c r="E27" s="142"/>
      <c r="F27" s="142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workbookViewId="0">
      <pane ySplit="8" topLeftCell="A90" activePane="bottomLeft" state="frozen"/>
      <selection pane="bottomLeft" activeCell="G11" sqref="G11:G10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818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98</v>
      </c>
      <c r="C11" s="173" t="s">
        <v>819</v>
      </c>
      <c r="D11" s="169" t="s">
        <v>820</v>
      </c>
      <c r="E11" s="169" t="s">
        <v>821</v>
      </c>
      <c r="F11" s="170">
        <v>50</v>
      </c>
      <c r="G11" s="171"/>
      <c r="H11" s="171"/>
      <c r="I11" s="171">
        <f t="shared" ref="I11:I36" si="0">ROUND(F11*(G11+H11),2)</f>
        <v>0</v>
      </c>
      <c r="J11" s="169">
        <f t="shared" ref="J11:J36" si="1">ROUND(F11*(N11),2)</f>
        <v>169.5</v>
      </c>
      <c r="K11" s="1">
        <f t="shared" ref="K11:K36" si="2">ROUND(F11*(O11),2)</f>
        <v>0</v>
      </c>
      <c r="L11" s="1">
        <f t="shared" ref="L11:L35" si="3">ROUND(F11*(G11),2)</f>
        <v>0</v>
      </c>
      <c r="M11" s="1"/>
      <c r="N11" s="1">
        <v>3.39</v>
      </c>
      <c r="O11" s="1"/>
      <c r="P11" s="168">
        <v>4.0000000000000003E-5</v>
      </c>
      <c r="Q11" s="174"/>
      <c r="R11" s="174">
        <v>4.0000000000000003E-5</v>
      </c>
      <c r="S11" s="150">
        <f>ROUND(F11*(R11),3)</f>
        <v>2E-3</v>
      </c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822</v>
      </c>
      <c r="D12" s="169" t="s">
        <v>823</v>
      </c>
      <c r="E12" s="169" t="s">
        <v>824</v>
      </c>
      <c r="F12" s="170">
        <v>25</v>
      </c>
      <c r="G12" s="171"/>
      <c r="H12" s="171"/>
      <c r="I12" s="171">
        <f t="shared" si="0"/>
        <v>0</v>
      </c>
      <c r="J12" s="169">
        <f t="shared" si="1"/>
        <v>65.25</v>
      </c>
      <c r="K12" s="1">
        <f t="shared" si="2"/>
        <v>0</v>
      </c>
      <c r="L12" s="1">
        <f t="shared" si="3"/>
        <v>0</v>
      </c>
      <c r="M12" s="1"/>
      <c r="N12" s="1">
        <v>2.61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825</v>
      </c>
      <c r="D13" s="169" t="s">
        <v>826</v>
      </c>
      <c r="E13" s="169" t="s">
        <v>268</v>
      </c>
      <c r="F13" s="170">
        <v>114.4</v>
      </c>
      <c r="G13" s="171"/>
      <c r="H13" s="171"/>
      <c r="I13" s="171">
        <f t="shared" si="0"/>
        <v>0</v>
      </c>
      <c r="J13" s="169">
        <f t="shared" si="1"/>
        <v>1883.02</v>
      </c>
      <c r="K13" s="1">
        <f t="shared" si="2"/>
        <v>0</v>
      </c>
      <c r="L13" s="1">
        <f t="shared" si="3"/>
        <v>0</v>
      </c>
      <c r="M13" s="1"/>
      <c r="N13" s="1">
        <v>16.46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102</v>
      </c>
      <c r="D14" s="169" t="s">
        <v>103</v>
      </c>
      <c r="E14" s="169" t="s">
        <v>101</v>
      </c>
      <c r="F14" s="170">
        <v>991.92</v>
      </c>
      <c r="G14" s="171"/>
      <c r="H14" s="171"/>
      <c r="I14" s="171">
        <f t="shared" si="0"/>
        <v>0</v>
      </c>
      <c r="J14" s="169">
        <f t="shared" si="1"/>
        <v>724.1</v>
      </c>
      <c r="K14" s="1">
        <f t="shared" si="2"/>
        <v>0</v>
      </c>
      <c r="L14" s="1">
        <f t="shared" si="3"/>
        <v>0</v>
      </c>
      <c r="M14" s="1"/>
      <c r="N14" s="1">
        <v>0.73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827</v>
      </c>
      <c r="D15" s="169" t="s">
        <v>828</v>
      </c>
      <c r="E15" s="169" t="s">
        <v>101</v>
      </c>
      <c r="F15" s="170">
        <v>54.9</v>
      </c>
      <c r="G15" s="171"/>
      <c r="H15" s="171"/>
      <c r="I15" s="171">
        <f t="shared" si="0"/>
        <v>0</v>
      </c>
      <c r="J15" s="169">
        <f t="shared" si="1"/>
        <v>403.52</v>
      </c>
      <c r="K15" s="1">
        <f t="shared" si="2"/>
        <v>0</v>
      </c>
      <c r="L15" s="1">
        <f t="shared" si="3"/>
        <v>0</v>
      </c>
      <c r="M15" s="1"/>
      <c r="N15" s="1">
        <v>7.35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745</v>
      </c>
      <c r="D16" s="169" t="s">
        <v>746</v>
      </c>
      <c r="E16" s="169" t="s">
        <v>101</v>
      </c>
      <c r="F16" s="170">
        <v>27.45</v>
      </c>
      <c r="G16" s="171"/>
      <c r="H16" s="171"/>
      <c r="I16" s="171">
        <f t="shared" si="0"/>
        <v>0</v>
      </c>
      <c r="J16" s="169">
        <f t="shared" si="1"/>
        <v>43.37</v>
      </c>
      <c r="K16" s="1">
        <f t="shared" si="2"/>
        <v>0</v>
      </c>
      <c r="L16" s="1">
        <f t="shared" si="3"/>
        <v>0</v>
      </c>
      <c r="M16" s="1"/>
      <c r="N16" s="1">
        <v>1.58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829</v>
      </c>
      <c r="D17" s="169" t="s">
        <v>830</v>
      </c>
      <c r="E17" s="169" t="s">
        <v>101</v>
      </c>
      <c r="F17" s="170">
        <v>311.52800000000002</v>
      </c>
      <c r="G17" s="171"/>
      <c r="H17" s="171"/>
      <c r="I17" s="171">
        <f t="shared" si="0"/>
        <v>0</v>
      </c>
      <c r="J17" s="169">
        <f t="shared" si="1"/>
        <v>4311.55</v>
      </c>
      <c r="K17" s="1">
        <f t="shared" si="2"/>
        <v>0</v>
      </c>
      <c r="L17" s="1">
        <f t="shared" si="3"/>
        <v>0</v>
      </c>
      <c r="M17" s="1"/>
      <c r="N17" s="1">
        <v>13.84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106</v>
      </c>
      <c r="D18" s="169" t="s">
        <v>107</v>
      </c>
      <c r="E18" s="169" t="s">
        <v>101</v>
      </c>
      <c r="F18" s="170">
        <v>155.76400000000001</v>
      </c>
      <c r="G18" s="171"/>
      <c r="H18" s="171"/>
      <c r="I18" s="171">
        <f t="shared" si="0"/>
        <v>0</v>
      </c>
      <c r="J18" s="169">
        <f t="shared" si="1"/>
        <v>1123.06</v>
      </c>
      <c r="K18" s="1">
        <f t="shared" si="2"/>
        <v>0</v>
      </c>
      <c r="L18" s="1">
        <f t="shared" si="3"/>
        <v>0</v>
      </c>
      <c r="M18" s="1"/>
      <c r="N18" s="1">
        <v>7.21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98</v>
      </c>
      <c r="C19" s="173" t="s">
        <v>831</v>
      </c>
      <c r="D19" s="169" t="s">
        <v>832</v>
      </c>
      <c r="E19" s="169" t="s">
        <v>101</v>
      </c>
      <c r="F19" s="170">
        <v>389.34300000000002</v>
      </c>
      <c r="G19" s="171"/>
      <c r="H19" s="171"/>
      <c r="I19" s="171">
        <f t="shared" si="0"/>
        <v>0</v>
      </c>
      <c r="J19" s="169">
        <f t="shared" si="1"/>
        <v>11602.42</v>
      </c>
      <c r="K19" s="1">
        <f t="shared" si="2"/>
        <v>0</v>
      </c>
      <c r="L19" s="1">
        <f t="shared" si="3"/>
        <v>0</v>
      </c>
      <c r="M19" s="1"/>
      <c r="N19" s="1">
        <v>29.8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98</v>
      </c>
      <c r="C20" s="173" t="s">
        <v>110</v>
      </c>
      <c r="D20" s="169" t="s">
        <v>111</v>
      </c>
      <c r="E20" s="169" t="s">
        <v>101</v>
      </c>
      <c r="F20" s="170">
        <v>194.67099999999999</v>
      </c>
      <c r="G20" s="171"/>
      <c r="H20" s="171"/>
      <c r="I20" s="171">
        <f t="shared" si="0"/>
        <v>0</v>
      </c>
      <c r="J20" s="169">
        <f t="shared" si="1"/>
        <v>2176.42</v>
      </c>
      <c r="K20" s="1">
        <f t="shared" si="2"/>
        <v>0</v>
      </c>
      <c r="L20" s="1">
        <f t="shared" si="3"/>
        <v>0</v>
      </c>
      <c r="M20" s="1"/>
      <c r="N20" s="1">
        <v>11.18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98</v>
      </c>
      <c r="C21" s="173" t="s">
        <v>112</v>
      </c>
      <c r="D21" s="169" t="s">
        <v>113</v>
      </c>
      <c r="E21" s="169" t="s">
        <v>101</v>
      </c>
      <c r="F21" s="170">
        <v>78.271000000000001</v>
      </c>
      <c r="G21" s="171"/>
      <c r="H21" s="171"/>
      <c r="I21" s="171">
        <f t="shared" si="0"/>
        <v>0</v>
      </c>
      <c r="J21" s="169">
        <f t="shared" si="1"/>
        <v>7542.98</v>
      </c>
      <c r="K21" s="1">
        <f t="shared" si="2"/>
        <v>0</v>
      </c>
      <c r="L21" s="1">
        <f t="shared" si="3"/>
        <v>0</v>
      </c>
      <c r="M21" s="1"/>
      <c r="N21" s="1">
        <v>96.37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98</v>
      </c>
      <c r="C22" s="173" t="s">
        <v>833</v>
      </c>
      <c r="D22" s="169" t="s">
        <v>834</v>
      </c>
      <c r="E22" s="169" t="s">
        <v>149</v>
      </c>
      <c r="F22" s="170">
        <v>10</v>
      </c>
      <c r="G22" s="171"/>
      <c r="H22" s="171"/>
      <c r="I22" s="171">
        <f t="shared" si="0"/>
        <v>0</v>
      </c>
      <c r="J22" s="169">
        <f t="shared" si="1"/>
        <v>4294.3999999999996</v>
      </c>
      <c r="K22" s="1">
        <f t="shared" si="2"/>
        <v>0</v>
      </c>
      <c r="L22" s="1">
        <f t="shared" si="3"/>
        <v>0</v>
      </c>
      <c r="M22" s="1"/>
      <c r="N22" s="1">
        <v>429.44</v>
      </c>
      <c r="O22" s="1"/>
      <c r="P22" s="168">
        <v>1.7500000000000002E-2</v>
      </c>
      <c r="Q22" s="174"/>
      <c r="R22" s="174">
        <v>1.7500000000000002E-2</v>
      </c>
      <c r="S22" s="150">
        <f>ROUND(F22*(R22),3)</f>
        <v>0.17499999999999999</v>
      </c>
      <c r="V22" s="175"/>
      <c r="Z22">
        <v>0</v>
      </c>
    </row>
    <row r="23" spans="1:26" ht="24.95" customHeight="1" x14ac:dyDescent="0.25">
      <c r="A23" s="172"/>
      <c r="B23" s="169" t="s">
        <v>98</v>
      </c>
      <c r="C23" s="173" t="s">
        <v>114</v>
      </c>
      <c r="D23" s="169" t="s">
        <v>115</v>
      </c>
      <c r="E23" s="169" t="s">
        <v>116</v>
      </c>
      <c r="F23" s="170">
        <v>3421.7289999999998</v>
      </c>
      <c r="G23" s="171"/>
      <c r="H23" s="171"/>
      <c r="I23" s="171">
        <f t="shared" si="0"/>
        <v>0</v>
      </c>
      <c r="J23" s="169">
        <f t="shared" si="1"/>
        <v>12763.05</v>
      </c>
      <c r="K23" s="1">
        <f t="shared" si="2"/>
        <v>0</v>
      </c>
      <c r="L23" s="1">
        <f t="shared" si="3"/>
        <v>0</v>
      </c>
      <c r="M23" s="1"/>
      <c r="N23" s="1">
        <v>3.73</v>
      </c>
      <c r="O23" s="1"/>
      <c r="P23" s="168">
        <v>8.4999999999999995E-4</v>
      </c>
      <c r="Q23" s="174"/>
      <c r="R23" s="174">
        <v>8.4999999999999995E-4</v>
      </c>
      <c r="S23" s="150">
        <f>ROUND(F23*(R23),3)</f>
        <v>2.9079999999999999</v>
      </c>
      <c r="V23" s="175"/>
      <c r="Z23">
        <v>0</v>
      </c>
    </row>
    <row r="24" spans="1:26" ht="35.1" customHeight="1" x14ac:dyDescent="0.25">
      <c r="A24" s="172"/>
      <c r="B24" s="169" t="s">
        <v>98</v>
      </c>
      <c r="C24" s="173" t="s">
        <v>117</v>
      </c>
      <c r="D24" s="169" t="s">
        <v>118</v>
      </c>
      <c r="E24" s="169" t="s">
        <v>116</v>
      </c>
      <c r="F24" s="170">
        <v>3421.7289999999998</v>
      </c>
      <c r="G24" s="171"/>
      <c r="H24" s="171"/>
      <c r="I24" s="171">
        <f t="shared" si="0"/>
        <v>0</v>
      </c>
      <c r="J24" s="169">
        <f t="shared" si="1"/>
        <v>7527.8</v>
      </c>
      <c r="K24" s="1">
        <f t="shared" si="2"/>
        <v>0</v>
      </c>
      <c r="L24" s="1">
        <f t="shared" si="3"/>
        <v>0</v>
      </c>
      <c r="M24" s="1"/>
      <c r="N24" s="1">
        <v>2.2000000000000002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98</v>
      </c>
      <c r="C25" s="173" t="s">
        <v>835</v>
      </c>
      <c r="D25" s="169" t="s">
        <v>836</v>
      </c>
      <c r="E25" s="169" t="s">
        <v>127</v>
      </c>
      <c r="F25" s="170">
        <v>426.57</v>
      </c>
      <c r="G25" s="171"/>
      <c r="H25" s="171"/>
      <c r="I25" s="171">
        <f t="shared" si="0"/>
        <v>0</v>
      </c>
      <c r="J25" s="169">
        <f t="shared" si="1"/>
        <v>3514.94</v>
      </c>
      <c r="K25" s="1">
        <f t="shared" si="2"/>
        <v>0</v>
      </c>
      <c r="L25" s="1">
        <f t="shared" si="3"/>
        <v>0</v>
      </c>
      <c r="M25" s="1"/>
      <c r="N25" s="1">
        <v>8.24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98</v>
      </c>
      <c r="C26" s="173" t="s">
        <v>119</v>
      </c>
      <c r="D26" s="169" t="s">
        <v>120</v>
      </c>
      <c r="E26" s="169" t="s">
        <v>101</v>
      </c>
      <c r="F26" s="170">
        <v>772.43600000000004</v>
      </c>
      <c r="G26" s="171"/>
      <c r="H26" s="171"/>
      <c r="I26" s="171">
        <f t="shared" si="0"/>
        <v>0</v>
      </c>
      <c r="J26" s="169">
        <f t="shared" si="1"/>
        <v>4232.95</v>
      </c>
      <c r="K26" s="1">
        <f t="shared" si="2"/>
        <v>0</v>
      </c>
      <c r="L26" s="1">
        <f t="shared" si="3"/>
        <v>0</v>
      </c>
      <c r="M26" s="1"/>
      <c r="N26" s="1">
        <v>5.48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98</v>
      </c>
      <c r="C27" s="173" t="s">
        <v>121</v>
      </c>
      <c r="D27" s="169" t="s">
        <v>122</v>
      </c>
      <c r="E27" s="169" t="s">
        <v>101</v>
      </c>
      <c r="F27" s="170">
        <v>28.373999999999999</v>
      </c>
      <c r="G27" s="171"/>
      <c r="H27" s="171"/>
      <c r="I27" s="171">
        <f t="shared" si="0"/>
        <v>0</v>
      </c>
      <c r="J27" s="169">
        <f t="shared" si="1"/>
        <v>210.54</v>
      </c>
      <c r="K27" s="1">
        <f t="shared" si="2"/>
        <v>0</v>
      </c>
      <c r="L27" s="1">
        <f t="shared" si="3"/>
        <v>0</v>
      </c>
      <c r="M27" s="1"/>
      <c r="N27" s="1">
        <v>7.42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98</v>
      </c>
      <c r="C28" s="173" t="s">
        <v>123</v>
      </c>
      <c r="D28" s="169" t="s">
        <v>124</v>
      </c>
      <c r="E28" s="169" t="s">
        <v>101</v>
      </c>
      <c r="F28" s="170">
        <v>695.11</v>
      </c>
      <c r="G28" s="171"/>
      <c r="H28" s="171"/>
      <c r="I28" s="171">
        <f t="shared" si="0"/>
        <v>0</v>
      </c>
      <c r="J28" s="169">
        <f t="shared" si="1"/>
        <v>597.79</v>
      </c>
      <c r="K28" s="1">
        <f t="shared" si="2"/>
        <v>0</v>
      </c>
      <c r="L28" s="1">
        <f t="shared" si="3"/>
        <v>0</v>
      </c>
      <c r="M28" s="1"/>
      <c r="N28" s="1">
        <v>0.86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98</v>
      </c>
      <c r="C29" s="173" t="s">
        <v>125</v>
      </c>
      <c r="D29" s="169" t="s">
        <v>758</v>
      </c>
      <c r="E29" s="169" t="s">
        <v>101</v>
      </c>
      <c r="F29" s="170">
        <v>1389.6769999999999</v>
      </c>
      <c r="G29" s="171"/>
      <c r="H29" s="171"/>
      <c r="I29" s="171">
        <f t="shared" si="0"/>
        <v>0</v>
      </c>
      <c r="J29" s="169">
        <f t="shared" si="1"/>
        <v>3696.54</v>
      </c>
      <c r="K29" s="1">
        <f t="shared" si="2"/>
        <v>0</v>
      </c>
      <c r="L29" s="1">
        <f t="shared" si="3"/>
        <v>0</v>
      </c>
      <c r="M29" s="1"/>
      <c r="N29" s="1">
        <v>2.66</v>
      </c>
      <c r="O29" s="1"/>
      <c r="P29" s="161"/>
      <c r="Q29" s="174"/>
      <c r="R29" s="174"/>
      <c r="S29" s="150"/>
      <c r="V29" s="175"/>
      <c r="Z29">
        <v>0</v>
      </c>
    </row>
    <row r="30" spans="1:26" ht="24.95" customHeight="1" x14ac:dyDescent="0.25">
      <c r="A30" s="172"/>
      <c r="B30" s="169" t="s">
        <v>98</v>
      </c>
      <c r="C30" s="173" t="s">
        <v>128</v>
      </c>
      <c r="D30" s="169" t="s">
        <v>129</v>
      </c>
      <c r="E30" s="169" t="s">
        <v>101</v>
      </c>
      <c r="F30" s="170">
        <v>280.42399999999998</v>
      </c>
      <c r="G30" s="171"/>
      <c r="H30" s="171"/>
      <c r="I30" s="171">
        <f t="shared" si="0"/>
        <v>0</v>
      </c>
      <c r="J30" s="169">
        <f t="shared" si="1"/>
        <v>4225.99</v>
      </c>
      <c r="K30" s="1">
        <f t="shared" si="2"/>
        <v>0</v>
      </c>
      <c r="L30" s="1">
        <f t="shared" si="3"/>
        <v>0</v>
      </c>
      <c r="M30" s="1"/>
      <c r="N30" s="1">
        <v>15.07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98</v>
      </c>
      <c r="C31" s="173" t="s">
        <v>130</v>
      </c>
      <c r="D31" s="169" t="s">
        <v>131</v>
      </c>
      <c r="E31" s="169" t="s">
        <v>101</v>
      </c>
      <c r="F31" s="170">
        <v>280.42399999999998</v>
      </c>
      <c r="G31" s="171"/>
      <c r="H31" s="171"/>
      <c r="I31" s="171">
        <f t="shared" si="0"/>
        <v>0</v>
      </c>
      <c r="J31" s="169">
        <f t="shared" si="1"/>
        <v>1780.69</v>
      </c>
      <c r="K31" s="1">
        <f t="shared" si="2"/>
        <v>0</v>
      </c>
      <c r="L31" s="1">
        <f t="shared" si="3"/>
        <v>0</v>
      </c>
      <c r="M31" s="1"/>
      <c r="N31" s="1">
        <v>6.35</v>
      </c>
      <c r="O31" s="1"/>
      <c r="P31" s="161"/>
      <c r="Q31" s="174"/>
      <c r="R31" s="174"/>
      <c r="S31" s="150"/>
      <c r="V31" s="175"/>
      <c r="Z31">
        <v>0</v>
      </c>
    </row>
    <row r="32" spans="1:26" ht="24.95" customHeight="1" x14ac:dyDescent="0.25">
      <c r="A32" s="172"/>
      <c r="B32" s="169" t="s">
        <v>98</v>
      </c>
      <c r="C32" s="173" t="s">
        <v>593</v>
      </c>
      <c r="D32" s="169" t="s">
        <v>594</v>
      </c>
      <c r="E32" s="169" t="s">
        <v>116</v>
      </c>
      <c r="F32" s="170">
        <v>6557</v>
      </c>
      <c r="G32" s="171"/>
      <c r="H32" s="171"/>
      <c r="I32" s="171">
        <f t="shared" si="0"/>
        <v>0</v>
      </c>
      <c r="J32" s="169">
        <f t="shared" si="1"/>
        <v>4458.76</v>
      </c>
      <c r="K32" s="1">
        <f t="shared" si="2"/>
        <v>0</v>
      </c>
      <c r="L32" s="1">
        <f t="shared" si="3"/>
        <v>0</v>
      </c>
      <c r="M32" s="1"/>
      <c r="N32" s="1">
        <v>0.68</v>
      </c>
      <c r="O32" s="1"/>
      <c r="P32" s="161"/>
      <c r="Q32" s="174"/>
      <c r="R32" s="174"/>
      <c r="S32" s="150"/>
      <c r="V32" s="175"/>
      <c r="Z32">
        <v>0</v>
      </c>
    </row>
    <row r="33" spans="1:26" ht="24.95" customHeight="1" x14ac:dyDescent="0.25">
      <c r="A33" s="172"/>
      <c r="B33" s="169" t="s">
        <v>837</v>
      </c>
      <c r="C33" s="173" t="s">
        <v>838</v>
      </c>
      <c r="D33" s="169" t="s">
        <v>839</v>
      </c>
      <c r="E33" s="169" t="s">
        <v>116</v>
      </c>
      <c r="F33" s="170">
        <v>35.4</v>
      </c>
      <c r="G33" s="171"/>
      <c r="H33" s="171"/>
      <c r="I33" s="171">
        <f t="shared" si="0"/>
        <v>0</v>
      </c>
      <c r="J33" s="169">
        <f t="shared" si="1"/>
        <v>126.02</v>
      </c>
      <c r="K33" s="1">
        <f t="shared" si="2"/>
        <v>0</v>
      </c>
      <c r="L33" s="1">
        <f t="shared" si="3"/>
        <v>0</v>
      </c>
      <c r="M33" s="1"/>
      <c r="N33" s="1">
        <v>3.56</v>
      </c>
      <c r="O33" s="1"/>
      <c r="P33" s="161"/>
      <c r="Q33" s="174"/>
      <c r="R33" s="174"/>
      <c r="S33" s="150"/>
      <c r="V33" s="175">
        <f>ROUND(F33*(X33),3)</f>
        <v>8.4960000000000004</v>
      </c>
      <c r="X33">
        <v>0.24</v>
      </c>
      <c r="Z33">
        <v>0</v>
      </c>
    </row>
    <row r="34" spans="1:26" ht="24.95" customHeight="1" x14ac:dyDescent="0.25">
      <c r="A34" s="172"/>
      <c r="B34" s="169" t="s">
        <v>837</v>
      </c>
      <c r="C34" s="173" t="s">
        <v>840</v>
      </c>
      <c r="D34" s="169" t="s">
        <v>841</v>
      </c>
      <c r="E34" s="169" t="s">
        <v>116</v>
      </c>
      <c r="F34" s="170">
        <v>35.4</v>
      </c>
      <c r="G34" s="171"/>
      <c r="H34" s="171"/>
      <c r="I34" s="171">
        <f t="shared" si="0"/>
        <v>0</v>
      </c>
      <c r="J34" s="169">
        <f t="shared" si="1"/>
        <v>554.01</v>
      </c>
      <c r="K34" s="1">
        <f t="shared" si="2"/>
        <v>0</v>
      </c>
      <c r="L34" s="1">
        <f t="shared" si="3"/>
        <v>0</v>
      </c>
      <c r="M34" s="1"/>
      <c r="N34" s="1">
        <v>15.65</v>
      </c>
      <c r="O34" s="1"/>
      <c r="P34" s="161"/>
      <c r="Q34" s="174"/>
      <c r="R34" s="174"/>
      <c r="S34" s="150"/>
      <c r="V34" s="175">
        <f>ROUND(F34*(X34),3)</f>
        <v>14.16</v>
      </c>
      <c r="X34">
        <v>0.4</v>
      </c>
      <c r="Z34">
        <v>0</v>
      </c>
    </row>
    <row r="35" spans="1:26" ht="24.95" customHeight="1" x14ac:dyDescent="0.25">
      <c r="A35" s="172"/>
      <c r="B35" s="169" t="s">
        <v>837</v>
      </c>
      <c r="C35" s="173" t="s">
        <v>842</v>
      </c>
      <c r="D35" s="169" t="s">
        <v>843</v>
      </c>
      <c r="E35" s="169" t="s">
        <v>116</v>
      </c>
      <c r="F35" s="170">
        <v>35.4</v>
      </c>
      <c r="G35" s="171"/>
      <c r="H35" s="171"/>
      <c r="I35" s="171">
        <f t="shared" si="0"/>
        <v>0</v>
      </c>
      <c r="J35" s="169">
        <f t="shared" si="1"/>
        <v>195.76</v>
      </c>
      <c r="K35" s="1">
        <f t="shared" si="2"/>
        <v>0</v>
      </c>
      <c r="L35" s="1">
        <f t="shared" si="3"/>
        <v>0</v>
      </c>
      <c r="M35" s="1"/>
      <c r="N35" s="1">
        <v>5.53</v>
      </c>
      <c r="O35" s="1"/>
      <c r="P35" s="161"/>
      <c r="Q35" s="174"/>
      <c r="R35" s="174"/>
      <c r="S35" s="150"/>
      <c r="V35" s="175">
        <f>ROUND(F35*(X35),3)</f>
        <v>6.407</v>
      </c>
      <c r="X35">
        <v>0.18099999999999999</v>
      </c>
      <c r="Z35">
        <v>0</v>
      </c>
    </row>
    <row r="36" spans="1:26" ht="24.95" customHeight="1" x14ac:dyDescent="0.25">
      <c r="A36" s="172"/>
      <c r="B36" s="169" t="s">
        <v>134</v>
      </c>
      <c r="C36" s="173" t="s">
        <v>135</v>
      </c>
      <c r="D36" s="169" t="s">
        <v>136</v>
      </c>
      <c r="E36" s="169" t="s">
        <v>127</v>
      </c>
      <c r="F36" s="170">
        <v>280.42399999999998</v>
      </c>
      <c r="G36" s="171"/>
      <c r="H36" s="171"/>
      <c r="I36" s="171">
        <f t="shared" si="0"/>
        <v>0</v>
      </c>
      <c r="J36" s="169">
        <f t="shared" si="1"/>
        <v>6068.38</v>
      </c>
      <c r="K36" s="1">
        <f t="shared" si="2"/>
        <v>0</v>
      </c>
      <c r="L36" s="1"/>
      <c r="M36" s="1">
        <f>ROUND(F36*(G36),2)</f>
        <v>0</v>
      </c>
      <c r="N36" s="1">
        <v>21.64</v>
      </c>
      <c r="O36" s="1"/>
      <c r="P36" s="168">
        <v>1.67</v>
      </c>
      <c r="Q36" s="174"/>
      <c r="R36" s="174">
        <v>1.67</v>
      </c>
      <c r="S36" s="150">
        <f>ROUND(F36*(R36),3)</f>
        <v>468.30799999999999</v>
      </c>
      <c r="V36" s="175"/>
      <c r="Z36">
        <v>0</v>
      </c>
    </row>
    <row r="37" spans="1:26" x14ac:dyDescent="0.25">
      <c r="A37" s="150"/>
      <c r="B37" s="150"/>
      <c r="C37" s="150"/>
      <c r="D37" s="150" t="s">
        <v>77</v>
      </c>
      <c r="E37" s="150"/>
      <c r="F37" s="168"/>
      <c r="G37" s="153"/>
      <c r="H37" s="153">
        <f>ROUND((SUM(M10:M36))/1,2)</f>
        <v>0</v>
      </c>
      <c r="I37" s="153">
        <f>ROUND((SUM(I10:I36))/1,2)</f>
        <v>0</v>
      </c>
      <c r="J37" s="150"/>
      <c r="K37" s="150"/>
      <c r="L37" s="150">
        <f>ROUND((SUM(L10:L36))/1,2)</f>
        <v>0</v>
      </c>
      <c r="M37" s="150">
        <f>ROUND((SUM(M10:M36))/1,2)</f>
        <v>0</v>
      </c>
      <c r="N37" s="150"/>
      <c r="O37" s="150"/>
      <c r="P37" s="176">
        <f>ROUND((SUM(P10:P36))/1,2)</f>
        <v>1.69</v>
      </c>
      <c r="Q37" s="147"/>
      <c r="R37" s="147"/>
      <c r="S37" s="176">
        <f>ROUND((SUM(S10:S36))/1,2)</f>
        <v>471.39</v>
      </c>
      <c r="T37" s="147"/>
      <c r="U37" s="147"/>
      <c r="V37" s="147"/>
      <c r="W37" s="147"/>
      <c r="X37" s="147"/>
      <c r="Y37" s="147"/>
      <c r="Z37" s="147"/>
    </row>
    <row r="38" spans="1:26" x14ac:dyDescent="0.25">
      <c r="A38" s="1"/>
      <c r="B38" s="1"/>
      <c r="C38" s="1"/>
      <c r="D38" s="1"/>
      <c r="E38" s="1"/>
      <c r="F38" s="161"/>
      <c r="G38" s="143"/>
      <c r="H38" s="143"/>
      <c r="I38" s="143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0"/>
      <c r="B39" s="150"/>
      <c r="C39" s="150"/>
      <c r="D39" s="150" t="s">
        <v>78</v>
      </c>
      <c r="E39" s="150"/>
      <c r="F39" s="168"/>
      <c r="G39" s="151"/>
      <c r="H39" s="151"/>
      <c r="I39" s="151"/>
      <c r="J39" s="150"/>
      <c r="K39" s="150"/>
      <c r="L39" s="150"/>
      <c r="M39" s="150"/>
      <c r="N39" s="150"/>
      <c r="O39" s="150"/>
      <c r="P39" s="150"/>
      <c r="Q39" s="147"/>
      <c r="R39" s="147"/>
      <c r="S39" s="150"/>
      <c r="T39" s="147"/>
      <c r="U39" s="147"/>
      <c r="V39" s="147"/>
      <c r="W39" s="147"/>
      <c r="X39" s="147"/>
      <c r="Y39" s="147"/>
      <c r="Z39" s="147"/>
    </row>
    <row r="40" spans="1:26" ht="24.95" customHeight="1" x14ac:dyDescent="0.25">
      <c r="A40" s="172"/>
      <c r="B40" s="169" t="s">
        <v>137</v>
      </c>
      <c r="C40" s="173" t="s">
        <v>138</v>
      </c>
      <c r="D40" s="169" t="s">
        <v>139</v>
      </c>
      <c r="E40" s="169" t="s">
        <v>140</v>
      </c>
      <c r="F40" s="170">
        <v>7</v>
      </c>
      <c r="G40" s="171"/>
      <c r="H40" s="171"/>
      <c r="I40" s="171">
        <f>ROUND(F40*(G40+H40),2)</f>
        <v>0</v>
      </c>
      <c r="J40" s="169">
        <f>ROUND(F40*(N40),2)</f>
        <v>64.75</v>
      </c>
      <c r="K40" s="1">
        <f>ROUND(F40*(O40),2)</f>
        <v>0</v>
      </c>
      <c r="L40" s="1">
        <f>ROUND(F40*(G40),2)</f>
        <v>0</v>
      </c>
      <c r="M40" s="1"/>
      <c r="N40" s="1">
        <v>9.25</v>
      </c>
      <c r="O40" s="1"/>
      <c r="P40" s="168">
        <v>0.1215</v>
      </c>
      <c r="Q40" s="174"/>
      <c r="R40" s="174">
        <v>0.1215</v>
      </c>
      <c r="S40" s="150">
        <f>ROUND(F40*(R40),3)</f>
        <v>0.85099999999999998</v>
      </c>
      <c r="V40" s="175"/>
      <c r="Z40">
        <v>0</v>
      </c>
    </row>
    <row r="41" spans="1:26" ht="24.95" customHeight="1" x14ac:dyDescent="0.25">
      <c r="A41" s="172"/>
      <c r="B41" s="169" t="s">
        <v>141</v>
      </c>
      <c r="C41" s="173" t="s">
        <v>142</v>
      </c>
      <c r="D41" s="169" t="s">
        <v>143</v>
      </c>
      <c r="E41" s="169" t="s">
        <v>140</v>
      </c>
      <c r="F41" s="170">
        <v>7</v>
      </c>
      <c r="G41" s="171"/>
      <c r="H41" s="171"/>
      <c r="I41" s="171">
        <f>ROUND(F41*(G41+H41),2)</f>
        <v>0</v>
      </c>
      <c r="J41" s="169">
        <f>ROUND(F41*(N41),2)</f>
        <v>104.58</v>
      </c>
      <c r="K41" s="1">
        <f>ROUND(F41*(O41),2)</f>
        <v>0</v>
      </c>
      <c r="L41" s="1"/>
      <c r="M41" s="1">
        <f>ROUND(F41*(G41),2)</f>
        <v>0</v>
      </c>
      <c r="N41" s="1">
        <v>14.94</v>
      </c>
      <c r="O41" s="1"/>
      <c r="P41" s="168">
        <v>0.16</v>
      </c>
      <c r="Q41" s="174"/>
      <c r="R41" s="174">
        <v>0.16</v>
      </c>
      <c r="S41" s="150">
        <f>ROUND(F41*(R41),3)</f>
        <v>1.1200000000000001</v>
      </c>
      <c r="V41" s="175"/>
      <c r="Z41">
        <v>0</v>
      </c>
    </row>
    <row r="42" spans="1:26" x14ac:dyDescent="0.25">
      <c r="A42" s="150"/>
      <c r="B42" s="150"/>
      <c r="C42" s="150"/>
      <c r="D42" s="150" t="s">
        <v>78</v>
      </c>
      <c r="E42" s="150"/>
      <c r="F42" s="168"/>
      <c r="G42" s="153"/>
      <c r="H42" s="153">
        <f>ROUND((SUM(M39:M41))/1,2)</f>
        <v>0</v>
      </c>
      <c r="I42" s="153">
        <f>ROUND((SUM(I39:I41))/1,2)</f>
        <v>0</v>
      </c>
      <c r="J42" s="150"/>
      <c r="K42" s="150"/>
      <c r="L42" s="150">
        <f>ROUND((SUM(L39:L41))/1,2)</f>
        <v>0</v>
      </c>
      <c r="M42" s="150">
        <f>ROUND((SUM(M39:M41))/1,2)</f>
        <v>0</v>
      </c>
      <c r="N42" s="150"/>
      <c r="O42" s="150"/>
      <c r="P42" s="176">
        <f>ROUND((SUM(P39:P41))/1,2)</f>
        <v>0.28000000000000003</v>
      </c>
      <c r="Q42" s="147"/>
      <c r="R42" s="147"/>
      <c r="S42" s="176">
        <f>ROUND((SUM(S39:S41))/1,2)</f>
        <v>1.97</v>
      </c>
      <c r="T42" s="147"/>
      <c r="U42" s="147"/>
      <c r="V42" s="147"/>
      <c r="W42" s="147"/>
      <c r="X42" s="147"/>
      <c r="Y42" s="147"/>
      <c r="Z42" s="147"/>
    </row>
    <row r="43" spans="1:26" x14ac:dyDescent="0.25">
      <c r="A43" s="1"/>
      <c r="B43" s="1"/>
      <c r="C43" s="1"/>
      <c r="D43" s="1"/>
      <c r="E43" s="1"/>
      <c r="F43" s="161"/>
      <c r="G43" s="143"/>
      <c r="H43" s="143"/>
      <c r="I43" s="143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0"/>
      <c r="B44" s="150"/>
      <c r="C44" s="150"/>
      <c r="D44" s="150" t="s">
        <v>79</v>
      </c>
      <c r="E44" s="150"/>
      <c r="F44" s="168"/>
      <c r="G44" s="151"/>
      <c r="H44" s="151"/>
      <c r="I44" s="151"/>
      <c r="J44" s="150"/>
      <c r="K44" s="150"/>
      <c r="L44" s="150"/>
      <c r="M44" s="150"/>
      <c r="N44" s="150"/>
      <c r="O44" s="150"/>
      <c r="P44" s="150"/>
      <c r="Q44" s="147"/>
      <c r="R44" s="147"/>
      <c r="S44" s="150"/>
      <c r="T44" s="147"/>
      <c r="U44" s="147"/>
      <c r="V44" s="147"/>
      <c r="W44" s="147"/>
      <c r="X44" s="147"/>
      <c r="Y44" s="147"/>
      <c r="Z44" s="147"/>
    </row>
    <row r="45" spans="1:26" ht="24.95" customHeight="1" x14ac:dyDescent="0.25">
      <c r="A45" s="172"/>
      <c r="B45" s="169" t="s">
        <v>144</v>
      </c>
      <c r="C45" s="173" t="s">
        <v>145</v>
      </c>
      <c r="D45" s="169" t="s">
        <v>146</v>
      </c>
      <c r="E45" s="169" t="s">
        <v>101</v>
      </c>
      <c r="F45" s="170">
        <v>66.23</v>
      </c>
      <c r="G45" s="171"/>
      <c r="H45" s="171"/>
      <c r="I45" s="171">
        <f>ROUND(F45*(G45+H45),2)</f>
        <v>0</v>
      </c>
      <c r="J45" s="169">
        <f>ROUND(F45*(N45),2)</f>
        <v>1972.99</v>
      </c>
      <c r="K45" s="1">
        <f>ROUND(F45*(O45),2)</f>
        <v>0</v>
      </c>
      <c r="L45" s="1">
        <f>ROUND(F45*(G45),2)</f>
        <v>0</v>
      </c>
      <c r="M45" s="1"/>
      <c r="N45" s="1">
        <v>29.79</v>
      </c>
      <c r="O45" s="1"/>
      <c r="P45" s="168">
        <v>1.8907700000000001</v>
      </c>
      <c r="Q45" s="174"/>
      <c r="R45" s="174">
        <v>1.8907700000000001</v>
      </c>
      <c r="S45" s="150">
        <f>ROUND(F45*(R45),3)</f>
        <v>125.226</v>
      </c>
      <c r="V45" s="175"/>
      <c r="Z45">
        <v>0</v>
      </c>
    </row>
    <row r="46" spans="1:26" x14ac:dyDescent="0.25">
      <c r="A46" s="150"/>
      <c r="B46" s="150"/>
      <c r="C46" s="150"/>
      <c r="D46" s="150" t="s">
        <v>79</v>
      </c>
      <c r="E46" s="150"/>
      <c r="F46" s="168"/>
      <c r="G46" s="153"/>
      <c r="H46" s="153">
        <f>ROUND((SUM(M44:M45))/1,2)</f>
        <v>0</v>
      </c>
      <c r="I46" s="153">
        <f>ROUND((SUM(I44:I45))/1,2)</f>
        <v>0</v>
      </c>
      <c r="J46" s="150"/>
      <c r="K46" s="150"/>
      <c r="L46" s="150">
        <f>ROUND((SUM(L44:L45))/1,2)</f>
        <v>0</v>
      </c>
      <c r="M46" s="150">
        <f>ROUND((SUM(M44:M45))/1,2)</f>
        <v>0</v>
      </c>
      <c r="N46" s="150"/>
      <c r="O46" s="150"/>
      <c r="P46" s="176">
        <f>ROUND((SUM(P44:P45))/1,2)</f>
        <v>1.89</v>
      </c>
      <c r="Q46" s="147"/>
      <c r="R46" s="147"/>
      <c r="S46" s="176">
        <f>ROUND((SUM(S44:S45))/1,2)</f>
        <v>125.23</v>
      </c>
      <c r="T46" s="147"/>
      <c r="U46" s="147"/>
      <c r="V46" s="147"/>
      <c r="W46" s="147"/>
      <c r="X46" s="147"/>
      <c r="Y46" s="147"/>
      <c r="Z46" s="147"/>
    </row>
    <row r="47" spans="1:26" x14ac:dyDescent="0.25">
      <c r="A47" s="1"/>
      <c r="B47" s="1"/>
      <c r="C47" s="1"/>
      <c r="D47" s="1"/>
      <c r="E47" s="1"/>
      <c r="F47" s="161"/>
      <c r="G47" s="143"/>
      <c r="H47" s="143"/>
      <c r="I47" s="143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0"/>
      <c r="B48" s="150"/>
      <c r="C48" s="150"/>
      <c r="D48" s="150" t="s">
        <v>721</v>
      </c>
      <c r="E48" s="150"/>
      <c r="F48" s="168"/>
      <c r="G48" s="151"/>
      <c r="H48" s="151"/>
      <c r="I48" s="151"/>
      <c r="J48" s="150"/>
      <c r="K48" s="150"/>
      <c r="L48" s="150"/>
      <c r="M48" s="150"/>
      <c r="N48" s="150"/>
      <c r="O48" s="150"/>
      <c r="P48" s="150"/>
      <c r="Q48" s="147"/>
      <c r="R48" s="147"/>
      <c r="S48" s="150"/>
      <c r="T48" s="147"/>
      <c r="U48" s="147"/>
      <c r="V48" s="147"/>
      <c r="W48" s="147"/>
      <c r="X48" s="147"/>
      <c r="Y48" s="147"/>
      <c r="Z48" s="147"/>
    </row>
    <row r="49" spans="1:26" ht="24.95" customHeight="1" x14ac:dyDescent="0.25">
      <c r="A49" s="172"/>
      <c r="B49" s="169" t="s">
        <v>844</v>
      </c>
      <c r="C49" s="173" t="s">
        <v>845</v>
      </c>
      <c r="D49" s="169" t="s">
        <v>846</v>
      </c>
      <c r="E49" s="169" t="s">
        <v>127</v>
      </c>
      <c r="F49" s="170">
        <v>24.15</v>
      </c>
      <c r="G49" s="171"/>
      <c r="H49" s="171"/>
      <c r="I49" s="171">
        <f>ROUND(F49*(G49+H49),2)</f>
        <v>0</v>
      </c>
      <c r="J49" s="169">
        <f>ROUND(F49*(N49),2)</f>
        <v>420.69</v>
      </c>
      <c r="K49" s="1">
        <f>ROUND(F49*(O49),2)</f>
        <v>0</v>
      </c>
      <c r="L49" s="1">
        <f>ROUND(F49*(G49),2)</f>
        <v>0</v>
      </c>
      <c r="M49" s="1"/>
      <c r="N49" s="1">
        <v>17.420000000000002</v>
      </c>
      <c r="O49" s="1"/>
      <c r="P49" s="168">
        <v>1.6867000000000001</v>
      </c>
      <c r="Q49" s="174"/>
      <c r="R49" s="174">
        <v>1.6867000000000001</v>
      </c>
      <c r="S49" s="150">
        <f>ROUND(F49*(R49),3)</f>
        <v>40.734000000000002</v>
      </c>
      <c r="V49" s="175"/>
      <c r="Z49">
        <v>0</v>
      </c>
    </row>
    <row r="50" spans="1:26" ht="24.95" customHeight="1" x14ac:dyDescent="0.25">
      <c r="A50" s="172"/>
      <c r="B50" s="169" t="s">
        <v>844</v>
      </c>
      <c r="C50" s="173" t="s">
        <v>847</v>
      </c>
      <c r="D50" s="169" t="s">
        <v>848</v>
      </c>
      <c r="E50" s="169" t="s">
        <v>254</v>
      </c>
      <c r="F50" s="170">
        <v>84.456000000000003</v>
      </c>
      <c r="G50" s="171"/>
      <c r="H50" s="171"/>
      <c r="I50" s="171">
        <f>ROUND(F50*(G50+H50),2)</f>
        <v>0</v>
      </c>
      <c r="J50" s="169">
        <f>ROUND(F50*(N50),2)</f>
        <v>1164.6500000000001</v>
      </c>
      <c r="K50" s="1">
        <f>ROUND(F50*(O50),2)</f>
        <v>0</v>
      </c>
      <c r="L50" s="1">
        <f>ROUND(F50*(G50),2)</f>
        <v>0</v>
      </c>
      <c r="M50" s="1"/>
      <c r="N50" s="1">
        <v>13.79</v>
      </c>
      <c r="O50" s="1"/>
      <c r="P50" s="168">
        <v>1.01</v>
      </c>
      <c r="Q50" s="174"/>
      <c r="R50" s="174">
        <v>1.01</v>
      </c>
      <c r="S50" s="150">
        <f>ROUND(F50*(R50),3)</f>
        <v>85.301000000000002</v>
      </c>
      <c r="V50" s="175"/>
      <c r="Z50">
        <v>0</v>
      </c>
    </row>
    <row r="51" spans="1:26" ht="24.95" customHeight="1" x14ac:dyDescent="0.25">
      <c r="A51" s="172"/>
      <c r="B51" s="169" t="s">
        <v>844</v>
      </c>
      <c r="C51" s="173" t="s">
        <v>849</v>
      </c>
      <c r="D51" s="169" t="s">
        <v>850</v>
      </c>
      <c r="E51" s="169" t="s">
        <v>254</v>
      </c>
      <c r="F51" s="170">
        <v>44.16</v>
      </c>
      <c r="G51" s="171"/>
      <c r="H51" s="171"/>
      <c r="I51" s="171">
        <f>ROUND(F51*(G51+H51),2)</f>
        <v>0</v>
      </c>
      <c r="J51" s="169">
        <f>ROUND(F51*(N51),2)</f>
        <v>2953.42</v>
      </c>
      <c r="K51" s="1">
        <f>ROUND(F51*(O51),2)</f>
        <v>0</v>
      </c>
      <c r="L51" s="1">
        <f>ROUND(F51*(G51),2)</f>
        <v>0</v>
      </c>
      <c r="M51" s="1"/>
      <c r="N51" s="1">
        <v>66.88</v>
      </c>
      <c r="O51" s="1"/>
      <c r="P51" s="168">
        <v>1</v>
      </c>
      <c r="Q51" s="174"/>
      <c r="R51" s="174">
        <v>1</v>
      </c>
      <c r="S51" s="150">
        <f>ROUND(F51*(R51),3)</f>
        <v>44.16</v>
      </c>
      <c r="V51" s="175"/>
      <c r="Z51">
        <v>0</v>
      </c>
    </row>
    <row r="52" spans="1:26" ht="24.95" customHeight="1" x14ac:dyDescent="0.25">
      <c r="A52" s="172"/>
      <c r="B52" s="169" t="s">
        <v>844</v>
      </c>
      <c r="C52" s="173" t="s">
        <v>851</v>
      </c>
      <c r="D52" s="169" t="s">
        <v>852</v>
      </c>
      <c r="E52" s="169" t="s">
        <v>312</v>
      </c>
      <c r="F52" s="170">
        <v>276</v>
      </c>
      <c r="G52" s="171"/>
      <c r="H52" s="171"/>
      <c r="I52" s="171">
        <f>ROUND(F52*(G52+H52),2)</f>
        <v>0</v>
      </c>
      <c r="J52" s="169">
        <f>ROUND(F52*(N52),2)</f>
        <v>4225.5600000000004</v>
      </c>
      <c r="K52" s="1">
        <f>ROUND(F52*(O52),2)</f>
        <v>0</v>
      </c>
      <c r="L52" s="1">
        <f>ROUND(F52*(G52),2)</f>
        <v>0</v>
      </c>
      <c r="M52" s="1"/>
      <c r="N52" s="1">
        <v>15.31</v>
      </c>
      <c r="O52" s="1"/>
      <c r="P52" s="168">
        <v>0.12659999999999999</v>
      </c>
      <c r="Q52" s="174"/>
      <c r="R52" s="174">
        <v>0.12659999999999999</v>
      </c>
      <c r="S52" s="150">
        <f>ROUND(F52*(R52),3)</f>
        <v>34.942</v>
      </c>
      <c r="V52" s="175"/>
      <c r="Z52">
        <v>0</v>
      </c>
    </row>
    <row r="53" spans="1:26" x14ac:dyDescent="0.25">
      <c r="A53" s="150"/>
      <c r="B53" s="150"/>
      <c r="C53" s="150"/>
      <c r="D53" s="150" t="s">
        <v>721</v>
      </c>
      <c r="E53" s="150"/>
      <c r="F53" s="168"/>
      <c r="G53" s="153"/>
      <c r="H53" s="153">
        <f>ROUND((SUM(M48:M52))/1,2)</f>
        <v>0</v>
      </c>
      <c r="I53" s="153">
        <f>ROUND((SUM(I48:I52))/1,2)</f>
        <v>0</v>
      </c>
      <c r="J53" s="150"/>
      <c r="K53" s="150"/>
      <c r="L53" s="150">
        <f>ROUND((SUM(L48:L52))/1,2)</f>
        <v>0</v>
      </c>
      <c r="M53" s="150">
        <f>ROUND((SUM(M48:M52))/1,2)</f>
        <v>0</v>
      </c>
      <c r="N53" s="150"/>
      <c r="O53" s="150"/>
      <c r="P53" s="176">
        <f>ROUND((SUM(P48:P52))/1,2)</f>
        <v>3.82</v>
      </c>
      <c r="Q53" s="147"/>
      <c r="R53" s="147"/>
      <c r="S53" s="176">
        <f>ROUND((SUM(S48:S52))/1,2)</f>
        <v>205.14</v>
      </c>
      <c r="T53" s="147"/>
      <c r="U53" s="147"/>
      <c r="V53" s="147"/>
      <c r="W53" s="147"/>
      <c r="X53" s="147"/>
      <c r="Y53" s="147"/>
      <c r="Z53" s="147"/>
    </row>
    <row r="54" spans="1:26" x14ac:dyDescent="0.25">
      <c r="A54" s="1"/>
      <c r="B54" s="1"/>
      <c r="C54" s="1"/>
      <c r="D54" s="1"/>
      <c r="E54" s="1"/>
      <c r="F54" s="161"/>
      <c r="G54" s="143"/>
      <c r="H54" s="143"/>
      <c r="I54" s="143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50"/>
      <c r="B55" s="150"/>
      <c r="C55" s="150"/>
      <c r="D55" s="150" t="s">
        <v>80</v>
      </c>
      <c r="E55" s="150"/>
      <c r="F55" s="168"/>
      <c r="G55" s="151"/>
      <c r="H55" s="151"/>
      <c r="I55" s="151"/>
      <c r="J55" s="150"/>
      <c r="K55" s="150"/>
      <c r="L55" s="150"/>
      <c r="M55" s="150"/>
      <c r="N55" s="150"/>
      <c r="O55" s="150"/>
      <c r="P55" s="150"/>
      <c r="Q55" s="147"/>
      <c r="R55" s="147"/>
      <c r="S55" s="150"/>
      <c r="T55" s="147"/>
      <c r="U55" s="147"/>
      <c r="V55" s="147"/>
      <c r="W55" s="147"/>
      <c r="X55" s="147"/>
      <c r="Y55" s="147"/>
      <c r="Z55" s="147"/>
    </row>
    <row r="56" spans="1:26" ht="24.95" customHeight="1" x14ac:dyDescent="0.25">
      <c r="A56" s="172"/>
      <c r="B56" s="169" t="s">
        <v>144</v>
      </c>
      <c r="C56" s="173" t="s">
        <v>147</v>
      </c>
      <c r="D56" s="169" t="s">
        <v>148</v>
      </c>
      <c r="E56" s="169" t="s">
        <v>149</v>
      </c>
      <c r="F56" s="170">
        <v>1813</v>
      </c>
      <c r="G56" s="171"/>
      <c r="H56" s="171"/>
      <c r="I56" s="171">
        <f t="shared" ref="I56:I77" si="4">ROUND(F56*(G56+H56),2)</f>
        <v>0</v>
      </c>
      <c r="J56" s="169">
        <f t="shared" ref="J56:J77" si="5">ROUND(F56*(N56),2)</f>
        <v>1124.06</v>
      </c>
      <c r="K56" s="1">
        <f t="shared" ref="K56:K77" si="6">ROUND(F56*(O56),2)</f>
        <v>0</v>
      </c>
      <c r="L56" s="1">
        <f t="shared" ref="L56:L70" si="7">ROUND(F56*(G56),2)</f>
        <v>0</v>
      </c>
      <c r="M56" s="1"/>
      <c r="N56" s="1">
        <v>0.62</v>
      </c>
      <c r="O56" s="1"/>
      <c r="P56" s="161"/>
      <c r="Q56" s="174"/>
      <c r="R56" s="174"/>
      <c r="S56" s="150"/>
      <c r="V56" s="175"/>
      <c r="Z56">
        <v>0</v>
      </c>
    </row>
    <row r="57" spans="1:26" ht="24.95" customHeight="1" x14ac:dyDescent="0.25">
      <c r="A57" s="172"/>
      <c r="B57" s="169" t="s">
        <v>144</v>
      </c>
      <c r="C57" s="173" t="s">
        <v>150</v>
      </c>
      <c r="D57" s="169" t="s">
        <v>151</v>
      </c>
      <c r="E57" s="169" t="s">
        <v>149</v>
      </c>
      <c r="F57" s="170">
        <v>3562</v>
      </c>
      <c r="G57" s="171"/>
      <c r="H57" s="171"/>
      <c r="I57" s="171">
        <f t="shared" si="4"/>
        <v>0</v>
      </c>
      <c r="J57" s="169">
        <f t="shared" si="5"/>
        <v>14782.3</v>
      </c>
      <c r="K57" s="1">
        <f t="shared" si="6"/>
        <v>0</v>
      </c>
      <c r="L57" s="1">
        <f t="shared" si="7"/>
        <v>0</v>
      </c>
      <c r="M57" s="1"/>
      <c r="N57" s="1">
        <v>4.1500000000000004</v>
      </c>
      <c r="O57" s="1"/>
      <c r="P57" s="161"/>
      <c r="Q57" s="174"/>
      <c r="R57" s="174"/>
      <c r="S57" s="150"/>
      <c r="V57" s="175"/>
      <c r="Z57">
        <v>0</v>
      </c>
    </row>
    <row r="58" spans="1:26" ht="24.95" customHeight="1" x14ac:dyDescent="0.25">
      <c r="A58" s="172"/>
      <c r="B58" s="169" t="s">
        <v>144</v>
      </c>
      <c r="C58" s="173" t="s">
        <v>152</v>
      </c>
      <c r="D58" s="169" t="s">
        <v>153</v>
      </c>
      <c r="E58" s="169" t="s">
        <v>140</v>
      </c>
      <c r="F58" s="170">
        <v>13</v>
      </c>
      <c r="G58" s="171"/>
      <c r="H58" s="171"/>
      <c r="I58" s="171">
        <f t="shared" si="4"/>
        <v>0</v>
      </c>
      <c r="J58" s="169">
        <f t="shared" si="5"/>
        <v>2760.03</v>
      </c>
      <c r="K58" s="1">
        <f t="shared" si="6"/>
        <v>0</v>
      </c>
      <c r="L58" s="1">
        <f t="shared" si="7"/>
        <v>0</v>
      </c>
      <c r="M58" s="1"/>
      <c r="N58" s="1">
        <v>212.31</v>
      </c>
      <c r="O58" s="1"/>
      <c r="P58" s="168">
        <v>5.2449999999999997E-2</v>
      </c>
      <c r="Q58" s="174"/>
      <c r="R58" s="174">
        <v>5.2449999999999997E-2</v>
      </c>
      <c r="S58" s="150">
        <f>ROUND(F58*(R58),3)</f>
        <v>0.68200000000000005</v>
      </c>
      <c r="V58" s="175"/>
      <c r="Z58">
        <v>0</v>
      </c>
    </row>
    <row r="59" spans="1:26" ht="24.95" customHeight="1" x14ac:dyDescent="0.25">
      <c r="A59" s="172"/>
      <c r="B59" s="169" t="s">
        <v>144</v>
      </c>
      <c r="C59" s="173" t="s">
        <v>154</v>
      </c>
      <c r="D59" s="169" t="s">
        <v>155</v>
      </c>
      <c r="E59" s="169" t="s">
        <v>140</v>
      </c>
      <c r="F59" s="170">
        <v>29</v>
      </c>
      <c r="G59" s="171"/>
      <c r="H59" s="171"/>
      <c r="I59" s="171">
        <f t="shared" si="4"/>
        <v>0</v>
      </c>
      <c r="J59" s="169">
        <f t="shared" si="5"/>
        <v>405.71</v>
      </c>
      <c r="K59" s="1">
        <f t="shared" si="6"/>
        <v>0</v>
      </c>
      <c r="L59" s="1">
        <f t="shared" si="7"/>
        <v>0</v>
      </c>
      <c r="M59" s="1"/>
      <c r="N59" s="1">
        <v>13.99</v>
      </c>
      <c r="O59" s="1"/>
      <c r="P59" s="168">
        <v>6.1420000000000002E-2</v>
      </c>
      <c r="Q59" s="174"/>
      <c r="R59" s="174">
        <v>6.1420000000000002E-2</v>
      </c>
      <c r="S59" s="150">
        <f>ROUND(F59*(R59),3)</f>
        <v>1.7809999999999999</v>
      </c>
      <c r="V59" s="175"/>
      <c r="Z59">
        <v>0</v>
      </c>
    </row>
    <row r="60" spans="1:26" ht="24.95" customHeight="1" x14ac:dyDescent="0.25">
      <c r="A60" s="172"/>
      <c r="B60" s="169" t="s">
        <v>144</v>
      </c>
      <c r="C60" s="173" t="s">
        <v>853</v>
      </c>
      <c r="D60" s="169" t="s">
        <v>854</v>
      </c>
      <c r="E60" s="169" t="s">
        <v>127</v>
      </c>
      <c r="F60" s="170">
        <v>0.8</v>
      </c>
      <c r="G60" s="171"/>
      <c r="H60" s="171"/>
      <c r="I60" s="171">
        <f t="shared" si="4"/>
        <v>0</v>
      </c>
      <c r="J60" s="169">
        <f t="shared" si="5"/>
        <v>67.180000000000007</v>
      </c>
      <c r="K60" s="1">
        <f t="shared" si="6"/>
        <v>0</v>
      </c>
      <c r="L60" s="1">
        <f t="shared" si="7"/>
        <v>0</v>
      </c>
      <c r="M60" s="1"/>
      <c r="N60" s="1">
        <v>83.98</v>
      </c>
      <c r="O60" s="1"/>
      <c r="P60" s="168">
        <v>2.5098500000000001</v>
      </c>
      <c r="Q60" s="174"/>
      <c r="R60" s="174">
        <v>2.5098500000000001</v>
      </c>
      <c r="S60" s="150">
        <f>ROUND(F60*(R60),3)</f>
        <v>2.008</v>
      </c>
      <c r="V60" s="175"/>
      <c r="Z60">
        <v>0</v>
      </c>
    </row>
    <row r="61" spans="1:26" ht="24.95" customHeight="1" x14ac:dyDescent="0.25">
      <c r="A61" s="172"/>
      <c r="B61" s="169" t="s">
        <v>144</v>
      </c>
      <c r="C61" s="173" t="s">
        <v>855</v>
      </c>
      <c r="D61" s="169" t="s">
        <v>856</v>
      </c>
      <c r="E61" s="169" t="s">
        <v>116</v>
      </c>
      <c r="F61" s="170">
        <v>4.29</v>
      </c>
      <c r="G61" s="171"/>
      <c r="H61" s="171"/>
      <c r="I61" s="171">
        <f t="shared" si="4"/>
        <v>0</v>
      </c>
      <c r="J61" s="169">
        <f t="shared" si="5"/>
        <v>55.38</v>
      </c>
      <c r="K61" s="1">
        <f t="shared" si="6"/>
        <v>0</v>
      </c>
      <c r="L61" s="1">
        <f t="shared" si="7"/>
        <v>0</v>
      </c>
      <c r="M61" s="1"/>
      <c r="N61" s="1">
        <v>12.91</v>
      </c>
      <c r="O61" s="1"/>
      <c r="P61" s="168">
        <v>4.1799999999999997E-3</v>
      </c>
      <c r="Q61" s="174"/>
      <c r="R61" s="174">
        <v>4.1799999999999997E-3</v>
      </c>
      <c r="S61" s="150">
        <f>ROUND(F61*(R61),3)</f>
        <v>1.7999999999999999E-2</v>
      </c>
      <c r="V61" s="175"/>
      <c r="Z61">
        <v>0</v>
      </c>
    </row>
    <row r="62" spans="1:26" ht="24.95" customHeight="1" x14ac:dyDescent="0.25">
      <c r="A62" s="172"/>
      <c r="B62" s="169" t="s">
        <v>144</v>
      </c>
      <c r="C62" s="173" t="s">
        <v>156</v>
      </c>
      <c r="D62" s="169" t="s">
        <v>157</v>
      </c>
      <c r="E62" s="169" t="s">
        <v>140</v>
      </c>
      <c r="F62" s="170">
        <v>7</v>
      </c>
      <c r="G62" s="171"/>
      <c r="H62" s="171"/>
      <c r="I62" s="171">
        <f t="shared" si="4"/>
        <v>0</v>
      </c>
      <c r="J62" s="169">
        <f t="shared" si="5"/>
        <v>51.94</v>
      </c>
      <c r="K62" s="1">
        <f t="shared" si="6"/>
        <v>0</v>
      </c>
      <c r="L62" s="1">
        <f t="shared" si="7"/>
        <v>0</v>
      </c>
      <c r="M62" s="1"/>
      <c r="N62" s="1">
        <v>7.42</v>
      </c>
      <c r="O62" s="1"/>
      <c r="P62" s="168">
        <v>2.3000000000000001E-4</v>
      </c>
      <c r="Q62" s="174"/>
      <c r="R62" s="174">
        <v>2.3000000000000001E-4</v>
      </c>
      <c r="S62" s="150">
        <f>ROUND(F62*(R62),3)</f>
        <v>2E-3</v>
      </c>
      <c r="V62" s="175"/>
      <c r="Z62">
        <v>0</v>
      </c>
    </row>
    <row r="63" spans="1:26" ht="24.95" customHeight="1" x14ac:dyDescent="0.25">
      <c r="A63" s="172"/>
      <c r="B63" s="169" t="s">
        <v>144</v>
      </c>
      <c r="C63" s="173" t="s">
        <v>158</v>
      </c>
      <c r="D63" s="169" t="s">
        <v>159</v>
      </c>
      <c r="E63" s="169" t="s">
        <v>160</v>
      </c>
      <c r="F63" s="170">
        <v>1162.5</v>
      </c>
      <c r="G63" s="171"/>
      <c r="H63" s="171"/>
      <c r="I63" s="171">
        <f t="shared" si="4"/>
        <v>0</v>
      </c>
      <c r="J63" s="169">
        <f t="shared" si="5"/>
        <v>1406.63</v>
      </c>
      <c r="K63" s="1">
        <f t="shared" si="6"/>
        <v>0</v>
      </c>
      <c r="L63" s="1">
        <f t="shared" si="7"/>
        <v>0</v>
      </c>
      <c r="M63" s="1"/>
      <c r="N63" s="1">
        <v>1.21</v>
      </c>
      <c r="O63" s="1"/>
      <c r="P63" s="161"/>
      <c r="Q63" s="174"/>
      <c r="R63" s="174"/>
      <c r="S63" s="150"/>
      <c r="V63" s="175"/>
      <c r="Z63">
        <v>0</v>
      </c>
    </row>
    <row r="64" spans="1:26" ht="24.95" customHeight="1" x14ac:dyDescent="0.25">
      <c r="A64" s="172"/>
      <c r="B64" s="169" t="s">
        <v>161</v>
      </c>
      <c r="C64" s="173" t="s">
        <v>857</v>
      </c>
      <c r="D64" s="169" t="s">
        <v>858</v>
      </c>
      <c r="E64" s="169" t="s">
        <v>140</v>
      </c>
      <c r="F64" s="170">
        <v>3</v>
      </c>
      <c r="G64" s="171"/>
      <c r="H64" s="171"/>
      <c r="I64" s="171">
        <f t="shared" si="4"/>
        <v>0</v>
      </c>
      <c r="J64" s="169">
        <f t="shared" si="5"/>
        <v>31.56</v>
      </c>
      <c r="K64" s="1">
        <f t="shared" si="6"/>
        <v>0</v>
      </c>
      <c r="L64" s="1">
        <f t="shared" si="7"/>
        <v>0</v>
      </c>
      <c r="M64" s="1"/>
      <c r="N64" s="1">
        <v>10.52</v>
      </c>
      <c r="O64" s="1"/>
      <c r="P64" s="168">
        <v>3.6000000000000002E-4</v>
      </c>
      <c r="Q64" s="174"/>
      <c r="R64" s="174">
        <v>3.6000000000000002E-4</v>
      </c>
      <c r="S64" s="150">
        <f>ROUND(F64*(R64),3)</f>
        <v>1E-3</v>
      </c>
      <c r="V64" s="175"/>
      <c r="Z64">
        <v>0</v>
      </c>
    </row>
    <row r="65" spans="1:26" ht="24.95" customHeight="1" x14ac:dyDescent="0.25">
      <c r="A65" s="172"/>
      <c r="B65" s="169" t="s">
        <v>161</v>
      </c>
      <c r="C65" s="173" t="s">
        <v>179</v>
      </c>
      <c r="D65" s="169" t="s">
        <v>180</v>
      </c>
      <c r="E65" s="169" t="s">
        <v>140</v>
      </c>
      <c r="F65" s="170">
        <v>35</v>
      </c>
      <c r="G65" s="171"/>
      <c r="H65" s="171"/>
      <c r="I65" s="171">
        <f t="shared" si="4"/>
        <v>0</v>
      </c>
      <c r="J65" s="169">
        <f t="shared" si="5"/>
        <v>1016.75</v>
      </c>
      <c r="K65" s="1">
        <f t="shared" si="6"/>
        <v>0</v>
      </c>
      <c r="L65" s="1">
        <f t="shared" si="7"/>
        <v>0</v>
      </c>
      <c r="M65" s="1"/>
      <c r="N65" s="1">
        <v>29.05</v>
      </c>
      <c r="O65" s="1"/>
      <c r="P65" s="168">
        <v>1.6199999999999999E-3</v>
      </c>
      <c r="Q65" s="174"/>
      <c r="R65" s="174">
        <v>1.6199999999999999E-3</v>
      </c>
      <c r="S65" s="150">
        <f>ROUND(F65*(R65),3)</f>
        <v>5.7000000000000002E-2</v>
      </c>
      <c r="V65" s="175"/>
      <c r="Z65">
        <v>0</v>
      </c>
    </row>
    <row r="66" spans="1:26" ht="24.95" customHeight="1" x14ac:dyDescent="0.25">
      <c r="A66" s="172"/>
      <c r="B66" s="169" t="s">
        <v>161</v>
      </c>
      <c r="C66" s="173" t="s">
        <v>859</v>
      </c>
      <c r="D66" s="169" t="s">
        <v>860</v>
      </c>
      <c r="E66" s="169" t="s">
        <v>140</v>
      </c>
      <c r="F66" s="170">
        <v>12</v>
      </c>
      <c r="G66" s="171"/>
      <c r="H66" s="171"/>
      <c r="I66" s="171">
        <f t="shared" si="4"/>
        <v>0</v>
      </c>
      <c r="J66" s="169">
        <f t="shared" si="5"/>
        <v>314.52</v>
      </c>
      <c r="K66" s="1">
        <f t="shared" si="6"/>
        <v>0</v>
      </c>
      <c r="L66" s="1">
        <f t="shared" si="7"/>
        <v>0</v>
      </c>
      <c r="M66" s="1"/>
      <c r="N66" s="1">
        <v>26.21</v>
      </c>
      <c r="O66" s="1"/>
      <c r="P66" s="168">
        <v>3.0899999999999999E-3</v>
      </c>
      <c r="Q66" s="174"/>
      <c r="R66" s="174">
        <v>3.0899999999999999E-3</v>
      </c>
      <c r="S66" s="150">
        <f>ROUND(F66*(R66),3)</f>
        <v>3.6999999999999998E-2</v>
      </c>
      <c r="V66" s="175"/>
      <c r="Z66">
        <v>0</v>
      </c>
    </row>
    <row r="67" spans="1:26" ht="24.95" customHeight="1" x14ac:dyDescent="0.25">
      <c r="A67" s="172"/>
      <c r="B67" s="169" t="s">
        <v>161</v>
      </c>
      <c r="C67" s="173" t="s">
        <v>781</v>
      </c>
      <c r="D67" s="169" t="s">
        <v>782</v>
      </c>
      <c r="E67" s="169" t="s">
        <v>140</v>
      </c>
      <c r="F67" s="170">
        <v>171</v>
      </c>
      <c r="G67" s="171"/>
      <c r="H67" s="171"/>
      <c r="I67" s="171">
        <f t="shared" si="4"/>
        <v>0</v>
      </c>
      <c r="J67" s="169">
        <f t="shared" si="5"/>
        <v>3958.65</v>
      </c>
      <c r="K67" s="1">
        <f t="shared" si="6"/>
        <v>0</v>
      </c>
      <c r="L67" s="1">
        <f t="shared" si="7"/>
        <v>0</v>
      </c>
      <c r="M67" s="1"/>
      <c r="N67" s="1">
        <v>23.15</v>
      </c>
      <c r="O67" s="1"/>
      <c r="P67" s="168">
        <v>4.3600000000000002E-3</v>
      </c>
      <c r="Q67" s="174"/>
      <c r="R67" s="174">
        <v>4.3600000000000002E-3</v>
      </c>
      <c r="S67" s="150">
        <f>ROUND(F67*(R67),3)</f>
        <v>0.746</v>
      </c>
      <c r="V67" s="175"/>
      <c r="Z67">
        <v>0</v>
      </c>
    </row>
    <row r="68" spans="1:26" ht="24.95" customHeight="1" x14ac:dyDescent="0.25">
      <c r="A68" s="172"/>
      <c r="B68" s="169" t="s">
        <v>181</v>
      </c>
      <c r="C68" s="173" t="s">
        <v>861</v>
      </c>
      <c r="D68" s="169" t="s">
        <v>183</v>
      </c>
      <c r="E68" s="169" t="s">
        <v>160</v>
      </c>
      <c r="F68" s="170">
        <v>1137</v>
      </c>
      <c r="G68" s="171"/>
      <c r="H68" s="171"/>
      <c r="I68" s="171">
        <f t="shared" si="4"/>
        <v>0</v>
      </c>
      <c r="J68" s="169">
        <f t="shared" si="5"/>
        <v>10960.68</v>
      </c>
      <c r="K68" s="1">
        <f t="shared" si="6"/>
        <v>0</v>
      </c>
      <c r="L68" s="1">
        <f t="shared" si="7"/>
        <v>0</v>
      </c>
      <c r="M68" s="1"/>
      <c r="N68" s="1">
        <v>9.64</v>
      </c>
      <c r="O68" s="1"/>
      <c r="P68" s="161"/>
      <c r="Q68" s="174"/>
      <c r="R68" s="174"/>
      <c r="S68" s="150"/>
      <c r="V68" s="175"/>
      <c r="Z68">
        <v>0</v>
      </c>
    </row>
    <row r="69" spans="1:26" ht="24.95" customHeight="1" x14ac:dyDescent="0.25">
      <c r="A69" s="172"/>
      <c r="B69" s="169" t="s">
        <v>181</v>
      </c>
      <c r="C69" s="173" t="s">
        <v>862</v>
      </c>
      <c r="D69" s="169" t="s">
        <v>863</v>
      </c>
      <c r="E69" s="169" t="s">
        <v>198</v>
      </c>
      <c r="F69" s="170">
        <v>7</v>
      </c>
      <c r="G69" s="171"/>
      <c r="H69" s="171"/>
      <c r="I69" s="171">
        <f t="shared" si="4"/>
        <v>0</v>
      </c>
      <c r="J69" s="169">
        <f t="shared" si="5"/>
        <v>71.680000000000007</v>
      </c>
      <c r="K69" s="1">
        <f t="shared" si="6"/>
        <v>0</v>
      </c>
      <c r="L69" s="1">
        <f t="shared" si="7"/>
        <v>0</v>
      </c>
      <c r="M69" s="1"/>
      <c r="N69" s="1">
        <v>10.24</v>
      </c>
      <c r="O69" s="1"/>
      <c r="P69" s="161"/>
      <c r="Q69" s="174"/>
      <c r="R69" s="174"/>
      <c r="S69" s="150"/>
      <c r="V69" s="175"/>
      <c r="Z69">
        <v>0</v>
      </c>
    </row>
    <row r="70" spans="1:26" ht="24.95" customHeight="1" x14ac:dyDescent="0.25">
      <c r="A70" s="172"/>
      <c r="B70" s="169" t="s">
        <v>181</v>
      </c>
      <c r="C70" s="173" t="s">
        <v>864</v>
      </c>
      <c r="D70" s="169" t="s">
        <v>865</v>
      </c>
      <c r="E70" s="169" t="s">
        <v>198</v>
      </c>
      <c r="F70" s="170">
        <v>2</v>
      </c>
      <c r="G70" s="171"/>
      <c r="H70" s="171"/>
      <c r="I70" s="171">
        <f t="shared" si="4"/>
        <v>0</v>
      </c>
      <c r="J70" s="169">
        <f t="shared" si="5"/>
        <v>28.92</v>
      </c>
      <c r="K70" s="1">
        <f t="shared" si="6"/>
        <v>0</v>
      </c>
      <c r="L70" s="1">
        <f t="shared" si="7"/>
        <v>0</v>
      </c>
      <c r="M70" s="1"/>
      <c r="N70" s="1">
        <v>14.46</v>
      </c>
      <c r="O70" s="1"/>
      <c r="P70" s="161"/>
      <c r="Q70" s="174"/>
      <c r="R70" s="174"/>
      <c r="S70" s="150"/>
      <c r="V70" s="175"/>
      <c r="Z70">
        <v>0</v>
      </c>
    </row>
    <row r="71" spans="1:26" ht="24.95" customHeight="1" x14ac:dyDescent="0.25">
      <c r="A71" s="172"/>
      <c r="B71" s="169" t="s">
        <v>184</v>
      </c>
      <c r="C71" s="173" t="s">
        <v>185</v>
      </c>
      <c r="D71" s="169" t="s">
        <v>1043</v>
      </c>
      <c r="E71" s="169" t="s">
        <v>140</v>
      </c>
      <c r="F71" s="170">
        <v>8</v>
      </c>
      <c r="G71" s="171"/>
      <c r="H71" s="171"/>
      <c r="I71" s="171">
        <f t="shared" si="4"/>
        <v>0</v>
      </c>
      <c r="J71" s="169">
        <f t="shared" si="5"/>
        <v>10087.76</v>
      </c>
      <c r="K71" s="1">
        <f t="shared" si="6"/>
        <v>0</v>
      </c>
      <c r="L71" s="1"/>
      <c r="M71" s="1">
        <f t="shared" ref="M71:M77" si="8">ROUND(F71*(G71),2)</f>
        <v>0</v>
      </c>
      <c r="N71" s="1">
        <v>1260.97</v>
      </c>
      <c r="O71" s="1"/>
      <c r="P71" s="161"/>
      <c r="Q71" s="174"/>
      <c r="R71" s="174"/>
      <c r="S71" s="150"/>
      <c r="V71" s="175"/>
      <c r="Z71">
        <v>0</v>
      </c>
    </row>
    <row r="72" spans="1:26" ht="24.95" customHeight="1" x14ac:dyDescent="0.25">
      <c r="A72" s="172"/>
      <c r="B72" s="169" t="s">
        <v>184</v>
      </c>
      <c r="C72" s="173" t="s">
        <v>185</v>
      </c>
      <c r="D72" s="169" t="s">
        <v>1044</v>
      </c>
      <c r="E72" s="169" t="s">
        <v>140</v>
      </c>
      <c r="F72" s="170">
        <v>8</v>
      </c>
      <c r="G72" s="171"/>
      <c r="H72" s="171"/>
      <c r="I72" s="171">
        <f t="shared" si="4"/>
        <v>0</v>
      </c>
      <c r="J72" s="169">
        <f t="shared" si="5"/>
        <v>4046.48</v>
      </c>
      <c r="K72" s="1">
        <f t="shared" si="6"/>
        <v>0</v>
      </c>
      <c r="L72" s="1"/>
      <c r="M72" s="1">
        <f t="shared" si="8"/>
        <v>0</v>
      </c>
      <c r="N72" s="1">
        <v>505.81</v>
      </c>
      <c r="O72" s="1"/>
      <c r="P72" s="161"/>
      <c r="Q72" s="174"/>
      <c r="R72" s="174"/>
      <c r="S72" s="150"/>
      <c r="V72" s="175"/>
      <c r="Z72">
        <v>0</v>
      </c>
    </row>
    <row r="73" spans="1:26" ht="24.95" customHeight="1" x14ac:dyDescent="0.25">
      <c r="A73" s="172"/>
      <c r="B73" s="169" t="s">
        <v>184</v>
      </c>
      <c r="C73" s="173" t="s">
        <v>185</v>
      </c>
      <c r="D73" s="169" t="s">
        <v>186</v>
      </c>
      <c r="E73" s="169" t="s">
        <v>140</v>
      </c>
      <c r="F73" s="170">
        <v>27</v>
      </c>
      <c r="G73" s="171"/>
      <c r="H73" s="171"/>
      <c r="I73" s="171">
        <f t="shared" si="4"/>
        <v>0</v>
      </c>
      <c r="J73" s="169">
        <f t="shared" si="5"/>
        <v>4588.1099999999997</v>
      </c>
      <c r="K73" s="1">
        <f t="shared" si="6"/>
        <v>0</v>
      </c>
      <c r="L73" s="1"/>
      <c r="M73" s="1">
        <f t="shared" si="8"/>
        <v>0</v>
      </c>
      <c r="N73" s="1">
        <v>169.93</v>
      </c>
      <c r="O73" s="1"/>
      <c r="P73" s="161"/>
      <c r="Q73" s="174"/>
      <c r="R73" s="174"/>
      <c r="S73" s="150"/>
      <c r="V73" s="175"/>
      <c r="Z73">
        <v>0</v>
      </c>
    </row>
    <row r="74" spans="1:26" ht="24.95" customHeight="1" x14ac:dyDescent="0.25">
      <c r="A74" s="172"/>
      <c r="B74" s="169" t="s">
        <v>192</v>
      </c>
      <c r="C74" s="173" t="s">
        <v>193</v>
      </c>
      <c r="D74" s="169" t="s">
        <v>194</v>
      </c>
      <c r="E74" s="169" t="s">
        <v>195</v>
      </c>
      <c r="F74" s="170">
        <v>1242.741</v>
      </c>
      <c r="G74" s="171"/>
      <c r="H74" s="171"/>
      <c r="I74" s="171">
        <f t="shared" si="4"/>
        <v>0</v>
      </c>
      <c r="J74" s="169">
        <f t="shared" si="5"/>
        <v>5443.21</v>
      </c>
      <c r="K74" s="1">
        <f t="shared" si="6"/>
        <v>0</v>
      </c>
      <c r="L74" s="1"/>
      <c r="M74" s="1">
        <f t="shared" si="8"/>
        <v>0</v>
      </c>
      <c r="N74" s="1">
        <v>4.38</v>
      </c>
      <c r="O74" s="1"/>
      <c r="P74" s="168">
        <v>2.1700000000000001E-3</v>
      </c>
      <c r="Q74" s="174"/>
      <c r="R74" s="174">
        <v>2.1700000000000001E-3</v>
      </c>
      <c r="S74" s="150">
        <f>ROUND(F74*(R74),3)</f>
        <v>2.6970000000000001</v>
      </c>
      <c r="V74" s="175"/>
      <c r="Z74">
        <v>0</v>
      </c>
    </row>
    <row r="75" spans="1:26" ht="24.95" customHeight="1" x14ac:dyDescent="0.25">
      <c r="A75" s="172"/>
      <c r="B75" s="169" t="s">
        <v>192</v>
      </c>
      <c r="C75" s="173" t="s">
        <v>866</v>
      </c>
      <c r="D75" s="169" t="s">
        <v>867</v>
      </c>
      <c r="E75" s="169" t="s">
        <v>204</v>
      </c>
      <c r="F75" s="170">
        <v>7.0699999999999896</v>
      </c>
      <c r="G75" s="171"/>
      <c r="H75" s="171"/>
      <c r="I75" s="171">
        <f t="shared" si="4"/>
        <v>0</v>
      </c>
      <c r="J75" s="169">
        <f t="shared" si="5"/>
        <v>406.74</v>
      </c>
      <c r="K75" s="1">
        <f t="shared" si="6"/>
        <v>0</v>
      </c>
      <c r="L75" s="1"/>
      <c r="M75" s="1">
        <f t="shared" si="8"/>
        <v>0</v>
      </c>
      <c r="N75" s="1">
        <v>57.53</v>
      </c>
      <c r="O75" s="1"/>
      <c r="P75" s="168">
        <v>1.2700000000000001E-3</v>
      </c>
      <c r="Q75" s="174"/>
      <c r="R75" s="174">
        <v>1.2700000000000001E-3</v>
      </c>
      <c r="S75" s="150">
        <f>ROUND(F75*(R75),3)</f>
        <v>8.9999999999999993E-3</v>
      </c>
      <c r="V75" s="175"/>
      <c r="Z75">
        <v>0</v>
      </c>
    </row>
    <row r="76" spans="1:26" ht="24.95" customHeight="1" x14ac:dyDescent="0.25">
      <c r="A76" s="172"/>
      <c r="B76" s="169" t="s">
        <v>196</v>
      </c>
      <c r="C76" s="173" t="s">
        <v>868</v>
      </c>
      <c r="D76" s="169" t="s">
        <v>1045</v>
      </c>
      <c r="E76" s="169" t="s">
        <v>204</v>
      </c>
      <c r="F76" s="170">
        <v>12</v>
      </c>
      <c r="G76" s="171"/>
      <c r="H76" s="171"/>
      <c r="I76" s="171">
        <f t="shared" si="4"/>
        <v>0</v>
      </c>
      <c r="J76" s="169">
        <f t="shared" si="5"/>
        <v>11315.64</v>
      </c>
      <c r="K76" s="1">
        <f t="shared" si="6"/>
        <v>0</v>
      </c>
      <c r="L76" s="1"/>
      <c r="M76" s="1">
        <f t="shared" si="8"/>
        <v>0</v>
      </c>
      <c r="N76" s="1">
        <v>942.97</v>
      </c>
      <c r="O76" s="1"/>
      <c r="P76" s="168">
        <v>0.05</v>
      </c>
      <c r="Q76" s="174"/>
      <c r="R76" s="174">
        <v>0.05</v>
      </c>
      <c r="S76" s="150">
        <f>ROUND(F76*(R76),3)</f>
        <v>0.6</v>
      </c>
      <c r="V76" s="175"/>
      <c r="Z76">
        <v>0</v>
      </c>
    </row>
    <row r="77" spans="1:26" ht="24.95" customHeight="1" x14ac:dyDescent="0.25">
      <c r="A77" s="172"/>
      <c r="B77" s="169" t="s">
        <v>141</v>
      </c>
      <c r="C77" s="173" t="s">
        <v>202</v>
      </c>
      <c r="D77" s="169" t="s">
        <v>869</v>
      </c>
      <c r="E77" s="169" t="s">
        <v>204</v>
      </c>
      <c r="F77" s="170">
        <v>22</v>
      </c>
      <c r="G77" s="171"/>
      <c r="H77" s="171"/>
      <c r="I77" s="171">
        <f t="shared" si="4"/>
        <v>0</v>
      </c>
      <c r="J77" s="169">
        <f t="shared" si="5"/>
        <v>277.42</v>
      </c>
      <c r="K77" s="1">
        <f t="shared" si="6"/>
        <v>0</v>
      </c>
      <c r="L77" s="1"/>
      <c r="M77" s="1">
        <f t="shared" si="8"/>
        <v>0</v>
      </c>
      <c r="N77" s="1">
        <v>12.61</v>
      </c>
      <c r="O77" s="1"/>
      <c r="P77" s="168">
        <v>7.4999999999999997E-3</v>
      </c>
      <c r="Q77" s="174"/>
      <c r="R77" s="174">
        <v>7.4999999999999997E-3</v>
      </c>
      <c r="S77" s="150">
        <f>ROUND(F77*(R77),3)</f>
        <v>0.16500000000000001</v>
      </c>
      <c r="V77" s="175"/>
      <c r="Z77">
        <v>0</v>
      </c>
    </row>
    <row r="78" spans="1:26" x14ac:dyDescent="0.25">
      <c r="A78" s="150"/>
      <c r="B78" s="150"/>
      <c r="C78" s="150"/>
      <c r="D78" s="150" t="s">
        <v>80</v>
      </c>
      <c r="E78" s="150"/>
      <c r="F78" s="168"/>
      <c r="G78" s="153"/>
      <c r="H78" s="153">
        <f>ROUND((SUM(M55:M77))/1,2)</f>
        <v>0</v>
      </c>
      <c r="I78" s="153">
        <f>ROUND((SUM(I55:I77))/1,2)</f>
        <v>0</v>
      </c>
      <c r="J78" s="150"/>
      <c r="K78" s="150"/>
      <c r="L78" s="150">
        <f>ROUND((SUM(L55:L77))/1,2)</f>
        <v>0</v>
      </c>
      <c r="M78" s="150">
        <f>ROUND((SUM(M55:M77))/1,2)</f>
        <v>0</v>
      </c>
      <c r="N78" s="150"/>
      <c r="O78" s="150"/>
      <c r="P78" s="176">
        <f>ROUND((SUM(P55:P77))/1,2)</f>
        <v>2.7</v>
      </c>
      <c r="Q78" s="147"/>
      <c r="R78" s="147"/>
      <c r="S78" s="176">
        <f>ROUND((SUM(S55:S77))/1,2)</f>
        <v>8.8000000000000007</v>
      </c>
      <c r="T78" s="147"/>
      <c r="U78" s="147"/>
      <c r="V78" s="147"/>
      <c r="W78" s="147"/>
      <c r="X78" s="147"/>
      <c r="Y78" s="147"/>
      <c r="Z78" s="147"/>
    </row>
    <row r="79" spans="1:26" x14ac:dyDescent="0.25">
      <c r="A79" s="1"/>
      <c r="B79" s="1"/>
      <c r="C79" s="1"/>
      <c r="D79" s="1"/>
      <c r="E79" s="1"/>
      <c r="F79" s="161"/>
      <c r="G79" s="143"/>
      <c r="H79" s="143"/>
      <c r="I79" s="143"/>
      <c r="J79" s="1"/>
      <c r="K79" s="1"/>
      <c r="L79" s="1"/>
      <c r="M79" s="1"/>
      <c r="N79" s="1"/>
      <c r="O79" s="1"/>
      <c r="P79" s="1"/>
      <c r="S79" s="1"/>
    </row>
    <row r="80" spans="1:26" x14ac:dyDescent="0.25">
      <c r="A80" s="150"/>
      <c r="B80" s="150"/>
      <c r="C80" s="150"/>
      <c r="D80" s="150" t="s">
        <v>224</v>
      </c>
      <c r="E80" s="150"/>
      <c r="F80" s="168"/>
      <c r="G80" s="151"/>
      <c r="H80" s="151"/>
      <c r="I80" s="151"/>
      <c r="J80" s="150"/>
      <c r="K80" s="150"/>
      <c r="L80" s="150"/>
      <c r="M80" s="150"/>
      <c r="N80" s="150"/>
      <c r="O80" s="150"/>
      <c r="P80" s="150"/>
      <c r="Q80" s="147"/>
      <c r="R80" s="147"/>
      <c r="S80" s="150"/>
      <c r="T80" s="147"/>
      <c r="U80" s="147"/>
      <c r="V80" s="147"/>
      <c r="W80" s="147"/>
      <c r="X80" s="147"/>
      <c r="Y80" s="147"/>
      <c r="Z80" s="147"/>
    </row>
    <row r="81" spans="1:26" ht="24.95" customHeight="1" x14ac:dyDescent="0.25">
      <c r="A81" s="172"/>
      <c r="B81" s="169" t="s">
        <v>837</v>
      </c>
      <c r="C81" s="173" t="s">
        <v>870</v>
      </c>
      <c r="D81" s="169" t="s">
        <v>871</v>
      </c>
      <c r="E81" s="169" t="s">
        <v>160</v>
      </c>
      <c r="F81" s="170">
        <v>118</v>
      </c>
      <c r="G81" s="171"/>
      <c r="H81" s="171"/>
      <c r="I81" s="171">
        <f>ROUND(F81*(G81+H81),2)</f>
        <v>0</v>
      </c>
      <c r="J81" s="169">
        <f>ROUND(F81*(N81),2)</f>
        <v>1576.48</v>
      </c>
      <c r="K81" s="1">
        <f>ROUND(F81*(O81),2)</f>
        <v>0</v>
      </c>
      <c r="L81" s="1">
        <f>ROUND(F81*(G81),2)</f>
        <v>0</v>
      </c>
      <c r="M81" s="1"/>
      <c r="N81" s="1">
        <v>13.36</v>
      </c>
      <c r="O81" s="1"/>
      <c r="P81" s="168">
        <v>6.9999999999999994E-5</v>
      </c>
      <c r="Q81" s="174"/>
      <c r="R81" s="174">
        <v>6.9999999999999994E-5</v>
      </c>
      <c r="S81" s="150">
        <f>ROUND(F81*(R81),3)</f>
        <v>8.0000000000000002E-3</v>
      </c>
      <c r="V81" s="175"/>
      <c r="Z81">
        <v>0</v>
      </c>
    </row>
    <row r="82" spans="1:26" x14ac:dyDescent="0.25">
      <c r="A82" s="150"/>
      <c r="B82" s="150"/>
      <c r="C82" s="150"/>
      <c r="D82" s="150" t="s">
        <v>224</v>
      </c>
      <c r="E82" s="150"/>
      <c r="F82" s="168"/>
      <c r="G82" s="153"/>
      <c r="H82" s="153">
        <f>ROUND((SUM(M80:M81))/1,2)</f>
        <v>0</v>
      </c>
      <c r="I82" s="153">
        <f>ROUND((SUM(I80:I81))/1,2)</f>
        <v>0</v>
      </c>
      <c r="J82" s="150"/>
      <c r="K82" s="150"/>
      <c r="L82" s="150">
        <f>ROUND((SUM(L80:L81))/1,2)</f>
        <v>0</v>
      </c>
      <c r="M82" s="150">
        <f>ROUND((SUM(M80:M81))/1,2)</f>
        <v>0</v>
      </c>
      <c r="N82" s="150"/>
      <c r="O82" s="150"/>
      <c r="P82" s="176">
        <f>ROUND((SUM(P80:P81))/1,2)</f>
        <v>0</v>
      </c>
      <c r="Q82" s="147"/>
      <c r="R82" s="147"/>
      <c r="S82" s="176">
        <f>ROUND((SUM(S80:S81))/1,2)</f>
        <v>0.01</v>
      </c>
      <c r="T82" s="147"/>
      <c r="U82" s="147"/>
      <c r="V82" s="147"/>
      <c r="W82" s="147"/>
      <c r="X82" s="147"/>
      <c r="Y82" s="147"/>
      <c r="Z82" s="147"/>
    </row>
    <row r="83" spans="1:26" x14ac:dyDescent="0.25">
      <c r="A83" s="1"/>
      <c r="B83" s="1"/>
      <c r="C83" s="1"/>
      <c r="D83" s="1"/>
      <c r="E83" s="1"/>
      <c r="F83" s="161"/>
      <c r="G83" s="143"/>
      <c r="H83" s="143"/>
      <c r="I83" s="143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50"/>
      <c r="B84" s="150"/>
      <c r="C84" s="150"/>
      <c r="D84" s="150" t="s">
        <v>81</v>
      </c>
      <c r="E84" s="150"/>
      <c r="F84" s="168"/>
      <c r="G84" s="151"/>
      <c r="H84" s="151"/>
      <c r="I84" s="151"/>
      <c r="J84" s="150"/>
      <c r="K84" s="150"/>
      <c r="L84" s="150"/>
      <c r="M84" s="150"/>
      <c r="N84" s="150"/>
      <c r="O84" s="150"/>
      <c r="P84" s="150"/>
      <c r="Q84" s="147"/>
      <c r="R84" s="147"/>
      <c r="S84" s="150"/>
      <c r="T84" s="147"/>
      <c r="U84" s="147"/>
      <c r="V84" s="147"/>
      <c r="W84" s="147"/>
      <c r="X84" s="147"/>
      <c r="Y84" s="147"/>
      <c r="Z84" s="147"/>
    </row>
    <row r="85" spans="1:26" ht="24.95" customHeight="1" x14ac:dyDescent="0.25">
      <c r="A85" s="172"/>
      <c r="B85" s="169" t="s">
        <v>144</v>
      </c>
      <c r="C85" s="173" t="s">
        <v>208</v>
      </c>
      <c r="D85" s="169" t="s">
        <v>209</v>
      </c>
      <c r="E85" s="169" t="s">
        <v>210</v>
      </c>
      <c r="F85" s="170">
        <v>870.399</v>
      </c>
      <c r="G85" s="171"/>
      <c r="H85" s="171"/>
      <c r="I85" s="171">
        <f>ROUND(F85*(G85+H85),2)</f>
        <v>0</v>
      </c>
      <c r="J85" s="169">
        <f>ROUND(F85*(N85),2)</f>
        <v>27173.86</v>
      </c>
      <c r="K85" s="1">
        <f>ROUND(F85*(O85),2)</f>
        <v>0</v>
      </c>
      <c r="L85" s="1">
        <f>ROUND(F85*(G85),2)</f>
        <v>0</v>
      </c>
      <c r="M85" s="1"/>
      <c r="N85" s="1">
        <v>31.22</v>
      </c>
      <c r="O85" s="1"/>
      <c r="P85" s="161"/>
      <c r="Q85" s="174"/>
      <c r="R85" s="174"/>
      <c r="S85" s="150"/>
      <c r="V85" s="175"/>
      <c r="Z85">
        <v>0</v>
      </c>
    </row>
    <row r="86" spans="1:26" x14ac:dyDescent="0.25">
      <c r="A86" s="150"/>
      <c r="B86" s="150"/>
      <c r="C86" s="150"/>
      <c r="D86" s="150" t="s">
        <v>81</v>
      </c>
      <c r="E86" s="150"/>
      <c r="F86" s="168"/>
      <c r="G86" s="153"/>
      <c r="H86" s="153">
        <f>ROUND((SUM(M84:M85))/1,2)</f>
        <v>0</v>
      </c>
      <c r="I86" s="153">
        <f>ROUND((SUM(I84:I85))/1,2)</f>
        <v>0</v>
      </c>
      <c r="J86" s="150"/>
      <c r="K86" s="150"/>
      <c r="L86" s="150">
        <f>ROUND((SUM(L84:L85))/1,2)</f>
        <v>0</v>
      </c>
      <c r="M86" s="150">
        <f>ROUND((SUM(M84:M85))/1,2)</f>
        <v>0</v>
      </c>
      <c r="N86" s="150"/>
      <c r="O86" s="150"/>
      <c r="P86" s="176">
        <f>ROUND((SUM(P84:P85))/1,2)</f>
        <v>0</v>
      </c>
      <c r="Q86" s="147"/>
      <c r="R86" s="147"/>
      <c r="S86" s="176">
        <f>ROUND((SUM(S84:S85))/1,2)</f>
        <v>0</v>
      </c>
      <c r="T86" s="147"/>
      <c r="U86" s="147"/>
      <c r="V86" s="147"/>
      <c r="W86" s="147"/>
      <c r="X86" s="147"/>
      <c r="Y86" s="147"/>
      <c r="Z86" s="147"/>
    </row>
    <row r="87" spans="1:26" x14ac:dyDescent="0.25">
      <c r="A87" s="1"/>
      <c r="B87" s="1"/>
      <c r="C87" s="1"/>
      <c r="D87" s="1"/>
      <c r="E87" s="1"/>
      <c r="F87" s="161"/>
      <c r="G87" s="143"/>
      <c r="H87" s="143"/>
      <c r="I87" s="143"/>
      <c r="J87" s="1"/>
      <c r="K87" s="1"/>
      <c r="L87" s="1"/>
      <c r="M87" s="1"/>
      <c r="N87" s="1"/>
      <c r="O87" s="1"/>
      <c r="P87" s="1"/>
      <c r="S87" s="1"/>
    </row>
    <row r="88" spans="1:26" x14ac:dyDescent="0.25">
      <c r="A88" s="150"/>
      <c r="B88" s="150"/>
      <c r="C88" s="150"/>
      <c r="D88" s="2" t="s">
        <v>76</v>
      </c>
      <c r="E88" s="150"/>
      <c r="F88" s="168"/>
      <c r="G88" s="153"/>
      <c r="H88" s="153">
        <f>ROUND((SUM(M9:M87))/2,2)</f>
        <v>0</v>
      </c>
      <c r="I88" s="153">
        <f>ROUND((SUM(I9:I87))/2,2)</f>
        <v>0</v>
      </c>
      <c r="J88" s="151"/>
      <c r="K88" s="150"/>
      <c r="L88" s="151">
        <f>ROUND((SUM(L9:L87))/2,2)</f>
        <v>0</v>
      </c>
      <c r="M88" s="151">
        <f>ROUND((SUM(M9:M87))/2,2)</f>
        <v>0</v>
      </c>
      <c r="N88" s="150"/>
      <c r="O88" s="150"/>
      <c r="P88" s="176">
        <f>ROUND((SUM(P9:P87))/2,2)</f>
        <v>10.38</v>
      </c>
      <c r="S88" s="176">
        <f>ROUND((SUM(S9:S87))/2,2)</f>
        <v>812.54</v>
      </c>
    </row>
    <row r="89" spans="1:26" x14ac:dyDescent="0.25">
      <c r="A89" s="1"/>
      <c r="B89" s="1"/>
      <c r="C89" s="1"/>
      <c r="D89" s="1"/>
      <c r="E89" s="1"/>
      <c r="F89" s="161"/>
      <c r="G89" s="143"/>
      <c r="H89" s="143"/>
      <c r="I89" s="143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0"/>
      <c r="B90" s="150"/>
      <c r="C90" s="150"/>
      <c r="D90" s="2" t="s">
        <v>82</v>
      </c>
      <c r="E90" s="150"/>
      <c r="F90" s="168"/>
      <c r="G90" s="151"/>
      <c r="H90" s="151"/>
      <c r="I90" s="151"/>
      <c r="J90" s="150"/>
      <c r="K90" s="150"/>
      <c r="L90" s="150"/>
      <c r="M90" s="150"/>
      <c r="N90" s="150"/>
      <c r="O90" s="150"/>
      <c r="P90" s="150"/>
      <c r="Q90" s="147"/>
      <c r="R90" s="147"/>
      <c r="S90" s="150"/>
      <c r="T90" s="147"/>
      <c r="U90" s="147"/>
      <c r="V90" s="147"/>
      <c r="W90" s="147"/>
      <c r="X90" s="147"/>
      <c r="Y90" s="147"/>
      <c r="Z90" s="147"/>
    </row>
    <row r="91" spans="1:26" x14ac:dyDescent="0.25">
      <c r="A91" s="150"/>
      <c r="B91" s="150"/>
      <c r="C91" s="150"/>
      <c r="D91" s="150" t="s">
        <v>83</v>
      </c>
      <c r="E91" s="150"/>
      <c r="F91" s="168"/>
      <c r="G91" s="151"/>
      <c r="H91" s="151"/>
      <c r="I91" s="151"/>
      <c r="J91" s="150"/>
      <c r="K91" s="150"/>
      <c r="L91" s="150"/>
      <c r="M91" s="150"/>
      <c r="N91" s="150"/>
      <c r="O91" s="150"/>
      <c r="P91" s="150"/>
      <c r="Q91" s="147"/>
      <c r="R91" s="147"/>
      <c r="S91" s="150"/>
      <c r="T91" s="147"/>
      <c r="U91" s="147"/>
      <c r="V91" s="147"/>
      <c r="W91" s="147"/>
      <c r="X91" s="147"/>
      <c r="Y91" s="147"/>
      <c r="Z91" s="147"/>
    </row>
    <row r="92" spans="1:26" ht="24.95" customHeight="1" x14ac:dyDescent="0.25">
      <c r="A92" s="172"/>
      <c r="B92" s="169" t="s">
        <v>181</v>
      </c>
      <c r="C92" s="173" t="s">
        <v>872</v>
      </c>
      <c r="D92" s="169" t="s">
        <v>873</v>
      </c>
      <c r="E92" s="169" t="s">
        <v>160</v>
      </c>
      <c r="F92" s="170">
        <v>60</v>
      </c>
      <c r="G92" s="171"/>
      <c r="H92" s="171"/>
      <c r="I92" s="171">
        <f>ROUND(F92*(G92+H92),2)</f>
        <v>0</v>
      </c>
      <c r="J92" s="169">
        <f>ROUND(F92*(N92),2)</f>
        <v>2779.2</v>
      </c>
      <c r="K92" s="1">
        <f>ROUND(F92*(O92),2)</f>
        <v>0</v>
      </c>
      <c r="L92" s="1">
        <f>ROUND(F92*(G92),2)</f>
        <v>0</v>
      </c>
      <c r="M92" s="1"/>
      <c r="N92" s="1">
        <v>46.32</v>
      </c>
      <c r="O92" s="1"/>
      <c r="P92" s="161"/>
      <c r="Q92" s="174"/>
      <c r="R92" s="174"/>
      <c r="S92" s="150"/>
      <c r="V92" s="175"/>
      <c r="Z92">
        <v>0</v>
      </c>
    </row>
    <row r="93" spans="1:26" ht="24.95" customHeight="1" x14ac:dyDescent="0.25">
      <c r="A93" s="172"/>
      <c r="B93" s="169" t="s">
        <v>181</v>
      </c>
      <c r="C93" s="173" t="s">
        <v>211</v>
      </c>
      <c r="D93" s="169" t="s">
        <v>212</v>
      </c>
      <c r="E93" s="169" t="s">
        <v>140</v>
      </c>
      <c r="F93" s="170">
        <v>36</v>
      </c>
      <c r="G93" s="171"/>
      <c r="H93" s="171"/>
      <c r="I93" s="171">
        <f>ROUND(F93*(G93+H93),2)</f>
        <v>0</v>
      </c>
      <c r="J93" s="169">
        <f>ROUND(F93*(N93),2)</f>
        <v>2791.08</v>
      </c>
      <c r="K93" s="1">
        <f>ROUND(F93*(O93),2)</f>
        <v>0</v>
      </c>
      <c r="L93" s="1">
        <f>ROUND(F93*(G93),2)</f>
        <v>0</v>
      </c>
      <c r="M93" s="1"/>
      <c r="N93" s="1">
        <v>77.53</v>
      </c>
      <c r="O93" s="1"/>
      <c r="P93" s="161"/>
      <c r="Q93" s="174"/>
      <c r="R93" s="174"/>
      <c r="S93" s="150"/>
      <c r="V93" s="175"/>
      <c r="Z93">
        <v>0</v>
      </c>
    </row>
    <row r="94" spans="1:26" ht="24.95" customHeight="1" x14ac:dyDescent="0.25">
      <c r="A94" s="172"/>
      <c r="B94" s="169" t="s">
        <v>213</v>
      </c>
      <c r="C94" s="173" t="s">
        <v>214</v>
      </c>
      <c r="D94" s="169" t="s">
        <v>215</v>
      </c>
      <c r="E94" s="169" t="s">
        <v>198</v>
      </c>
      <c r="F94" s="170">
        <v>36</v>
      </c>
      <c r="G94" s="171"/>
      <c r="H94" s="171"/>
      <c r="I94" s="171">
        <f>ROUND(F94*(G94+H94),2)</f>
        <v>0</v>
      </c>
      <c r="J94" s="169">
        <f>ROUND(F94*(N94),2)</f>
        <v>132.47999999999999</v>
      </c>
      <c r="K94" s="1">
        <f>ROUND(F94*(O94),2)</f>
        <v>0</v>
      </c>
      <c r="L94" s="1"/>
      <c r="M94" s="1">
        <f>ROUND(F94*(G94),2)</f>
        <v>0</v>
      </c>
      <c r="N94" s="1">
        <v>3.68</v>
      </c>
      <c r="O94" s="1"/>
      <c r="P94" s="161"/>
      <c r="Q94" s="174"/>
      <c r="R94" s="174"/>
      <c r="S94" s="150"/>
      <c r="V94" s="175"/>
      <c r="Z94">
        <v>0</v>
      </c>
    </row>
    <row r="95" spans="1:26" ht="24.95" customHeight="1" x14ac:dyDescent="0.25">
      <c r="A95" s="172"/>
      <c r="B95" s="169" t="s">
        <v>614</v>
      </c>
      <c r="C95" s="173" t="s">
        <v>816</v>
      </c>
      <c r="D95" s="169" t="s">
        <v>817</v>
      </c>
      <c r="E95" s="169" t="s">
        <v>149</v>
      </c>
      <c r="F95" s="170">
        <v>60</v>
      </c>
      <c r="G95" s="171"/>
      <c r="H95" s="171"/>
      <c r="I95" s="171">
        <f>ROUND(F95*(G95+H95),2)</f>
        <v>0</v>
      </c>
      <c r="J95" s="169">
        <f>ROUND(F95*(N95),2)</f>
        <v>2887.8</v>
      </c>
      <c r="K95" s="1">
        <f>ROUND(F95*(O95),2)</f>
        <v>0</v>
      </c>
      <c r="L95" s="1"/>
      <c r="M95" s="1">
        <f>ROUND(F95*(G95),2)</f>
        <v>0</v>
      </c>
      <c r="N95" s="1">
        <v>48.13</v>
      </c>
      <c r="O95" s="1"/>
      <c r="P95" s="168">
        <v>3.3050000000000003E-2</v>
      </c>
      <c r="Q95" s="174"/>
      <c r="R95" s="174">
        <v>3.3050000000000003E-2</v>
      </c>
      <c r="S95" s="150">
        <f>ROUND(F95*(R95),3)</f>
        <v>1.9830000000000001</v>
      </c>
      <c r="V95" s="175"/>
      <c r="Z95">
        <v>0</v>
      </c>
    </row>
    <row r="96" spans="1:26" x14ac:dyDescent="0.25">
      <c r="A96" s="150"/>
      <c r="B96" s="150"/>
      <c r="C96" s="150"/>
      <c r="D96" s="150" t="s">
        <v>83</v>
      </c>
      <c r="E96" s="150"/>
      <c r="F96" s="168"/>
      <c r="G96" s="153"/>
      <c r="H96" s="153">
        <f>ROUND((SUM(M91:M95))/1,2)</f>
        <v>0</v>
      </c>
      <c r="I96" s="153">
        <f>ROUND((SUM(I91:I95))/1,2)</f>
        <v>0</v>
      </c>
      <c r="J96" s="150"/>
      <c r="K96" s="150"/>
      <c r="L96" s="150">
        <f>ROUND((SUM(L91:L95))/1,2)</f>
        <v>0</v>
      </c>
      <c r="M96" s="150">
        <f>ROUND((SUM(M91:M95))/1,2)</f>
        <v>0</v>
      </c>
      <c r="N96" s="150"/>
      <c r="O96" s="150"/>
      <c r="P96" s="176">
        <f>ROUND((SUM(P91:P95))/1,2)</f>
        <v>0.03</v>
      </c>
      <c r="Q96" s="147"/>
      <c r="R96" s="147"/>
      <c r="S96" s="176">
        <f>ROUND((SUM(S91:S95))/1,2)</f>
        <v>1.98</v>
      </c>
      <c r="T96" s="147"/>
      <c r="U96" s="147"/>
      <c r="V96" s="147"/>
      <c r="W96" s="147"/>
      <c r="X96" s="147"/>
      <c r="Y96" s="147"/>
      <c r="Z96" s="147"/>
    </row>
    <row r="97" spans="1:26" x14ac:dyDescent="0.25">
      <c r="A97" s="1"/>
      <c r="B97" s="1"/>
      <c r="C97" s="1"/>
      <c r="D97" s="1"/>
      <c r="E97" s="1"/>
      <c r="F97" s="161"/>
      <c r="G97" s="143"/>
      <c r="H97" s="143"/>
      <c r="I97" s="143"/>
      <c r="J97" s="1"/>
      <c r="K97" s="1"/>
      <c r="L97" s="1"/>
      <c r="M97" s="1"/>
      <c r="N97" s="1"/>
      <c r="O97" s="1"/>
      <c r="P97" s="1"/>
      <c r="S97" s="1"/>
    </row>
    <row r="98" spans="1:26" x14ac:dyDescent="0.25">
      <c r="A98" s="150"/>
      <c r="B98" s="150"/>
      <c r="C98" s="150"/>
      <c r="D98" s="150" t="s">
        <v>84</v>
      </c>
      <c r="E98" s="150"/>
      <c r="F98" s="168"/>
      <c r="G98" s="151"/>
      <c r="H98" s="151"/>
      <c r="I98" s="151"/>
      <c r="J98" s="150"/>
      <c r="K98" s="150"/>
      <c r="L98" s="150"/>
      <c r="M98" s="150"/>
      <c r="N98" s="150"/>
      <c r="O98" s="150"/>
      <c r="P98" s="150"/>
      <c r="Q98" s="147"/>
      <c r="R98" s="147"/>
      <c r="S98" s="150"/>
      <c r="T98" s="147"/>
      <c r="U98" s="147"/>
      <c r="V98" s="147"/>
      <c r="W98" s="147"/>
      <c r="X98" s="147"/>
      <c r="Y98" s="147"/>
      <c r="Z98" s="147"/>
    </row>
    <row r="99" spans="1:26" ht="24.95" customHeight="1" x14ac:dyDescent="0.25">
      <c r="A99" s="172"/>
      <c r="B99" s="169" t="s">
        <v>216</v>
      </c>
      <c r="C99" s="173" t="s">
        <v>217</v>
      </c>
      <c r="D99" s="169" t="s">
        <v>218</v>
      </c>
      <c r="E99" s="169" t="s">
        <v>160</v>
      </c>
      <c r="F99" s="170">
        <v>1116</v>
      </c>
      <c r="G99" s="171"/>
      <c r="H99" s="171"/>
      <c r="I99" s="171">
        <f>ROUND(F99*(G99+H99),2)</f>
        <v>0</v>
      </c>
      <c r="J99" s="169">
        <f>ROUND(F99*(N99),2)</f>
        <v>502.2</v>
      </c>
      <c r="K99" s="1">
        <f>ROUND(F99*(O99),2)</f>
        <v>0</v>
      </c>
      <c r="L99" s="1">
        <f>ROUND(F99*(G99),2)</f>
        <v>0</v>
      </c>
      <c r="M99" s="1"/>
      <c r="N99" s="1">
        <v>0.45</v>
      </c>
      <c r="O99" s="1"/>
      <c r="P99" s="161"/>
      <c r="Q99" s="174"/>
      <c r="R99" s="174"/>
      <c r="S99" s="150"/>
      <c r="V99" s="175"/>
      <c r="Z99">
        <v>0</v>
      </c>
    </row>
    <row r="100" spans="1:26" ht="24.95" customHeight="1" x14ac:dyDescent="0.25">
      <c r="A100" s="172"/>
      <c r="B100" s="169" t="s">
        <v>192</v>
      </c>
      <c r="C100" s="173" t="s">
        <v>219</v>
      </c>
      <c r="D100" s="169" t="s">
        <v>220</v>
      </c>
      <c r="E100" s="169" t="s">
        <v>160</v>
      </c>
      <c r="F100" s="170">
        <v>1116</v>
      </c>
      <c r="G100" s="171"/>
      <c r="H100" s="171"/>
      <c r="I100" s="171">
        <f>ROUND(F100*(G100+H100),2)</f>
        <v>0</v>
      </c>
      <c r="J100" s="169">
        <f>ROUND(F100*(N100),2)</f>
        <v>412.92</v>
      </c>
      <c r="K100" s="1">
        <f>ROUND(F100*(O100),2)</f>
        <v>0</v>
      </c>
      <c r="L100" s="1"/>
      <c r="M100" s="1">
        <f>ROUND(F100*(G100),2)</f>
        <v>0</v>
      </c>
      <c r="N100" s="1">
        <v>0.37</v>
      </c>
      <c r="O100" s="1"/>
      <c r="P100" s="161"/>
      <c r="Q100" s="174"/>
      <c r="R100" s="174"/>
      <c r="S100" s="150"/>
      <c r="V100" s="175"/>
      <c r="Z100">
        <v>0</v>
      </c>
    </row>
    <row r="101" spans="1:26" x14ac:dyDescent="0.25">
      <c r="A101" s="150"/>
      <c r="B101" s="150"/>
      <c r="C101" s="150"/>
      <c r="D101" s="150" t="s">
        <v>84</v>
      </c>
      <c r="E101" s="150"/>
      <c r="F101" s="168"/>
      <c r="G101" s="153"/>
      <c r="H101" s="153"/>
      <c r="I101" s="153">
        <f>ROUND((SUM(I98:I100))/1,2)</f>
        <v>0</v>
      </c>
      <c r="J101" s="150"/>
      <c r="K101" s="150"/>
      <c r="L101" s="150">
        <f>ROUND((SUM(L98:L100))/1,2)</f>
        <v>0</v>
      </c>
      <c r="M101" s="150">
        <f>ROUND((SUM(M98:M100))/1,2)</f>
        <v>0</v>
      </c>
      <c r="N101" s="150"/>
      <c r="O101" s="150"/>
      <c r="P101" s="176"/>
      <c r="S101" s="168">
        <f>ROUND((SUM(S98:S100))/1,2)</f>
        <v>0</v>
      </c>
      <c r="V101">
        <f>ROUND((SUM(V98:V100))/1,2)</f>
        <v>0</v>
      </c>
    </row>
    <row r="102" spans="1:26" x14ac:dyDescent="0.25">
      <c r="A102" s="1"/>
      <c r="B102" s="1"/>
      <c r="C102" s="1"/>
      <c r="D102" s="1"/>
      <c r="E102" s="1"/>
      <c r="F102" s="161"/>
      <c r="G102" s="143"/>
      <c r="H102" s="143"/>
      <c r="I102" s="143"/>
      <c r="J102" s="1"/>
      <c r="K102" s="1"/>
      <c r="L102" s="1"/>
      <c r="M102" s="1"/>
      <c r="N102" s="1"/>
      <c r="O102" s="1"/>
      <c r="P102" s="1"/>
      <c r="S102" s="1"/>
    </row>
    <row r="103" spans="1:26" x14ac:dyDescent="0.25">
      <c r="A103" s="150"/>
      <c r="B103" s="150"/>
      <c r="C103" s="150"/>
      <c r="D103" s="2" t="s">
        <v>82</v>
      </c>
      <c r="E103" s="150"/>
      <c r="F103" s="168"/>
      <c r="G103" s="153"/>
      <c r="H103" s="153">
        <f>ROUND((SUM(M90:M102))/2,2)</f>
        <v>0</v>
      </c>
      <c r="I103" s="153">
        <f>ROUND((SUM(I90:I102))/2,2)</f>
        <v>0</v>
      </c>
      <c r="J103" s="150"/>
      <c r="K103" s="150"/>
      <c r="L103" s="150">
        <f>ROUND((SUM(L90:L102))/2,2)</f>
        <v>0</v>
      </c>
      <c r="M103" s="150">
        <f>ROUND((SUM(M90:M102))/2,2)</f>
        <v>0</v>
      </c>
      <c r="N103" s="150"/>
      <c r="O103" s="150"/>
      <c r="P103" s="176"/>
      <c r="S103" s="176">
        <f>ROUND((SUM(S90:S102))/2,2)</f>
        <v>1.98</v>
      </c>
      <c r="V103">
        <f>ROUND((SUM(V90:V102))/2,2)</f>
        <v>0</v>
      </c>
    </row>
    <row r="104" spans="1:26" x14ac:dyDescent="0.25">
      <c r="A104" s="177"/>
      <c r="B104" s="177"/>
      <c r="C104" s="177"/>
      <c r="D104" s="177" t="s">
        <v>85</v>
      </c>
      <c r="E104" s="177"/>
      <c r="F104" s="178"/>
      <c r="G104" s="179"/>
      <c r="H104" s="179">
        <f>ROUND((SUM(M9:M103))/3,2)</f>
        <v>0</v>
      </c>
      <c r="I104" s="199">
        <f>ROUND((SUM(I9:I103))/3,2)</f>
        <v>0</v>
      </c>
      <c r="J104" s="200"/>
      <c r="K104" s="200">
        <f>ROUND((SUM(K9:K103))/3,2)</f>
        <v>0</v>
      </c>
      <c r="L104" s="200">
        <f>ROUND((SUM(L9:L103))/3,2)</f>
        <v>0</v>
      </c>
      <c r="M104" s="200">
        <f>ROUND((SUM(M9:M103))/3,2)</f>
        <v>0</v>
      </c>
      <c r="N104" s="200"/>
      <c r="O104" s="200"/>
      <c r="P104" s="197"/>
      <c r="Q104" s="201"/>
      <c r="R104" s="201"/>
      <c r="S104" s="197">
        <f>ROUND((SUM(S9:S103))/3,2)</f>
        <v>814.52</v>
      </c>
      <c r="T104" s="180"/>
      <c r="U104" s="180"/>
      <c r="V104" s="180">
        <f>ROUND((SUM(V9:V103))/3,2)</f>
        <v>9.69</v>
      </c>
      <c r="Z104">
        <f>(SUM(Z9:Z103))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11 Rozvodná sieť</oddHeader>
    <oddFooter>&amp;RStrana &amp;P z &amp;N    &amp;L&amp;7Spracované systémom Systematic®pyramida.wsn, tel.: 051 77 10 585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874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13790'!B17</f>
        <v>0</v>
      </c>
      <c r="E16" s="89">
        <f>'Rekap 13790'!C17</f>
        <v>0</v>
      </c>
      <c r="F16" s="98">
        <f>'Rekap 13790'!D17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>
        <f>'Rekap 13790'!B21</f>
        <v>0</v>
      </c>
      <c r="E17" s="68">
        <f>'Rekap 13790'!C21</f>
        <v>0</v>
      </c>
      <c r="F17" s="73">
        <f>'Rekap 13790'!D21</f>
        <v>0</v>
      </c>
      <c r="G17" s="53">
        <v>7</v>
      </c>
      <c r="H17" s="108" t="s">
        <v>46</v>
      </c>
      <c r="I17" s="121"/>
      <c r="J17" s="119">
        <f>'SO 13790'!Z92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13790'!B25</f>
        <v>0</v>
      </c>
      <c r="E18" s="69">
        <f>'Rekap 13790'!C25</f>
        <v>0</v>
      </c>
      <c r="F18" s="74">
        <f>'Rekap 13790'!D25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13790'!K9:'SO 13790'!K91)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13790'!K9:'SO 13790'!K91)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874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13790'!L32</f>
        <v>0</v>
      </c>
      <c r="C11" s="151">
        <f>'SO 13790'!M32</f>
        <v>0</v>
      </c>
      <c r="D11" s="151">
        <f>'SO 13790'!I32</f>
        <v>0</v>
      </c>
      <c r="E11" s="152">
        <f>'SO 13790'!P32</f>
        <v>1.67</v>
      </c>
      <c r="F11" s="152">
        <f>'SO 13790'!S32</f>
        <v>132.78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78</v>
      </c>
      <c r="B12" s="151">
        <f>'SO 13790'!L37</f>
        <v>0</v>
      </c>
      <c r="C12" s="151">
        <f>'SO 13790'!M37</f>
        <v>0</v>
      </c>
      <c r="D12" s="151">
        <f>'SO 13790'!I37</f>
        <v>0</v>
      </c>
      <c r="E12" s="152">
        <f>'SO 13790'!P37</f>
        <v>0.28999999999999998</v>
      </c>
      <c r="F12" s="152">
        <f>'SO 13790'!S37</f>
        <v>337.18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79</v>
      </c>
      <c r="B13" s="151">
        <f>'SO 13790'!L41</f>
        <v>0</v>
      </c>
      <c r="C13" s="151">
        <f>'SO 13790'!M41</f>
        <v>0</v>
      </c>
      <c r="D13" s="151">
        <f>'SO 13790'!I41</f>
        <v>0</v>
      </c>
      <c r="E13" s="152">
        <f>'SO 13790'!P41</f>
        <v>1.89</v>
      </c>
      <c r="F13" s="152">
        <f>'SO 13790'!S41</f>
        <v>49.69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223</v>
      </c>
      <c r="B14" s="151">
        <f>'SO 13790'!L46</f>
        <v>0</v>
      </c>
      <c r="C14" s="151">
        <f>'SO 13790'!M46</f>
        <v>0</v>
      </c>
      <c r="D14" s="151">
        <f>'SO 13790'!I46</f>
        <v>0</v>
      </c>
      <c r="E14" s="152">
        <f>'SO 13790'!P46</f>
        <v>2.38</v>
      </c>
      <c r="F14" s="152">
        <f>'SO 13790'!S46</f>
        <v>46.88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80</v>
      </c>
      <c r="B15" s="151">
        <f>'SO 13790'!L67</f>
        <v>0</v>
      </c>
      <c r="C15" s="151">
        <f>'SO 13790'!M67</f>
        <v>0</v>
      </c>
      <c r="D15" s="151">
        <f>'SO 13790'!I67</f>
        <v>0</v>
      </c>
      <c r="E15" s="152">
        <f>'SO 13790'!P67</f>
        <v>1.34</v>
      </c>
      <c r="F15" s="152">
        <f>'SO 13790'!S67</f>
        <v>447.92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50" t="s">
        <v>81</v>
      </c>
      <c r="B16" s="151">
        <f>'SO 13790'!L71</f>
        <v>0</v>
      </c>
      <c r="C16" s="151">
        <f>'SO 13790'!M71</f>
        <v>0</v>
      </c>
      <c r="D16" s="151">
        <f>'SO 13790'!I71</f>
        <v>0</v>
      </c>
      <c r="E16" s="152">
        <f>'SO 13790'!P71</f>
        <v>0</v>
      </c>
      <c r="F16" s="152">
        <f>'SO 13790'!S71</f>
        <v>0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2" t="s">
        <v>76</v>
      </c>
      <c r="B17" s="153">
        <f>'SO 13790'!L73</f>
        <v>0</v>
      </c>
      <c r="C17" s="153">
        <f>'SO 13790'!M73</f>
        <v>0</v>
      </c>
      <c r="D17" s="153">
        <f>'SO 13790'!I73</f>
        <v>0</v>
      </c>
      <c r="E17" s="154">
        <f>'SO 13790'!P73</f>
        <v>7.57</v>
      </c>
      <c r="F17" s="154">
        <f>'SO 13790'!S73</f>
        <v>1014.45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1"/>
      <c r="B18" s="143"/>
      <c r="C18" s="143"/>
      <c r="D18" s="143"/>
      <c r="E18" s="142"/>
      <c r="F18" s="142"/>
    </row>
    <row r="19" spans="1:26" x14ac:dyDescent="0.25">
      <c r="A19" s="2" t="s">
        <v>225</v>
      </c>
      <c r="B19" s="153"/>
      <c r="C19" s="151"/>
      <c r="D19" s="151"/>
      <c r="E19" s="152"/>
      <c r="F19" s="152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x14ac:dyDescent="0.25">
      <c r="A20" s="150" t="s">
        <v>226</v>
      </c>
      <c r="B20" s="151">
        <f>'SO 13790'!L81</f>
        <v>0</v>
      </c>
      <c r="C20" s="151">
        <f>'SO 13790'!M81</f>
        <v>0</v>
      </c>
      <c r="D20" s="151">
        <f>'SO 13790'!I81</f>
        <v>0</v>
      </c>
      <c r="E20" s="152">
        <f>'SO 13790'!P81</f>
        <v>0</v>
      </c>
      <c r="F20" s="152">
        <f>'SO 13790'!S81</f>
        <v>6.77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2" t="s">
        <v>225</v>
      </c>
      <c r="B21" s="153">
        <f>'SO 13790'!L83</f>
        <v>0</v>
      </c>
      <c r="C21" s="153">
        <f>'SO 13790'!M83</f>
        <v>0</v>
      </c>
      <c r="D21" s="153">
        <f>'SO 13790'!I83</f>
        <v>0</v>
      </c>
      <c r="E21" s="154">
        <f>'SO 13790'!P83</f>
        <v>0</v>
      </c>
      <c r="F21" s="154">
        <f>'SO 13790'!S83</f>
        <v>6.77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"/>
      <c r="B22" s="143"/>
      <c r="C22" s="143"/>
      <c r="D22" s="143"/>
      <c r="E22" s="142"/>
      <c r="F22" s="142"/>
    </row>
    <row r="23" spans="1:26" x14ac:dyDescent="0.25">
      <c r="A23" s="2" t="s">
        <v>82</v>
      </c>
      <c r="B23" s="153"/>
      <c r="C23" s="151"/>
      <c r="D23" s="151"/>
      <c r="E23" s="152"/>
      <c r="F23" s="152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x14ac:dyDescent="0.25">
      <c r="A24" s="150" t="s">
        <v>84</v>
      </c>
      <c r="B24" s="151">
        <f>'SO 13790'!L89</f>
        <v>0</v>
      </c>
      <c r="C24" s="151">
        <f>'SO 13790'!M89</f>
        <v>0</v>
      </c>
      <c r="D24" s="151">
        <f>'SO 13790'!I89</f>
        <v>0</v>
      </c>
      <c r="E24" s="152">
        <f>'SO 13790'!P89</f>
        <v>0</v>
      </c>
      <c r="F24" s="152">
        <f>'SO 13790'!S89</f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x14ac:dyDescent="0.25">
      <c r="A25" s="2" t="s">
        <v>82</v>
      </c>
      <c r="B25" s="153">
        <f>'SO 13790'!L91</f>
        <v>0</v>
      </c>
      <c r="C25" s="153">
        <f>'SO 13790'!M91</f>
        <v>0</v>
      </c>
      <c r="D25" s="153">
        <f>'SO 13790'!I91</f>
        <v>0</v>
      </c>
      <c r="E25" s="154">
        <f>'SO 13790'!S91</f>
        <v>0</v>
      </c>
      <c r="F25" s="154">
        <f>'SO 13790'!V91</f>
        <v>0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2" t="s">
        <v>85</v>
      </c>
      <c r="B27" s="153">
        <f>'SO 13790'!L92</f>
        <v>0</v>
      </c>
      <c r="C27" s="153">
        <f>'SO 13790'!M92</f>
        <v>0</v>
      </c>
      <c r="D27" s="153">
        <f>'SO 13790'!I92</f>
        <v>0</v>
      </c>
      <c r="E27" s="154">
        <f>'SO 13790'!S92</f>
        <v>1021.22</v>
      </c>
      <c r="F27" s="154">
        <f>'SO 13790'!V92</f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workbookViewId="0">
      <pane ySplit="8" topLeftCell="A78" activePane="bottomLeft" state="frozen"/>
      <selection pane="bottomLeft" activeCell="G11" sqref="G11:G8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874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35.1" customHeight="1" x14ac:dyDescent="0.25">
      <c r="A11" s="172"/>
      <c r="B11" s="169" t="s">
        <v>98</v>
      </c>
      <c r="C11" s="173" t="s">
        <v>99</v>
      </c>
      <c r="D11" s="169" t="s">
        <v>100</v>
      </c>
      <c r="E11" s="169" t="s">
        <v>101</v>
      </c>
      <c r="F11" s="170">
        <v>197.1</v>
      </c>
      <c r="G11" s="171"/>
      <c r="H11" s="171"/>
      <c r="I11" s="171">
        <f t="shared" ref="I11:I31" si="0">ROUND(F11*(G11+H11),2)</f>
        <v>0</v>
      </c>
      <c r="J11" s="169">
        <f t="shared" ref="J11:J31" si="1">ROUND(F11*(N11),2)</f>
        <v>2897.37</v>
      </c>
      <c r="K11" s="1">
        <f t="shared" ref="K11:K31" si="2">ROUND(F11*(O11),2)</f>
        <v>0</v>
      </c>
      <c r="L11" s="1">
        <f t="shared" ref="L11:L30" si="3">ROUND(F11*(G11),2)</f>
        <v>0</v>
      </c>
      <c r="M11" s="1"/>
      <c r="N11" s="1">
        <v>14.7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102</v>
      </c>
      <c r="D12" s="169" t="s">
        <v>103</v>
      </c>
      <c r="E12" s="169" t="s">
        <v>101</v>
      </c>
      <c r="F12" s="170">
        <v>525.6</v>
      </c>
      <c r="G12" s="171"/>
      <c r="H12" s="171"/>
      <c r="I12" s="171">
        <f t="shared" si="0"/>
        <v>0</v>
      </c>
      <c r="J12" s="169">
        <f t="shared" si="1"/>
        <v>383.69</v>
      </c>
      <c r="K12" s="1">
        <f t="shared" si="2"/>
        <v>0</v>
      </c>
      <c r="L12" s="1">
        <f t="shared" si="3"/>
        <v>0</v>
      </c>
      <c r="M12" s="1"/>
      <c r="N12" s="1">
        <v>0.73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829</v>
      </c>
      <c r="D13" s="169" t="s">
        <v>830</v>
      </c>
      <c r="E13" s="169" t="s">
        <v>101</v>
      </c>
      <c r="F13" s="170">
        <v>136.65600000000001</v>
      </c>
      <c r="G13" s="171"/>
      <c r="H13" s="171"/>
      <c r="I13" s="171">
        <f t="shared" si="0"/>
        <v>0</v>
      </c>
      <c r="J13" s="169">
        <f t="shared" si="1"/>
        <v>1891.32</v>
      </c>
      <c r="K13" s="1">
        <f t="shared" si="2"/>
        <v>0</v>
      </c>
      <c r="L13" s="1">
        <f t="shared" si="3"/>
        <v>0</v>
      </c>
      <c r="M13" s="1"/>
      <c r="N13" s="1">
        <v>13.84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106</v>
      </c>
      <c r="D14" s="169" t="s">
        <v>107</v>
      </c>
      <c r="E14" s="169" t="s">
        <v>101</v>
      </c>
      <c r="F14" s="170">
        <v>68.328000000000003</v>
      </c>
      <c r="G14" s="171"/>
      <c r="H14" s="171"/>
      <c r="I14" s="171">
        <f t="shared" si="0"/>
        <v>0</v>
      </c>
      <c r="J14" s="169">
        <f t="shared" si="1"/>
        <v>492.64</v>
      </c>
      <c r="K14" s="1">
        <f t="shared" si="2"/>
        <v>0</v>
      </c>
      <c r="L14" s="1">
        <f t="shared" si="3"/>
        <v>0</v>
      </c>
      <c r="M14" s="1"/>
      <c r="N14" s="1">
        <v>7.21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831</v>
      </c>
      <c r="D15" s="169" t="s">
        <v>832</v>
      </c>
      <c r="E15" s="169" t="s">
        <v>101</v>
      </c>
      <c r="F15" s="170">
        <v>170.82</v>
      </c>
      <c r="G15" s="171"/>
      <c r="H15" s="171"/>
      <c r="I15" s="171">
        <f t="shared" si="0"/>
        <v>0</v>
      </c>
      <c r="J15" s="169">
        <f t="shared" si="1"/>
        <v>5090.4399999999996</v>
      </c>
      <c r="K15" s="1">
        <f t="shared" si="2"/>
        <v>0</v>
      </c>
      <c r="L15" s="1">
        <f t="shared" si="3"/>
        <v>0</v>
      </c>
      <c r="M15" s="1"/>
      <c r="N15" s="1">
        <v>29.8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110</v>
      </c>
      <c r="D16" s="169" t="s">
        <v>111</v>
      </c>
      <c r="E16" s="169" t="s">
        <v>101</v>
      </c>
      <c r="F16" s="170">
        <v>85.41</v>
      </c>
      <c r="G16" s="171"/>
      <c r="H16" s="171"/>
      <c r="I16" s="171">
        <f t="shared" si="0"/>
        <v>0</v>
      </c>
      <c r="J16" s="169">
        <f t="shared" si="1"/>
        <v>954.88</v>
      </c>
      <c r="K16" s="1">
        <f t="shared" si="2"/>
        <v>0</v>
      </c>
      <c r="L16" s="1">
        <f t="shared" si="3"/>
        <v>0</v>
      </c>
      <c r="M16" s="1"/>
      <c r="N16" s="1">
        <v>11.18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112</v>
      </c>
      <c r="D17" s="169" t="s">
        <v>113</v>
      </c>
      <c r="E17" s="169" t="s">
        <v>101</v>
      </c>
      <c r="F17" s="170">
        <v>34.164000000000001</v>
      </c>
      <c r="G17" s="171"/>
      <c r="H17" s="171"/>
      <c r="I17" s="171">
        <f t="shared" si="0"/>
        <v>0</v>
      </c>
      <c r="J17" s="169">
        <f t="shared" si="1"/>
        <v>3292.38</v>
      </c>
      <c r="K17" s="1">
        <f t="shared" si="2"/>
        <v>0</v>
      </c>
      <c r="L17" s="1">
        <f t="shared" si="3"/>
        <v>0</v>
      </c>
      <c r="M17" s="1"/>
      <c r="N17" s="1">
        <v>96.37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875</v>
      </c>
      <c r="D18" s="169" t="s">
        <v>876</v>
      </c>
      <c r="E18" s="169" t="s">
        <v>101</v>
      </c>
      <c r="F18" s="170">
        <v>821.25</v>
      </c>
      <c r="G18" s="171"/>
      <c r="H18" s="171"/>
      <c r="I18" s="171">
        <f t="shared" si="0"/>
        <v>0</v>
      </c>
      <c r="J18" s="169">
        <f t="shared" si="1"/>
        <v>19882.46</v>
      </c>
      <c r="K18" s="1">
        <f t="shared" si="2"/>
        <v>0</v>
      </c>
      <c r="L18" s="1">
        <f t="shared" si="3"/>
        <v>0</v>
      </c>
      <c r="M18" s="1"/>
      <c r="N18" s="1">
        <v>24.21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98</v>
      </c>
      <c r="C19" s="173" t="s">
        <v>601</v>
      </c>
      <c r="D19" s="169" t="s">
        <v>241</v>
      </c>
      <c r="E19" s="169" t="s">
        <v>101</v>
      </c>
      <c r="F19" s="170">
        <v>410.625</v>
      </c>
      <c r="G19" s="171"/>
      <c r="H19" s="171"/>
      <c r="I19" s="171">
        <f t="shared" si="0"/>
        <v>0</v>
      </c>
      <c r="J19" s="169">
        <f t="shared" si="1"/>
        <v>2180.42</v>
      </c>
      <c r="K19" s="1">
        <f t="shared" si="2"/>
        <v>0</v>
      </c>
      <c r="L19" s="1">
        <f t="shared" si="3"/>
        <v>0</v>
      </c>
      <c r="M19" s="1"/>
      <c r="N19" s="1">
        <v>5.31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98</v>
      </c>
      <c r="C20" s="173" t="s">
        <v>114</v>
      </c>
      <c r="D20" s="169" t="s">
        <v>115</v>
      </c>
      <c r="E20" s="169" t="s">
        <v>116</v>
      </c>
      <c r="F20" s="170">
        <v>1314</v>
      </c>
      <c r="G20" s="171"/>
      <c r="H20" s="171"/>
      <c r="I20" s="171">
        <f t="shared" si="0"/>
        <v>0</v>
      </c>
      <c r="J20" s="169">
        <f t="shared" si="1"/>
        <v>4901.22</v>
      </c>
      <c r="K20" s="1">
        <f t="shared" si="2"/>
        <v>0</v>
      </c>
      <c r="L20" s="1">
        <f t="shared" si="3"/>
        <v>0</v>
      </c>
      <c r="M20" s="1"/>
      <c r="N20" s="1">
        <v>3.73</v>
      </c>
      <c r="O20" s="1"/>
      <c r="P20" s="168">
        <v>8.4999999999999995E-4</v>
      </c>
      <c r="Q20" s="174"/>
      <c r="R20" s="174">
        <v>8.4999999999999995E-4</v>
      </c>
      <c r="S20" s="150">
        <f>ROUND(F20*(R20),3)</f>
        <v>1.117</v>
      </c>
      <c r="V20" s="175"/>
      <c r="Z20">
        <v>0</v>
      </c>
    </row>
    <row r="21" spans="1:26" ht="35.1" customHeight="1" x14ac:dyDescent="0.25">
      <c r="A21" s="172"/>
      <c r="B21" s="169" t="s">
        <v>98</v>
      </c>
      <c r="C21" s="173" t="s">
        <v>117</v>
      </c>
      <c r="D21" s="169" t="s">
        <v>118</v>
      </c>
      <c r="E21" s="169" t="s">
        <v>116</v>
      </c>
      <c r="F21" s="170">
        <v>1314</v>
      </c>
      <c r="G21" s="171"/>
      <c r="H21" s="171"/>
      <c r="I21" s="171">
        <f t="shared" si="0"/>
        <v>0</v>
      </c>
      <c r="J21" s="169">
        <f t="shared" si="1"/>
        <v>2890.8</v>
      </c>
      <c r="K21" s="1">
        <f t="shared" si="2"/>
        <v>0</v>
      </c>
      <c r="L21" s="1">
        <f t="shared" si="3"/>
        <v>0</v>
      </c>
      <c r="M21" s="1"/>
      <c r="N21" s="1">
        <v>2.2000000000000002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98</v>
      </c>
      <c r="C22" s="173" t="s">
        <v>119</v>
      </c>
      <c r="D22" s="169" t="s">
        <v>120</v>
      </c>
      <c r="E22" s="169" t="s">
        <v>101</v>
      </c>
      <c r="F22" s="170">
        <v>684.62139999999999</v>
      </c>
      <c r="G22" s="171"/>
      <c r="H22" s="171"/>
      <c r="I22" s="171">
        <f t="shared" si="0"/>
        <v>0</v>
      </c>
      <c r="J22" s="169">
        <f t="shared" si="1"/>
        <v>3751.73</v>
      </c>
      <c r="K22" s="1">
        <f t="shared" si="2"/>
        <v>0</v>
      </c>
      <c r="L22" s="1">
        <f t="shared" si="3"/>
        <v>0</v>
      </c>
      <c r="M22" s="1"/>
      <c r="N22" s="1">
        <v>5.48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98</v>
      </c>
      <c r="C23" s="173" t="s">
        <v>121</v>
      </c>
      <c r="D23" s="169" t="s">
        <v>122</v>
      </c>
      <c r="E23" s="169" t="s">
        <v>101</v>
      </c>
      <c r="F23" s="170">
        <v>4.5990000000000002</v>
      </c>
      <c r="G23" s="171"/>
      <c r="H23" s="171"/>
      <c r="I23" s="171">
        <f t="shared" si="0"/>
        <v>0</v>
      </c>
      <c r="J23" s="169">
        <f t="shared" si="1"/>
        <v>34.119999999999997</v>
      </c>
      <c r="K23" s="1">
        <f t="shared" si="2"/>
        <v>0</v>
      </c>
      <c r="L23" s="1">
        <f t="shared" si="3"/>
        <v>0</v>
      </c>
      <c r="M23" s="1"/>
      <c r="N23" s="1">
        <v>7.42</v>
      </c>
      <c r="O23" s="1"/>
      <c r="P23" s="161"/>
      <c r="Q23" s="174"/>
      <c r="R23" s="174"/>
      <c r="S23" s="150"/>
      <c r="V23" s="175"/>
      <c r="Z23">
        <v>0</v>
      </c>
    </row>
    <row r="24" spans="1:26" ht="24.95" customHeight="1" x14ac:dyDescent="0.25">
      <c r="A24" s="172"/>
      <c r="B24" s="169" t="s">
        <v>98</v>
      </c>
      <c r="C24" s="173" t="s">
        <v>123</v>
      </c>
      <c r="D24" s="169" t="s">
        <v>124</v>
      </c>
      <c r="E24" s="169" t="s">
        <v>101</v>
      </c>
      <c r="F24" s="170">
        <v>689.22</v>
      </c>
      <c r="G24" s="171"/>
      <c r="H24" s="171"/>
      <c r="I24" s="171">
        <f t="shared" si="0"/>
        <v>0</v>
      </c>
      <c r="J24" s="169">
        <f t="shared" si="1"/>
        <v>592.73</v>
      </c>
      <c r="K24" s="1">
        <f t="shared" si="2"/>
        <v>0</v>
      </c>
      <c r="L24" s="1">
        <f t="shared" si="3"/>
        <v>0</v>
      </c>
      <c r="M24" s="1"/>
      <c r="N24" s="1">
        <v>0.86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98</v>
      </c>
      <c r="C25" s="173" t="s">
        <v>125</v>
      </c>
      <c r="D25" s="169" t="s">
        <v>758</v>
      </c>
      <c r="E25" s="169" t="s">
        <v>101</v>
      </c>
      <c r="F25" s="170">
        <v>236.52</v>
      </c>
      <c r="G25" s="171"/>
      <c r="H25" s="171"/>
      <c r="I25" s="171">
        <f t="shared" si="0"/>
        <v>0</v>
      </c>
      <c r="J25" s="169">
        <f t="shared" si="1"/>
        <v>629.14</v>
      </c>
      <c r="K25" s="1">
        <f t="shared" si="2"/>
        <v>0</v>
      </c>
      <c r="L25" s="1">
        <f t="shared" si="3"/>
        <v>0</v>
      </c>
      <c r="M25" s="1"/>
      <c r="N25" s="1">
        <v>2.66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98</v>
      </c>
      <c r="C26" s="173" t="s">
        <v>128</v>
      </c>
      <c r="D26" s="169" t="s">
        <v>129</v>
      </c>
      <c r="E26" s="169" t="s">
        <v>101</v>
      </c>
      <c r="F26" s="170">
        <v>78.84</v>
      </c>
      <c r="G26" s="171"/>
      <c r="H26" s="171"/>
      <c r="I26" s="171">
        <f t="shared" si="0"/>
        <v>0</v>
      </c>
      <c r="J26" s="169">
        <f t="shared" si="1"/>
        <v>1188.1199999999999</v>
      </c>
      <c r="K26" s="1">
        <f t="shared" si="2"/>
        <v>0</v>
      </c>
      <c r="L26" s="1">
        <f t="shared" si="3"/>
        <v>0</v>
      </c>
      <c r="M26" s="1"/>
      <c r="N26" s="1">
        <v>15.07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98</v>
      </c>
      <c r="C27" s="173" t="s">
        <v>130</v>
      </c>
      <c r="D27" s="169" t="s">
        <v>131</v>
      </c>
      <c r="E27" s="169" t="s">
        <v>101</v>
      </c>
      <c r="F27" s="170">
        <v>78.84</v>
      </c>
      <c r="G27" s="171"/>
      <c r="H27" s="171"/>
      <c r="I27" s="171">
        <f t="shared" si="0"/>
        <v>0</v>
      </c>
      <c r="J27" s="169">
        <f t="shared" si="1"/>
        <v>500.63</v>
      </c>
      <c r="K27" s="1">
        <f t="shared" si="2"/>
        <v>0</v>
      </c>
      <c r="L27" s="1">
        <f t="shared" si="3"/>
        <v>0</v>
      </c>
      <c r="M27" s="1"/>
      <c r="N27" s="1">
        <v>6.35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98</v>
      </c>
      <c r="C28" s="173" t="s">
        <v>242</v>
      </c>
      <c r="D28" s="169" t="s">
        <v>243</v>
      </c>
      <c r="E28" s="169" t="s">
        <v>101</v>
      </c>
      <c r="F28" s="170">
        <v>182.5</v>
      </c>
      <c r="G28" s="171"/>
      <c r="H28" s="171"/>
      <c r="I28" s="171">
        <f t="shared" si="0"/>
        <v>0</v>
      </c>
      <c r="J28" s="169">
        <f t="shared" si="1"/>
        <v>4155.53</v>
      </c>
      <c r="K28" s="1">
        <f t="shared" si="2"/>
        <v>0</v>
      </c>
      <c r="L28" s="1">
        <f t="shared" si="3"/>
        <v>0</v>
      </c>
      <c r="M28" s="1"/>
      <c r="N28" s="1">
        <v>22.77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98</v>
      </c>
      <c r="C29" s="173" t="s">
        <v>244</v>
      </c>
      <c r="D29" s="169" t="s">
        <v>245</v>
      </c>
      <c r="E29" s="169" t="s">
        <v>101</v>
      </c>
      <c r="F29" s="170">
        <v>182.5</v>
      </c>
      <c r="G29" s="171"/>
      <c r="H29" s="171"/>
      <c r="I29" s="171">
        <f t="shared" si="0"/>
        <v>0</v>
      </c>
      <c r="J29" s="169">
        <f t="shared" si="1"/>
        <v>1228.23</v>
      </c>
      <c r="K29" s="1">
        <f t="shared" si="2"/>
        <v>0</v>
      </c>
      <c r="L29" s="1">
        <f t="shared" si="3"/>
        <v>0</v>
      </c>
      <c r="M29" s="1"/>
      <c r="N29" s="1">
        <v>6.73</v>
      </c>
      <c r="O29" s="1"/>
      <c r="P29" s="161"/>
      <c r="Q29" s="174"/>
      <c r="R29" s="174"/>
      <c r="S29" s="150"/>
      <c r="V29" s="175"/>
      <c r="Z29">
        <v>0</v>
      </c>
    </row>
    <row r="30" spans="1:26" ht="24.95" customHeight="1" x14ac:dyDescent="0.25">
      <c r="A30" s="172"/>
      <c r="B30" s="169" t="s">
        <v>98</v>
      </c>
      <c r="C30" s="173" t="s">
        <v>593</v>
      </c>
      <c r="D30" s="169" t="s">
        <v>594</v>
      </c>
      <c r="E30" s="169" t="s">
        <v>116</v>
      </c>
      <c r="F30" s="170">
        <v>2628</v>
      </c>
      <c r="G30" s="171"/>
      <c r="H30" s="171"/>
      <c r="I30" s="171">
        <f t="shared" si="0"/>
        <v>0</v>
      </c>
      <c r="J30" s="169">
        <f t="shared" si="1"/>
        <v>1787.04</v>
      </c>
      <c r="K30" s="1">
        <f t="shared" si="2"/>
        <v>0</v>
      </c>
      <c r="L30" s="1">
        <f t="shared" si="3"/>
        <v>0</v>
      </c>
      <c r="M30" s="1"/>
      <c r="N30" s="1">
        <v>0.68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134</v>
      </c>
      <c r="C31" s="173" t="s">
        <v>135</v>
      </c>
      <c r="D31" s="169" t="s">
        <v>136</v>
      </c>
      <c r="E31" s="169" t="s">
        <v>127</v>
      </c>
      <c r="F31" s="170">
        <v>78.84</v>
      </c>
      <c r="G31" s="171"/>
      <c r="H31" s="171"/>
      <c r="I31" s="171">
        <f t="shared" si="0"/>
        <v>0</v>
      </c>
      <c r="J31" s="169">
        <f t="shared" si="1"/>
        <v>1706.1</v>
      </c>
      <c r="K31" s="1">
        <f t="shared" si="2"/>
        <v>0</v>
      </c>
      <c r="L31" s="1"/>
      <c r="M31" s="1">
        <f>ROUND(F31*(G31),2)</f>
        <v>0</v>
      </c>
      <c r="N31" s="1">
        <v>21.64</v>
      </c>
      <c r="O31" s="1"/>
      <c r="P31" s="168">
        <v>1.67</v>
      </c>
      <c r="Q31" s="174"/>
      <c r="R31" s="174">
        <v>1.67</v>
      </c>
      <c r="S31" s="150">
        <f>ROUND(F31*(R31),3)</f>
        <v>131.66300000000001</v>
      </c>
      <c r="V31" s="175"/>
      <c r="Z31">
        <v>0</v>
      </c>
    </row>
    <row r="32" spans="1:26" x14ac:dyDescent="0.25">
      <c r="A32" s="150"/>
      <c r="B32" s="150"/>
      <c r="C32" s="150"/>
      <c r="D32" s="150" t="s">
        <v>77</v>
      </c>
      <c r="E32" s="150"/>
      <c r="F32" s="168"/>
      <c r="G32" s="153"/>
      <c r="H32" s="153">
        <f>ROUND((SUM(M10:M31))/1,2)</f>
        <v>0</v>
      </c>
      <c r="I32" s="153">
        <f>ROUND((SUM(I10:I31))/1,2)</f>
        <v>0</v>
      </c>
      <c r="J32" s="150"/>
      <c r="K32" s="150"/>
      <c r="L32" s="150">
        <f>ROUND((SUM(L10:L31))/1,2)</f>
        <v>0</v>
      </c>
      <c r="M32" s="150">
        <f>ROUND((SUM(M10:M31))/1,2)</f>
        <v>0</v>
      </c>
      <c r="N32" s="150"/>
      <c r="O32" s="150"/>
      <c r="P32" s="176">
        <f>ROUND((SUM(P10:P31))/1,2)</f>
        <v>1.67</v>
      </c>
      <c r="Q32" s="147"/>
      <c r="R32" s="147"/>
      <c r="S32" s="176">
        <f>ROUND((SUM(S10:S31))/1,2)</f>
        <v>132.78</v>
      </c>
      <c r="T32" s="147"/>
      <c r="U32" s="147"/>
      <c r="V32" s="147"/>
      <c r="W32" s="147"/>
      <c r="X32" s="147"/>
      <c r="Y32" s="147"/>
      <c r="Z32" s="147"/>
    </row>
    <row r="33" spans="1:26" x14ac:dyDescent="0.25">
      <c r="A33" s="1"/>
      <c r="B33" s="1"/>
      <c r="C33" s="1"/>
      <c r="D33" s="1"/>
      <c r="E33" s="1"/>
      <c r="F33" s="161"/>
      <c r="G33" s="143"/>
      <c r="H33" s="143"/>
      <c r="I33" s="143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50"/>
      <c r="B34" s="150"/>
      <c r="C34" s="150"/>
      <c r="D34" s="150" t="s">
        <v>78</v>
      </c>
      <c r="E34" s="150"/>
      <c r="F34" s="168"/>
      <c r="G34" s="151"/>
      <c r="H34" s="151"/>
      <c r="I34" s="151"/>
      <c r="J34" s="150"/>
      <c r="K34" s="150"/>
      <c r="L34" s="150"/>
      <c r="M34" s="150"/>
      <c r="N34" s="150"/>
      <c r="O34" s="150"/>
      <c r="P34" s="150"/>
      <c r="Q34" s="147"/>
      <c r="R34" s="147"/>
      <c r="S34" s="150"/>
      <c r="T34" s="147"/>
      <c r="U34" s="147"/>
      <c r="V34" s="147"/>
      <c r="W34" s="147"/>
      <c r="X34" s="147"/>
      <c r="Y34" s="147"/>
      <c r="Z34" s="147"/>
    </row>
    <row r="35" spans="1:26" ht="24.95" customHeight="1" x14ac:dyDescent="0.25">
      <c r="A35" s="172"/>
      <c r="B35" s="169" t="s">
        <v>251</v>
      </c>
      <c r="C35" s="173" t="s">
        <v>877</v>
      </c>
      <c r="D35" s="169" t="s">
        <v>878</v>
      </c>
      <c r="E35" s="169" t="s">
        <v>116</v>
      </c>
      <c r="F35" s="170">
        <v>1156.32</v>
      </c>
      <c r="G35" s="171"/>
      <c r="H35" s="171"/>
      <c r="I35" s="171">
        <f>ROUND(F35*(G35+H35),2)</f>
        <v>0</v>
      </c>
      <c r="J35" s="169">
        <f>ROUND(F35*(N35),2)</f>
        <v>36678.47</v>
      </c>
      <c r="K35" s="1">
        <f>ROUND(F35*(O35),2)</f>
        <v>0</v>
      </c>
      <c r="L35" s="1">
        <f>ROUND(F35*(G35),2)</f>
        <v>0</v>
      </c>
      <c r="M35" s="1"/>
      <c r="N35" s="1">
        <v>31.72</v>
      </c>
      <c r="O35" s="1"/>
      <c r="P35" s="168">
        <v>0.2331</v>
      </c>
      <c r="Q35" s="174"/>
      <c r="R35" s="174">
        <v>0.2331</v>
      </c>
      <c r="S35" s="150">
        <f>ROUND(F35*(R35),3)</f>
        <v>269.53800000000001</v>
      </c>
      <c r="V35" s="175"/>
      <c r="Z35">
        <v>0</v>
      </c>
    </row>
    <row r="36" spans="1:26" ht="24.95" customHeight="1" x14ac:dyDescent="0.25">
      <c r="A36" s="172"/>
      <c r="B36" s="169" t="s">
        <v>251</v>
      </c>
      <c r="C36" s="173" t="s">
        <v>879</v>
      </c>
      <c r="D36" s="169" t="s">
        <v>880</v>
      </c>
      <c r="E36" s="169" t="s">
        <v>116</v>
      </c>
      <c r="F36" s="170">
        <v>1156.32</v>
      </c>
      <c r="G36" s="171"/>
      <c r="H36" s="171"/>
      <c r="I36" s="171">
        <f>ROUND(F36*(G36+H36),2)</f>
        <v>0</v>
      </c>
      <c r="J36" s="169">
        <f>ROUND(F36*(N36),2)</f>
        <v>7504.52</v>
      </c>
      <c r="K36" s="1">
        <f>ROUND(F36*(O36),2)</f>
        <v>0</v>
      </c>
      <c r="L36" s="1">
        <f>ROUND(F36*(G36),2)</f>
        <v>0</v>
      </c>
      <c r="M36" s="1"/>
      <c r="N36" s="1">
        <v>6.49</v>
      </c>
      <c r="O36" s="1"/>
      <c r="P36" s="168">
        <v>5.8500000000000003E-2</v>
      </c>
      <c r="Q36" s="174"/>
      <c r="R36" s="174">
        <v>5.8500000000000003E-2</v>
      </c>
      <c r="S36" s="150">
        <f>ROUND(F36*(R36),3)</f>
        <v>67.644999999999996</v>
      </c>
      <c r="V36" s="175"/>
      <c r="Z36">
        <v>0</v>
      </c>
    </row>
    <row r="37" spans="1:26" x14ac:dyDescent="0.25">
      <c r="A37" s="150"/>
      <c r="B37" s="150"/>
      <c r="C37" s="150"/>
      <c r="D37" s="150" t="s">
        <v>78</v>
      </c>
      <c r="E37" s="150"/>
      <c r="F37" s="168"/>
      <c r="G37" s="153"/>
      <c r="H37" s="153">
        <f>ROUND((SUM(M34:M36))/1,2)</f>
        <v>0</v>
      </c>
      <c r="I37" s="153">
        <f>ROUND((SUM(I34:I36))/1,2)</f>
        <v>0</v>
      </c>
      <c r="J37" s="150"/>
      <c r="K37" s="150"/>
      <c r="L37" s="150">
        <f>ROUND((SUM(L34:L36))/1,2)</f>
        <v>0</v>
      </c>
      <c r="M37" s="150">
        <f>ROUND((SUM(M34:M36))/1,2)</f>
        <v>0</v>
      </c>
      <c r="N37" s="150"/>
      <c r="O37" s="150"/>
      <c r="P37" s="176">
        <f>ROUND((SUM(P34:P36))/1,2)</f>
        <v>0.28999999999999998</v>
      </c>
      <c r="Q37" s="147"/>
      <c r="R37" s="147"/>
      <c r="S37" s="176">
        <f>ROUND((SUM(S34:S36))/1,2)</f>
        <v>337.18</v>
      </c>
      <c r="T37" s="147"/>
      <c r="U37" s="147"/>
      <c r="V37" s="147"/>
      <c r="W37" s="147"/>
      <c r="X37" s="147"/>
      <c r="Y37" s="147"/>
      <c r="Z37" s="147"/>
    </row>
    <row r="38" spans="1:26" x14ac:dyDescent="0.25">
      <c r="A38" s="1"/>
      <c r="B38" s="1"/>
      <c r="C38" s="1"/>
      <c r="D38" s="1"/>
      <c r="E38" s="1"/>
      <c r="F38" s="161"/>
      <c r="G38" s="143"/>
      <c r="H38" s="143"/>
      <c r="I38" s="143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0"/>
      <c r="B39" s="150"/>
      <c r="C39" s="150"/>
      <c r="D39" s="150" t="s">
        <v>79</v>
      </c>
      <c r="E39" s="150"/>
      <c r="F39" s="168"/>
      <c r="G39" s="151"/>
      <c r="H39" s="151"/>
      <c r="I39" s="151"/>
      <c r="J39" s="150"/>
      <c r="K39" s="150"/>
      <c r="L39" s="150"/>
      <c r="M39" s="150"/>
      <c r="N39" s="150"/>
      <c r="O39" s="150"/>
      <c r="P39" s="150"/>
      <c r="Q39" s="147"/>
      <c r="R39" s="147"/>
      <c r="S39" s="150"/>
      <c r="T39" s="147"/>
      <c r="U39" s="147"/>
      <c r="V39" s="147"/>
      <c r="W39" s="147"/>
      <c r="X39" s="147"/>
      <c r="Y39" s="147"/>
      <c r="Z39" s="147"/>
    </row>
    <row r="40" spans="1:26" ht="24.95" customHeight="1" x14ac:dyDescent="0.25">
      <c r="A40" s="172"/>
      <c r="B40" s="169" t="s">
        <v>144</v>
      </c>
      <c r="C40" s="173" t="s">
        <v>145</v>
      </c>
      <c r="D40" s="169" t="s">
        <v>146</v>
      </c>
      <c r="E40" s="169" t="s">
        <v>101</v>
      </c>
      <c r="F40" s="170">
        <v>26.28</v>
      </c>
      <c r="G40" s="171"/>
      <c r="H40" s="171"/>
      <c r="I40" s="171">
        <f>ROUND(F40*(G40+H40),2)</f>
        <v>0</v>
      </c>
      <c r="J40" s="169">
        <f>ROUND(F40*(N40),2)</f>
        <v>782.88</v>
      </c>
      <c r="K40" s="1">
        <f>ROUND(F40*(O40),2)</f>
        <v>0</v>
      </c>
      <c r="L40" s="1">
        <f>ROUND(F40*(G40),2)</f>
        <v>0</v>
      </c>
      <c r="M40" s="1"/>
      <c r="N40" s="1">
        <v>29.79</v>
      </c>
      <c r="O40" s="1"/>
      <c r="P40" s="168">
        <v>1.8907700000000001</v>
      </c>
      <c r="Q40" s="174"/>
      <c r="R40" s="174">
        <v>1.8907700000000001</v>
      </c>
      <c r="S40" s="150">
        <f>ROUND(F40*(R40),3)</f>
        <v>49.689</v>
      </c>
      <c r="V40" s="175"/>
      <c r="Z40">
        <v>0</v>
      </c>
    </row>
    <row r="41" spans="1:26" x14ac:dyDescent="0.25">
      <c r="A41" s="150"/>
      <c r="B41" s="150"/>
      <c r="C41" s="150"/>
      <c r="D41" s="150" t="s">
        <v>79</v>
      </c>
      <c r="E41" s="150"/>
      <c r="F41" s="168"/>
      <c r="G41" s="153"/>
      <c r="H41" s="153">
        <f>ROUND((SUM(M39:M40))/1,2)</f>
        <v>0</v>
      </c>
      <c r="I41" s="153">
        <f>ROUND((SUM(I39:I40))/1,2)</f>
        <v>0</v>
      </c>
      <c r="J41" s="150"/>
      <c r="K41" s="150"/>
      <c r="L41" s="150">
        <f>ROUND((SUM(L39:L40))/1,2)</f>
        <v>0</v>
      </c>
      <c r="M41" s="150">
        <f>ROUND((SUM(M39:M40))/1,2)</f>
        <v>0</v>
      </c>
      <c r="N41" s="150"/>
      <c r="O41" s="150"/>
      <c r="P41" s="176">
        <f>ROUND((SUM(P39:P40))/1,2)</f>
        <v>1.89</v>
      </c>
      <c r="Q41" s="147"/>
      <c r="R41" s="147"/>
      <c r="S41" s="176">
        <f>ROUND((SUM(S39:S40))/1,2)</f>
        <v>49.69</v>
      </c>
      <c r="T41" s="147"/>
      <c r="U41" s="147"/>
      <c r="V41" s="147"/>
      <c r="W41" s="147"/>
      <c r="X41" s="147"/>
      <c r="Y41" s="147"/>
      <c r="Z41" s="147"/>
    </row>
    <row r="42" spans="1:26" x14ac:dyDescent="0.25">
      <c r="A42" s="1"/>
      <c r="B42" s="1"/>
      <c r="C42" s="1"/>
      <c r="D42" s="1"/>
      <c r="E42" s="1"/>
      <c r="F42" s="161"/>
      <c r="G42" s="143"/>
      <c r="H42" s="143"/>
      <c r="I42" s="143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50"/>
      <c r="B43" s="150"/>
      <c r="C43" s="150"/>
      <c r="D43" s="150" t="s">
        <v>223</v>
      </c>
      <c r="E43" s="150"/>
      <c r="F43" s="168"/>
      <c r="G43" s="151"/>
      <c r="H43" s="151"/>
      <c r="I43" s="151"/>
      <c r="J43" s="150"/>
      <c r="K43" s="150"/>
      <c r="L43" s="150"/>
      <c r="M43" s="150"/>
      <c r="N43" s="150"/>
      <c r="O43" s="150"/>
      <c r="P43" s="150"/>
      <c r="Q43" s="147"/>
      <c r="R43" s="147"/>
      <c r="S43" s="150"/>
      <c r="T43" s="147"/>
      <c r="U43" s="147"/>
      <c r="V43" s="147"/>
      <c r="W43" s="147"/>
      <c r="X43" s="147"/>
      <c r="Y43" s="147"/>
      <c r="Z43" s="147"/>
    </row>
    <row r="44" spans="1:26" ht="24.95" customHeight="1" x14ac:dyDescent="0.25">
      <c r="A44" s="172"/>
      <c r="B44" s="169" t="s">
        <v>251</v>
      </c>
      <c r="C44" s="173" t="s">
        <v>881</v>
      </c>
      <c r="D44" s="169" t="s">
        <v>882</v>
      </c>
      <c r="E44" s="169" t="s">
        <v>127</v>
      </c>
      <c r="F44" s="170">
        <v>19.71</v>
      </c>
      <c r="G44" s="171"/>
      <c r="H44" s="171"/>
      <c r="I44" s="171">
        <f>ROUND(F44*(G44+H44),2)</f>
        <v>0</v>
      </c>
      <c r="J44" s="169">
        <f>ROUND(F44*(N44),2)</f>
        <v>2185.25</v>
      </c>
      <c r="K44" s="1">
        <f>ROUND(F44*(O44),2)</f>
        <v>0</v>
      </c>
      <c r="L44" s="1">
        <f>ROUND(F44*(G44),2)</f>
        <v>0</v>
      </c>
      <c r="M44" s="1"/>
      <c r="N44" s="1">
        <v>110.87</v>
      </c>
      <c r="O44" s="1"/>
      <c r="P44" s="168">
        <v>2.3785500000000002</v>
      </c>
      <c r="Q44" s="174"/>
      <c r="R44" s="174">
        <v>2.3785500000000002</v>
      </c>
      <c r="S44" s="150">
        <f>ROUND(F44*(R44),3)</f>
        <v>46.881</v>
      </c>
      <c r="V44" s="175"/>
      <c r="Z44">
        <v>0</v>
      </c>
    </row>
    <row r="45" spans="1:26" ht="24.95" customHeight="1" x14ac:dyDescent="0.25">
      <c r="A45" s="172"/>
      <c r="B45" s="169" t="s">
        <v>251</v>
      </c>
      <c r="C45" s="173" t="s">
        <v>883</v>
      </c>
      <c r="D45" s="169" t="s">
        <v>884</v>
      </c>
      <c r="E45" s="169" t="s">
        <v>101</v>
      </c>
      <c r="F45" s="170">
        <v>19.71</v>
      </c>
      <c r="G45" s="171"/>
      <c r="H45" s="171"/>
      <c r="I45" s="171">
        <f>ROUND(F45*(G45+H45),2)</f>
        <v>0</v>
      </c>
      <c r="J45" s="169">
        <f>ROUND(F45*(N45),2)</f>
        <v>382.57</v>
      </c>
      <c r="K45" s="1">
        <f>ROUND(F45*(O45),2)</f>
        <v>0</v>
      </c>
      <c r="L45" s="1">
        <f>ROUND(F45*(G45),2)</f>
        <v>0</v>
      </c>
      <c r="M45" s="1"/>
      <c r="N45" s="1">
        <v>19.41</v>
      </c>
      <c r="O45" s="1"/>
      <c r="P45" s="161"/>
      <c r="Q45" s="174"/>
      <c r="R45" s="174"/>
      <c r="S45" s="150"/>
      <c r="V45" s="175"/>
      <c r="Z45">
        <v>0</v>
      </c>
    </row>
    <row r="46" spans="1:26" x14ac:dyDescent="0.25">
      <c r="A46" s="150"/>
      <c r="B46" s="150"/>
      <c r="C46" s="150"/>
      <c r="D46" s="150" t="s">
        <v>223</v>
      </c>
      <c r="E46" s="150"/>
      <c r="F46" s="168"/>
      <c r="G46" s="153"/>
      <c r="H46" s="153">
        <f>ROUND((SUM(M43:M45))/1,2)</f>
        <v>0</v>
      </c>
      <c r="I46" s="153">
        <f>ROUND((SUM(I43:I45))/1,2)</f>
        <v>0</v>
      </c>
      <c r="J46" s="150"/>
      <c r="K46" s="150"/>
      <c r="L46" s="150">
        <f>ROUND((SUM(L43:L45))/1,2)</f>
        <v>0</v>
      </c>
      <c r="M46" s="150">
        <f>ROUND((SUM(M43:M45))/1,2)</f>
        <v>0</v>
      </c>
      <c r="N46" s="150"/>
      <c r="O46" s="150"/>
      <c r="P46" s="176">
        <f>ROUND((SUM(P43:P45))/1,2)</f>
        <v>2.38</v>
      </c>
      <c r="Q46" s="147"/>
      <c r="R46" s="147"/>
      <c r="S46" s="176">
        <f>ROUND((SUM(S43:S45))/1,2)</f>
        <v>46.88</v>
      </c>
      <c r="T46" s="147"/>
      <c r="U46" s="147"/>
      <c r="V46" s="147"/>
      <c r="W46" s="147"/>
      <c r="X46" s="147"/>
      <c r="Y46" s="147"/>
      <c r="Z46" s="147"/>
    </row>
    <row r="47" spans="1:26" x14ac:dyDescent="0.25">
      <c r="A47" s="1"/>
      <c r="B47" s="1"/>
      <c r="C47" s="1"/>
      <c r="D47" s="1"/>
      <c r="E47" s="1"/>
      <c r="F47" s="161"/>
      <c r="G47" s="143"/>
      <c r="H47" s="143"/>
      <c r="I47" s="143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0"/>
      <c r="B48" s="150"/>
      <c r="C48" s="150"/>
      <c r="D48" s="150" t="s">
        <v>80</v>
      </c>
      <c r="E48" s="150"/>
      <c r="F48" s="168"/>
      <c r="G48" s="151"/>
      <c r="H48" s="151"/>
      <c r="I48" s="151"/>
      <c r="J48" s="150"/>
      <c r="K48" s="150"/>
      <c r="L48" s="150"/>
      <c r="M48" s="150"/>
      <c r="N48" s="150"/>
      <c r="O48" s="150"/>
      <c r="P48" s="150"/>
      <c r="Q48" s="147"/>
      <c r="R48" s="147"/>
      <c r="S48" s="150"/>
      <c r="T48" s="147"/>
      <c r="U48" s="147"/>
      <c r="V48" s="147"/>
      <c r="W48" s="147"/>
      <c r="X48" s="147"/>
      <c r="Y48" s="147"/>
      <c r="Z48" s="147"/>
    </row>
    <row r="49" spans="1:26" ht="24.95" customHeight="1" x14ac:dyDescent="0.25">
      <c r="A49" s="172"/>
      <c r="B49" s="169" t="s">
        <v>251</v>
      </c>
      <c r="C49" s="173" t="s">
        <v>885</v>
      </c>
      <c r="D49" s="169" t="s">
        <v>886</v>
      </c>
      <c r="E49" s="169" t="s">
        <v>127</v>
      </c>
      <c r="F49" s="170">
        <v>364.416</v>
      </c>
      <c r="G49" s="171"/>
      <c r="H49" s="171"/>
      <c r="I49" s="171">
        <f t="shared" ref="I49:I66" si="4">ROUND(F49*(G49+H49),2)</f>
        <v>0</v>
      </c>
      <c r="J49" s="169">
        <f t="shared" ref="J49:J66" si="5">ROUND(F49*(N49),2)</f>
        <v>54338.07</v>
      </c>
      <c r="K49" s="1">
        <f t="shared" ref="K49:K66" si="6">ROUND(F49*(O49),2)</f>
        <v>0</v>
      </c>
      <c r="L49" s="1">
        <f t="shared" ref="L49:L60" si="7">ROUND(F49*(G49),2)</f>
        <v>0</v>
      </c>
      <c r="M49" s="1"/>
      <c r="N49" s="1">
        <v>149.11000000000001</v>
      </c>
      <c r="O49" s="1"/>
      <c r="P49" s="168">
        <v>1.20065</v>
      </c>
      <c r="Q49" s="174"/>
      <c r="R49" s="174">
        <v>1.20065</v>
      </c>
      <c r="S49" s="150">
        <f>ROUND(F49*(R49),3)</f>
        <v>437.536</v>
      </c>
      <c r="V49" s="175"/>
      <c r="Z49">
        <v>0</v>
      </c>
    </row>
    <row r="50" spans="1:26" ht="24.95" customHeight="1" x14ac:dyDescent="0.25">
      <c r="A50" s="172"/>
      <c r="B50" s="169" t="s">
        <v>144</v>
      </c>
      <c r="C50" s="173" t="s">
        <v>887</v>
      </c>
      <c r="D50" s="169" t="s">
        <v>888</v>
      </c>
      <c r="E50" s="169" t="s">
        <v>149</v>
      </c>
      <c r="F50" s="170">
        <v>438</v>
      </c>
      <c r="G50" s="171"/>
      <c r="H50" s="171"/>
      <c r="I50" s="171">
        <f t="shared" si="4"/>
        <v>0</v>
      </c>
      <c r="J50" s="169">
        <f t="shared" si="5"/>
        <v>1239.54</v>
      </c>
      <c r="K50" s="1">
        <f t="shared" si="6"/>
        <v>0</v>
      </c>
      <c r="L50" s="1">
        <f t="shared" si="7"/>
        <v>0</v>
      </c>
      <c r="M50" s="1"/>
      <c r="N50" s="1">
        <v>2.83</v>
      </c>
      <c r="O50" s="1"/>
      <c r="P50" s="161"/>
      <c r="Q50" s="174"/>
      <c r="R50" s="174"/>
      <c r="S50" s="150"/>
      <c r="V50" s="175"/>
      <c r="Z50">
        <v>0</v>
      </c>
    </row>
    <row r="51" spans="1:26" ht="24.95" customHeight="1" x14ac:dyDescent="0.25">
      <c r="A51" s="172"/>
      <c r="B51" s="169" t="s">
        <v>144</v>
      </c>
      <c r="C51" s="173" t="s">
        <v>889</v>
      </c>
      <c r="D51" s="169" t="s">
        <v>890</v>
      </c>
      <c r="E51" s="169" t="s">
        <v>149</v>
      </c>
      <c r="F51" s="170">
        <v>438</v>
      </c>
      <c r="G51" s="171"/>
      <c r="H51" s="171"/>
      <c r="I51" s="171">
        <f t="shared" si="4"/>
        <v>0</v>
      </c>
      <c r="J51" s="169">
        <f t="shared" si="5"/>
        <v>271.56</v>
      </c>
      <c r="K51" s="1">
        <f t="shared" si="6"/>
        <v>0</v>
      </c>
      <c r="L51" s="1">
        <f t="shared" si="7"/>
        <v>0</v>
      </c>
      <c r="M51" s="1"/>
      <c r="N51" s="1">
        <v>0.62</v>
      </c>
      <c r="O51" s="1"/>
      <c r="P51" s="161"/>
      <c r="Q51" s="174"/>
      <c r="R51" s="174"/>
      <c r="S51" s="150"/>
      <c r="V51" s="175"/>
      <c r="Z51">
        <v>0</v>
      </c>
    </row>
    <row r="52" spans="1:26" ht="24.95" customHeight="1" x14ac:dyDescent="0.25">
      <c r="A52" s="172"/>
      <c r="B52" s="169" t="s">
        <v>144</v>
      </c>
      <c r="C52" s="173" t="s">
        <v>152</v>
      </c>
      <c r="D52" s="169" t="s">
        <v>153</v>
      </c>
      <c r="E52" s="169" t="s">
        <v>140</v>
      </c>
      <c r="F52" s="170">
        <v>73</v>
      </c>
      <c r="G52" s="171"/>
      <c r="H52" s="171"/>
      <c r="I52" s="171">
        <f t="shared" si="4"/>
        <v>0</v>
      </c>
      <c r="J52" s="169">
        <f t="shared" si="5"/>
        <v>15498.63</v>
      </c>
      <c r="K52" s="1">
        <f t="shared" si="6"/>
        <v>0</v>
      </c>
      <c r="L52" s="1">
        <f t="shared" si="7"/>
        <v>0</v>
      </c>
      <c r="M52" s="1"/>
      <c r="N52" s="1">
        <v>212.31</v>
      </c>
      <c r="O52" s="1"/>
      <c r="P52" s="168">
        <v>5.2449999999999997E-2</v>
      </c>
      <c r="Q52" s="174"/>
      <c r="R52" s="174">
        <v>5.2449999999999997E-2</v>
      </c>
      <c r="S52" s="150">
        <f>ROUND(F52*(R52),3)</f>
        <v>3.8290000000000002</v>
      </c>
      <c r="V52" s="175"/>
      <c r="Z52">
        <v>0</v>
      </c>
    </row>
    <row r="53" spans="1:26" ht="24.95" customHeight="1" x14ac:dyDescent="0.25">
      <c r="A53" s="172"/>
      <c r="B53" s="169" t="s">
        <v>144</v>
      </c>
      <c r="C53" s="173" t="s">
        <v>891</v>
      </c>
      <c r="D53" s="169" t="s">
        <v>892</v>
      </c>
      <c r="E53" s="169" t="s">
        <v>140</v>
      </c>
      <c r="F53" s="170">
        <v>73</v>
      </c>
      <c r="G53" s="171"/>
      <c r="H53" s="171"/>
      <c r="I53" s="171">
        <f t="shared" si="4"/>
        <v>0</v>
      </c>
      <c r="J53" s="169">
        <f t="shared" si="5"/>
        <v>737.3</v>
      </c>
      <c r="K53" s="1">
        <f t="shared" si="6"/>
        <v>0</v>
      </c>
      <c r="L53" s="1">
        <f t="shared" si="7"/>
        <v>0</v>
      </c>
      <c r="M53" s="1"/>
      <c r="N53" s="1">
        <v>10.1</v>
      </c>
      <c r="O53" s="1"/>
      <c r="P53" s="168">
        <v>4.6800000000000001E-3</v>
      </c>
      <c r="Q53" s="174"/>
      <c r="R53" s="174">
        <v>4.6800000000000001E-3</v>
      </c>
      <c r="S53" s="150">
        <f>ROUND(F53*(R53),3)</f>
        <v>0.34200000000000003</v>
      </c>
      <c r="V53" s="175"/>
      <c r="Z53">
        <v>0</v>
      </c>
    </row>
    <row r="54" spans="1:26" ht="24.95" customHeight="1" x14ac:dyDescent="0.25">
      <c r="A54" s="172"/>
      <c r="B54" s="169" t="s">
        <v>144</v>
      </c>
      <c r="C54" s="173" t="s">
        <v>154</v>
      </c>
      <c r="D54" s="169" t="s">
        <v>155</v>
      </c>
      <c r="E54" s="169" t="s">
        <v>140</v>
      </c>
      <c r="F54" s="170">
        <v>73</v>
      </c>
      <c r="G54" s="171"/>
      <c r="H54" s="171"/>
      <c r="I54" s="171">
        <f t="shared" si="4"/>
        <v>0</v>
      </c>
      <c r="J54" s="169">
        <f t="shared" si="5"/>
        <v>1021.27</v>
      </c>
      <c r="K54" s="1">
        <f t="shared" si="6"/>
        <v>0</v>
      </c>
      <c r="L54" s="1">
        <f t="shared" si="7"/>
        <v>0</v>
      </c>
      <c r="M54" s="1"/>
      <c r="N54" s="1">
        <v>13.99</v>
      </c>
      <c r="O54" s="1"/>
      <c r="P54" s="168">
        <v>6.1420000000000002E-2</v>
      </c>
      <c r="Q54" s="174"/>
      <c r="R54" s="174">
        <v>6.1420000000000002E-2</v>
      </c>
      <c r="S54" s="150">
        <f>ROUND(F54*(R54),3)</f>
        <v>4.484</v>
      </c>
      <c r="V54" s="175"/>
      <c r="Z54">
        <v>0</v>
      </c>
    </row>
    <row r="55" spans="1:26" ht="24.95" customHeight="1" x14ac:dyDescent="0.25">
      <c r="A55" s="172"/>
      <c r="B55" s="169" t="s">
        <v>144</v>
      </c>
      <c r="C55" s="173" t="s">
        <v>158</v>
      </c>
      <c r="D55" s="169" t="s">
        <v>159</v>
      </c>
      <c r="E55" s="169" t="s">
        <v>160</v>
      </c>
      <c r="F55" s="170">
        <v>730</v>
      </c>
      <c r="G55" s="171"/>
      <c r="H55" s="171"/>
      <c r="I55" s="171">
        <f t="shared" si="4"/>
        <v>0</v>
      </c>
      <c r="J55" s="169">
        <f t="shared" si="5"/>
        <v>883.3</v>
      </c>
      <c r="K55" s="1">
        <f t="shared" si="6"/>
        <v>0</v>
      </c>
      <c r="L55" s="1">
        <f t="shared" si="7"/>
        <v>0</v>
      </c>
      <c r="M55" s="1"/>
      <c r="N55" s="1">
        <v>1.21</v>
      </c>
      <c r="O55" s="1"/>
      <c r="P55" s="161"/>
      <c r="Q55" s="174"/>
      <c r="R55" s="174"/>
      <c r="S55" s="150"/>
      <c r="V55" s="175"/>
      <c r="Z55">
        <v>0</v>
      </c>
    </row>
    <row r="56" spans="1:26" ht="24.95" customHeight="1" x14ac:dyDescent="0.25">
      <c r="A56" s="172"/>
      <c r="B56" s="169" t="s">
        <v>161</v>
      </c>
      <c r="C56" s="173" t="s">
        <v>893</v>
      </c>
      <c r="D56" s="169" t="s">
        <v>894</v>
      </c>
      <c r="E56" s="169" t="s">
        <v>140</v>
      </c>
      <c r="F56" s="170">
        <v>73</v>
      </c>
      <c r="G56" s="171"/>
      <c r="H56" s="171"/>
      <c r="I56" s="171">
        <f t="shared" si="4"/>
        <v>0</v>
      </c>
      <c r="J56" s="169">
        <f t="shared" si="5"/>
        <v>513.19000000000005</v>
      </c>
      <c r="K56" s="1">
        <f t="shared" si="6"/>
        <v>0</v>
      </c>
      <c r="L56" s="1">
        <f t="shared" si="7"/>
        <v>0</v>
      </c>
      <c r="M56" s="1"/>
      <c r="N56" s="1">
        <v>7.03</v>
      </c>
      <c r="O56" s="1"/>
      <c r="P56" s="168">
        <v>5.1500000000000001E-3</v>
      </c>
      <c r="Q56" s="174"/>
      <c r="R56" s="174">
        <v>5.1500000000000001E-3</v>
      </c>
      <c r="S56" s="150">
        <f>ROUND(F56*(R56),3)</f>
        <v>0.376</v>
      </c>
      <c r="V56" s="175"/>
      <c r="Z56">
        <v>0</v>
      </c>
    </row>
    <row r="57" spans="1:26" ht="24.95" customHeight="1" x14ac:dyDescent="0.25">
      <c r="A57" s="172"/>
      <c r="B57" s="169" t="s">
        <v>161</v>
      </c>
      <c r="C57" s="173" t="s">
        <v>895</v>
      </c>
      <c r="D57" s="169" t="s">
        <v>896</v>
      </c>
      <c r="E57" s="169" t="s">
        <v>140</v>
      </c>
      <c r="F57" s="170">
        <v>73</v>
      </c>
      <c r="G57" s="171"/>
      <c r="H57" s="171"/>
      <c r="I57" s="171">
        <f t="shared" si="4"/>
        <v>0</v>
      </c>
      <c r="J57" s="169">
        <f t="shared" si="5"/>
        <v>435.81</v>
      </c>
      <c r="K57" s="1">
        <f t="shared" si="6"/>
        <v>0</v>
      </c>
      <c r="L57" s="1">
        <f t="shared" si="7"/>
        <v>0</v>
      </c>
      <c r="M57" s="1"/>
      <c r="N57" s="1">
        <v>5.97</v>
      </c>
      <c r="O57" s="1"/>
      <c r="P57" s="168">
        <v>2.0000000000000002E-5</v>
      </c>
      <c r="Q57" s="174"/>
      <c r="R57" s="174">
        <v>2.0000000000000002E-5</v>
      </c>
      <c r="S57" s="150">
        <f>ROUND(F57*(R57),3)</f>
        <v>1E-3</v>
      </c>
      <c r="V57" s="175"/>
      <c r="Z57">
        <v>0</v>
      </c>
    </row>
    <row r="58" spans="1:26" ht="24.95" customHeight="1" x14ac:dyDescent="0.25">
      <c r="A58" s="172"/>
      <c r="B58" s="169" t="s">
        <v>161</v>
      </c>
      <c r="C58" s="173" t="s">
        <v>897</v>
      </c>
      <c r="D58" s="169" t="s">
        <v>898</v>
      </c>
      <c r="E58" s="169" t="s">
        <v>140</v>
      </c>
      <c r="F58" s="170">
        <v>73</v>
      </c>
      <c r="G58" s="171"/>
      <c r="H58" s="171"/>
      <c r="I58" s="171">
        <f t="shared" si="4"/>
        <v>0</v>
      </c>
      <c r="J58" s="169">
        <f t="shared" si="5"/>
        <v>733.65</v>
      </c>
      <c r="K58" s="1">
        <f t="shared" si="6"/>
        <v>0</v>
      </c>
      <c r="L58" s="1">
        <f t="shared" si="7"/>
        <v>0</v>
      </c>
      <c r="M58" s="1"/>
      <c r="N58" s="1">
        <v>10.050000000000001</v>
      </c>
      <c r="O58" s="1"/>
      <c r="P58" s="168">
        <v>7.2000000000000005E-4</v>
      </c>
      <c r="Q58" s="174"/>
      <c r="R58" s="174">
        <v>7.2000000000000005E-4</v>
      </c>
      <c r="S58" s="150">
        <f>ROUND(F58*(R58),3)</f>
        <v>5.2999999999999999E-2</v>
      </c>
      <c r="V58" s="175"/>
      <c r="Z58">
        <v>0</v>
      </c>
    </row>
    <row r="59" spans="1:26" ht="24.95" customHeight="1" x14ac:dyDescent="0.25">
      <c r="A59" s="172"/>
      <c r="B59" s="169" t="s">
        <v>161</v>
      </c>
      <c r="C59" s="173" t="s">
        <v>899</v>
      </c>
      <c r="D59" s="169" t="s">
        <v>900</v>
      </c>
      <c r="E59" s="169" t="s">
        <v>140</v>
      </c>
      <c r="F59" s="170">
        <v>73</v>
      </c>
      <c r="G59" s="171"/>
      <c r="H59" s="171"/>
      <c r="I59" s="171">
        <f t="shared" si="4"/>
        <v>0</v>
      </c>
      <c r="J59" s="169">
        <f t="shared" si="5"/>
        <v>3414.21</v>
      </c>
      <c r="K59" s="1">
        <f t="shared" si="6"/>
        <v>0</v>
      </c>
      <c r="L59" s="1">
        <f t="shared" si="7"/>
        <v>0</v>
      </c>
      <c r="M59" s="1"/>
      <c r="N59" s="1">
        <v>46.77</v>
      </c>
      <c r="O59" s="1"/>
      <c r="P59" s="161"/>
      <c r="Q59" s="174"/>
      <c r="R59" s="174"/>
      <c r="S59" s="150"/>
      <c r="V59" s="175"/>
      <c r="Z59">
        <v>0</v>
      </c>
    </row>
    <row r="60" spans="1:26" ht="24.95" customHeight="1" x14ac:dyDescent="0.25">
      <c r="A60" s="172"/>
      <c r="B60" s="169" t="s">
        <v>181</v>
      </c>
      <c r="C60" s="173" t="s">
        <v>901</v>
      </c>
      <c r="D60" s="169" t="s">
        <v>902</v>
      </c>
      <c r="E60" s="169" t="s">
        <v>160</v>
      </c>
      <c r="F60" s="170">
        <v>438</v>
      </c>
      <c r="G60" s="171"/>
      <c r="H60" s="171"/>
      <c r="I60" s="171">
        <f t="shared" si="4"/>
        <v>0</v>
      </c>
      <c r="J60" s="169">
        <f t="shared" si="5"/>
        <v>2076.12</v>
      </c>
      <c r="K60" s="1">
        <f t="shared" si="6"/>
        <v>0</v>
      </c>
      <c r="L60" s="1">
        <f t="shared" si="7"/>
        <v>0</v>
      </c>
      <c r="M60" s="1"/>
      <c r="N60" s="1">
        <v>4.74</v>
      </c>
      <c r="O60" s="1"/>
      <c r="P60" s="161"/>
      <c r="Q60" s="174"/>
      <c r="R60" s="174"/>
      <c r="S60" s="150"/>
      <c r="V60" s="175"/>
      <c r="Z60">
        <v>0</v>
      </c>
    </row>
    <row r="61" spans="1:26" ht="24.95" customHeight="1" x14ac:dyDescent="0.25">
      <c r="A61" s="172"/>
      <c r="B61" s="169" t="s">
        <v>184</v>
      </c>
      <c r="C61" s="173" t="s">
        <v>185</v>
      </c>
      <c r="D61" s="169" t="s">
        <v>1046</v>
      </c>
      <c r="E61" s="169" t="s">
        <v>140</v>
      </c>
      <c r="F61" s="170">
        <v>73</v>
      </c>
      <c r="G61" s="171"/>
      <c r="H61" s="171"/>
      <c r="I61" s="171">
        <f t="shared" si="4"/>
        <v>0</v>
      </c>
      <c r="J61" s="169">
        <f t="shared" si="5"/>
        <v>10961.68</v>
      </c>
      <c r="K61" s="1">
        <f t="shared" si="6"/>
        <v>0</v>
      </c>
      <c r="L61" s="1"/>
      <c r="M61" s="1">
        <f t="shared" ref="M61:M66" si="8">ROUND(F61*(G61),2)</f>
        <v>0</v>
      </c>
      <c r="N61" s="1">
        <v>150.16</v>
      </c>
      <c r="O61" s="1"/>
      <c r="P61" s="161"/>
      <c r="Q61" s="174"/>
      <c r="R61" s="174"/>
      <c r="S61" s="150"/>
      <c r="V61" s="175"/>
      <c r="Z61">
        <v>0</v>
      </c>
    </row>
    <row r="62" spans="1:26" ht="24.95" customHeight="1" x14ac:dyDescent="0.25">
      <c r="A62" s="172"/>
      <c r="B62" s="169" t="s">
        <v>184</v>
      </c>
      <c r="C62" s="173" t="s">
        <v>185</v>
      </c>
      <c r="D62" s="169" t="s">
        <v>903</v>
      </c>
      <c r="E62" s="169" t="s">
        <v>140</v>
      </c>
      <c r="F62" s="170">
        <v>73</v>
      </c>
      <c r="G62" s="171"/>
      <c r="H62" s="171"/>
      <c r="I62" s="171">
        <f t="shared" si="4"/>
        <v>0</v>
      </c>
      <c r="J62" s="169">
        <f t="shared" si="5"/>
        <v>2300.96</v>
      </c>
      <c r="K62" s="1">
        <f t="shared" si="6"/>
        <v>0</v>
      </c>
      <c r="L62" s="1"/>
      <c r="M62" s="1">
        <f t="shared" si="8"/>
        <v>0</v>
      </c>
      <c r="N62" s="1">
        <v>31.52</v>
      </c>
      <c r="O62" s="1"/>
      <c r="P62" s="161"/>
      <c r="Q62" s="174"/>
      <c r="R62" s="174"/>
      <c r="S62" s="150"/>
      <c r="V62" s="175"/>
      <c r="Z62">
        <v>0</v>
      </c>
    </row>
    <row r="63" spans="1:26" ht="24.95" customHeight="1" x14ac:dyDescent="0.25">
      <c r="A63" s="172"/>
      <c r="B63" s="169" t="s">
        <v>184</v>
      </c>
      <c r="C63" s="173" t="s">
        <v>185</v>
      </c>
      <c r="D63" s="169" t="s">
        <v>1047</v>
      </c>
      <c r="E63" s="169" t="s">
        <v>140</v>
      </c>
      <c r="F63" s="170">
        <v>73</v>
      </c>
      <c r="G63" s="171"/>
      <c r="H63" s="171"/>
      <c r="I63" s="171">
        <f t="shared" si="4"/>
        <v>0</v>
      </c>
      <c r="J63" s="169">
        <f t="shared" si="5"/>
        <v>392.74</v>
      </c>
      <c r="K63" s="1">
        <f t="shared" si="6"/>
        <v>0</v>
      </c>
      <c r="L63" s="1"/>
      <c r="M63" s="1">
        <f t="shared" si="8"/>
        <v>0</v>
      </c>
      <c r="N63" s="1">
        <v>5.38</v>
      </c>
      <c r="O63" s="1"/>
      <c r="P63" s="161"/>
      <c r="Q63" s="174"/>
      <c r="R63" s="174"/>
      <c r="S63" s="150"/>
      <c r="V63" s="175"/>
      <c r="Z63">
        <v>0</v>
      </c>
    </row>
    <row r="64" spans="1:26" ht="24.95" customHeight="1" x14ac:dyDescent="0.25">
      <c r="A64" s="172"/>
      <c r="B64" s="169" t="s">
        <v>192</v>
      </c>
      <c r="C64" s="173" t="s">
        <v>904</v>
      </c>
      <c r="D64" s="169" t="s">
        <v>905</v>
      </c>
      <c r="E64" s="169" t="s">
        <v>195</v>
      </c>
      <c r="F64" s="170">
        <v>478.73399999999998</v>
      </c>
      <c r="G64" s="171"/>
      <c r="H64" s="171"/>
      <c r="I64" s="171">
        <f t="shared" si="4"/>
        <v>0</v>
      </c>
      <c r="J64" s="169">
        <f t="shared" si="5"/>
        <v>268.08999999999997</v>
      </c>
      <c r="K64" s="1">
        <f t="shared" si="6"/>
        <v>0</v>
      </c>
      <c r="L64" s="1"/>
      <c r="M64" s="1">
        <f t="shared" si="8"/>
        <v>0</v>
      </c>
      <c r="N64" s="1">
        <v>0.56000000000000005</v>
      </c>
      <c r="O64" s="1"/>
      <c r="P64" s="168">
        <v>2.7999999999999998E-4</v>
      </c>
      <c r="Q64" s="174"/>
      <c r="R64" s="174">
        <v>2.7999999999999998E-4</v>
      </c>
      <c r="S64" s="150">
        <f>ROUND(F64*(R64),3)</f>
        <v>0.13400000000000001</v>
      </c>
      <c r="V64" s="175"/>
      <c r="Z64">
        <v>0</v>
      </c>
    </row>
    <row r="65" spans="1:26" ht="24.95" customHeight="1" x14ac:dyDescent="0.25">
      <c r="A65" s="172"/>
      <c r="B65" s="169" t="s">
        <v>141</v>
      </c>
      <c r="C65" s="173" t="s">
        <v>906</v>
      </c>
      <c r="D65" s="169" t="s">
        <v>907</v>
      </c>
      <c r="E65" s="169" t="s">
        <v>204</v>
      </c>
      <c r="F65" s="170">
        <v>73</v>
      </c>
      <c r="G65" s="171"/>
      <c r="H65" s="171"/>
      <c r="I65" s="171">
        <f t="shared" si="4"/>
        <v>0</v>
      </c>
      <c r="J65" s="169">
        <f t="shared" si="5"/>
        <v>1182.5999999999999</v>
      </c>
      <c r="K65" s="1">
        <f t="shared" si="6"/>
        <v>0</v>
      </c>
      <c r="L65" s="1"/>
      <c r="M65" s="1">
        <f t="shared" si="8"/>
        <v>0</v>
      </c>
      <c r="N65" s="1">
        <v>16.2</v>
      </c>
      <c r="O65" s="1"/>
      <c r="P65" s="168">
        <v>8.5000000000000006E-3</v>
      </c>
      <c r="Q65" s="174"/>
      <c r="R65" s="174">
        <v>8.5000000000000006E-3</v>
      </c>
      <c r="S65" s="150">
        <f>ROUND(F65*(R65),3)</f>
        <v>0.621</v>
      </c>
      <c r="V65" s="175"/>
      <c r="Z65">
        <v>0</v>
      </c>
    </row>
    <row r="66" spans="1:26" ht="24.95" customHeight="1" x14ac:dyDescent="0.25">
      <c r="A66" s="172"/>
      <c r="B66" s="169" t="s">
        <v>141</v>
      </c>
      <c r="C66" s="173" t="s">
        <v>202</v>
      </c>
      <c r="D66" s="169" t="s">
        <v>203</v>
      </c>
      <c r="E66" s="169" t="s">
        <v>204</v>
      </c>
      <c r="F66" s="170">
        <v>73</v>
      </c>
      <c r="G66" s="171"/>
      <c r="H66" s="171"/>
      <c r="I66" s="171">
        <f t="shared" si="4"/>
        <v>0</v>
      </c>
      <c r="J66" s="169">
        <f t="shared" si="5"/>
        <v>920.53</v>
      </c>
      <c r="K66" s="1">
        <f t="shared" si="6"/>
        <v>0</v>
      </c>
      <c r="L66" s="1"/>
      <c r="M66" s="1">
        <f t="shared" si="8"/>
        <v>0</v>
      </c>
      <c r="N66" s="1">
        <v>12.61</v>
      </c>
      <c r="O66" s="1"/>
      <c r="P66" s="168">
        <v>7.4999999999999997E-3</v>
      </c>
      <c r="Q66" s="174"/>
      <c r="R66" s="174">
        <v>7.4999999999999997E-3</v>
      </c>
      <c r="S66" s="150">
        <f>ROUND(F66*(R66),3)</f>
        <v>0.54800000000000004</v>
      </c>
      <c r="V66" s="175"/>
      <c r="Z66">
        <v>0</v>
      </c>
    </row>
    <row r="67" spans="1:26" x14ac:dyDescent="0.25">
      <c r="A67" s="150"/>
      <c r="B67" s="150"/>
      <c r="C67" s="150"/>
      <c r="D67" s="150" t="s">
        <v>80</v>
      </c>
      <c r="E67" s="150"/>
      <c r="F67" s="168"/>
      <c r="G67" s="153"/>
      <c r="H67" s="153">
        <f>ROUND((SUM(M48:M66))/1,2)</f>
        <v>0</v>
      </c>
      <c r="I67" s="153">
        <f>ROUND((SUM(I48:I66))/1,2)</f>
        <v>0</v>
      </c>
      <c r="J67" s="150"/>
      <c r="K67" s="150"/>
      <c r="L67" s="150">
        <f>ROUND((SUM(L48:L66))/1,2)</f>
        <v>0</v>
      </c>
      <c r="M67" s="150">
        <f>ROUND((SUM(M48:M66))/1,2)</f>
        <v>0</v>
      </c>
      <c r="N67" s="150"/>
      <c r="O67" s="150"/>
      <c r="P67" s="176">
        <f>ROUND((SUM(P48:P66))/1,2)</f>
        <v>1.34</v>
      </c>
      <c r="Q67" s="147"/>
      <c r="R67" s="147"/>
      <c r="S67" s="176">
        <f>ROUND((SUM(S48:S66))/1,2)</f>
        <v>447.92</v>
      </c>
      <c r="T67" s="147"/>
      <c r="U67" s="147"/>
      <c r="V67" s="147"/>
      <c r="W67" s="147"/>
      <c r="X67" s="147"/>
      <c r="Y67" s="147"/>
      <c r="Z67" s="147"/>
    </row>
    <row r="68" spans="1:26" x14ac:dyDescent="0.25">
      <c r="A68" s="1"/>
      <c r="B68" s="1"/>
      <c r="C68" s="1"/>
      <c r="D68" s="1"/>
      <c r="E68" s="1"/>
      <c r="F68" s="161"/>
      <c r="G68" s="143"/>
      <c r="H68" s="143"/>
      <c r="I68" s="143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50"/>
      <c r="B69" s="150"/>
      <c r="C69" s="150"/>
      <c r="D69" s="150" t="s">
        <v>81</v>
      </c>
      <c r="E69" s="150"/>
      <c r="F69" s="168"/>
      <c r="G69" s="151"/>
      <c r="H69" s="151"/>
      <c r="I69" s="151"/>
      <c r="J69" s="150"/>
      <c r="K69" s="150"/>
      <c r="L69" s="150"/>
      <c r="M69" s="150"/>
      <c r="N69" s="150"/>
      <c r="O69" s="150"/>
      <c r="P69" s="150"/>
      <c r="Q69" s="147"/>
      <c r="R69" s="147"/>
      <c r="S69" s="150"/>
      <c r="T69" s="147"/>
      <c r="U69" s="147"/>
      <c r="V69" s="147"/>
      <c r="W69" s="147"/>
      <c r="X69" s="147"/>
      <c r="Y69" s="147"/>
      <c r="Z69" s="147"/>
    </row>
    <row r="70" spans="1:26" ht="24.95" customHeight="1" x14ac:dyDescent="0.25">
      <c r="A70" s="172"/>
      <c r="B70" s="169" t="s">
        <v>144</v>
      </c>
      <c r="C70" s="173" t="s">
        <v>208</v>
      </c>
      <c r="D70" s="169" t="s">
        <v>209</v>
      </c>
      <c r="E70" s="169" t="s">
        <v>210</v>
      </c>
      <c r="F70" s="170">
        <v>1014.45550402</v>
      </c>
      <c r="G70" s="171"/>
      <c r="H70" s="171"/>
      <c r="I70" s="171">
        <f>ROUND(F70*(G70+H70),2)</f>
        <v>0</v>
      </c>
      <c r="J70" s="169">
        <f>ROUND(F70*(N70),2)</f>
        <v>31671.3</v>
      </c>
      <c r="K70" s="1">
        <f>ROUND(F70*(O70),2)</f>
        <v>0</v>
      </c>
      <c r="L70" s="1">
        <f>ROUND(F70*(G70),2)</f>
        <v>0</v>
      </c>
      <c r="M70" s="1"/>
      <c r="N70" s="1">
        <v>31.22</v>
      </c>
      <c r="O70" s="1"/>
      <c r="P70" s="161"/>
      <c r="Q70" s="174"/>
      <c r="R70" s="174"/>
      <c r="S70" s="150"/>
      <c r="V70" s="175"/>
      <c r="Z70">
        <v>0</v>
      </c>
    </row>
    <row r="71" spans="1:26" x14ac:dyDescent="0.25">
      <c r="A71" s="150"/>
      <c r="B71" s="150"/>
      <c r="C71" s="150"/>
      <c r="D71" s="150" t="s">
        <v>81</v>
      </c>
      <c r="E71" s="150"/>
      <c r="F71" s="168"/>
      <c r="G71" s="153"/>
      <c r="H71" s="153">
        <f>ROUND((SUM(M69:M70))/1,2)</f>
        <v>0</v>
      </c>
      <c r="I71" s="153">
        <f>ROUND((SUM(I69:I70))/1,2)</f>
        <v>0</v>
      </c>
      <c r="J71" s="150"/>
      <c r="K71" s="150"/>
      <c r="L71" s="150">
        <f>ROUND((SUM(L69:L70))/1,2)</f>
        <v>0</v>
      </c>
      <c r="M71" s="150">
        <f>ROUND((SUM(M69:M70))/1,2)</f>
        <v>0</v>
      </c>
      <c r="N71" s="150"/>
      <c r="O71" s="150"/>
      <c r="P71" s="176">
        <f>ROUND((SUM(P69:P70))/1,2)</f>
        <v>0</v>
      </c>
      <c r="Q71" s="147"/>
      <c r="R71" s="147"/>
      <c r="S71" s="176">
        <f>ROUND((SUM(S69:S70))/1,2)</f>
        <v>0</v>
      </c>
      <c r="T71" s="147"/>
      <c r="U71" s="147"/>
      <c r="V71" s="147"/>
      <c r="W71" s="147"/>
      <c r="X71" s="147"/>
      <c r="Y71" s="147"/>
      <c r="Z71" s="147"/>
    </row>
    <row r="72" spans="1:26" x14ac:dyDescent="0.25">
      <c r="A72" s="1"/>
      <c r="B72" s="1"/>
      <c r="C72" s="1"/>
      <c r="D72" s="1"/>
      <c r="E72" s="1"/>
      <c r="F72" s="161"/>
      <c r="G72" s="143"/>
      <c r="H72" s="143"/>
      <c r="I72" s="143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50"/>
      <c r="B73" s="150"/>
      <c r="C73" s="150"/>
      <c r="D73" s="2" t="s">
        <v>76</v>
      </c>
      <c r="E73" s="150"/>
      <c r="F73" s="168"/>
      <c r="G73" s="153"/>
      <c r="H73" s="153">
        <f>ROUND((SUM(M9:M72))/2,2)</f>
        <v>0</v>
      </c>
      <c r="I73" s="153">
        <f>ROUND((SUM(I9:I72))/2,2)</f>
        <v>0</v>
      </c>
      <c r="J73" s="151"/>
      <c r="K73" s="150"/>
      <c r="L73" s="151">
        <f>ROUND((SUM(L9:L72))/2,2)</f>
        <v>0</v>
      </c>
      <c r="M73" s="151">
        <f>ROUND((SUM(M9:M72))/2,2)</f>
        <v>0</v>
      </c>
      <c r="N73" s="150"/>
      <c r="O73" s="150"/>
      <c r="P73" s="176">
        <f>ROUND((SUM(P9:P72))/2,2)</f>
        <v>7.57</v>
      </c>
      <c r="S73" s="176">
        <f>ROUND((SUM(S9:S72))/2,2)</f>
        <v>1014.45</v>
      </c>
    </row>
    <row r="74" spans="1:26" x14ac:dyDescent="0.25">
      <c r="A74" s="1"/>
      <c r="B74" s="1"/>
      <c r="C74" s="1"/>
      <c r="D74" s="1"/>
      <c r="E74" s="1"/>
      <c r="F74" s="161"/>
      <c r="G74" s="143"/>
      <c r="H74" s="143"/>
      <c r="I74" s="143"/>
      <c r="J74" s="1"/>
      <c r="K74" s="1"/>
      <c r="L74" s="1"/>
      <c r="M74" s="1"/>
      <c r="N74" s="1"/>
      <c r="O74" s="1"/>
      <c r="P74" s="1"/>
      <c r="S74" s="1"/>
    </row>
    <row r="75" spans="1:26" x14ac:dyDescent="0.25">
      <c r="A75" s="150"/>
      <c r="B75" s="150"/>
      <c r="C75" s="150"/>
      <c r="D75" s="2" t="s">
        <v>225</v>
      </c>
      <c r="E75" s="150"/>
      <c r="F75" s="168"/>
      <c r="G75" s="151"/>
      <c r="H75" s="151"/>
      <c r="I75" s="151"/>
      <c r="J75" s="150"/>
      <c r="K75" s="150"/>
      <c r="L75" s="150"/>
      <c r="M75" s="150"/>
      <c r="N75" s="150"/>
      <c r="O75" s="150"/>
      <c r="P75" s="150"/>
      <c r="Q75" s="147"/>
      <c r="R75" s="147"/>
      <c r="S75" s="150"/>
      <c r="T75" s="147"/>
      <c r="U75" s="147"/>
      <c r="V75" s="147"/>
      <c r="W75" s="147"/>
      <c r="X75" s="147"/>
      <c r="Y75" s="147"/>
      <c r="Z75" s="147"/>
    </row>
    <row r="76" spans="1:26" x14ac:dyDescent="0.25">
      <c r="A76" s="150"/>
      <c r="B76" s="150"/>
      <c r="C76" s="150"/>
      <c r="D76" s="150" t="s">
        <v>226</v>
      </c>
      <c r="E76" s="150"/>
      <c r="F76" s="168"/>
      <c r="G76" s="151"/>
      <c r="H76" s="151"/>
      <c r="I76" s="151"/>
      <c r="J76" s="150"/>
      <c r="K76" s="150"/>
      <c r="L76" s="150"/>
      <c r="M76" s="150"/>
      <c r="N76" s="150"/>
      <c r="O76" s="150"/>
      <c r="P76" s="150"/>
      <c r="Q76" s="147"/>
      <c r="R76" s="147"/>
      <c r="S76" s="150"/>
      <c r="T76" s="147"/>
      <c r="U76" s="147"/>
      <c r="V76" s="147"/>
      <c r="W76" s="147"/>
      <c r="X76" s="147"/>
      <c r="Y76" s="147"/>
      <c r="Z76" s="147"/>
    </row>
    <row r="77" spans="1:26" ht="24.95" customHeight="1" x14ac:dyDescent="0.25">
      <c r="A77" s="172"/>
      <c r="B77" s="169" t="s">
        <v>326</v>
      </c>
      <c r="C77" s="173" t="s">
        <v>908</v>
      </c>
      <c r="D77" s="169" t="s">
        <v>909</v>
      </c>
      <c r="E77" s="169" t="s">
        <v>116</v>
      </c>
      <c r="F77" s="170">
        <v>1168</v>
      </c>
      <c r="G77" s="171"/>
      <c r="H77" s="171"/>
      <c r="I77" s="171">
        <f>ROUND(F77*(G77+H77),2)</f>
        <v>0</v>
      </c>
      <c r="J77" s="169">
        <f>ROUND(F77*(N77),2)</f>
        <v>4029.6</v>
      </c>
      <c r="K77" s="1">
        <f>ROUND(F77*(O77),2)</f>
        <v>0</v>
      </c>
      <c r="L77" s="1">
        <f>ROUND(F77*(G77),2)</f>
        <v>0</v>
      </c>
      <c r="M77" s="1"/>
      <c r="N77" s="1">
        <v>3.45</v>
      </c>
      <c r="O77" s="1"/>
      <c r="P77" s="168">
        <v>4.0000000000000002E-4</v>
      </c>
      <c r="Q77" s="174"/>
      <c r="R77" s="174">
        <v>4.0000000000000002E-4</v>
      </c>
      <c r="S77" s="150">
        <f>ROUND(F77*(R77),3)</f>
        <v>0.46700000000000003</v>
      </c>
      <c r="V77" s="175"/>
      <c r="Z77">
        <v>0</v>
      </c>
    </row>
    <row r="78" spans="1:26" ht="24.95" customHeight="1" x14ac:dyDescent="0.25">
      <c r="A78" s="172"/>
      <c r="B78" s="169" t="s">
        <v>326</v>
      </c>
      <c r="C78" s="173" t="s">
        <v>910</v>
      </c>
      <c r="D78" s="169" t="s">
        <v>911</v>
      </c>
      <c r="E78" s="169" t="s">
        <v>210</v>
      </c>
      <c r="F78" s="170">
        <v>6.7744</v>
      </c>
      <c r="G78" s="171"/>
      <c r="H78" s="171"/>
      <c r="I78" s="171">
        <f>ROUND(F78*(G78+H78),2)</f>
        <v>0</v>
      </c>
      <c r="J78" s="169">
        <f>ROUND(F78*(N78),2)</f>
        <v>199.57</v>
      </c>
      <c r="K78" s="1">
        <f>ROUND(F78*(O78),2)</f>
        <v>0</v>
      </c>
      <c r="L78" s="1">
        <f>ROUND(F78*(G78),2)</f>
        <v>0</v>
      </c>
      <c r="M78" s="1"/>
      <c r="N78" s="1">
        <v>29.46</v>
      </c>
      <c r="O78" s="1"/>
      <c r="P78" s="161"/>
      <c r="Q78" s="174"/>
      <c r="R78" s="174"/>
      <c r="S78" s="150"/>
      <c r="V78" s="175"/>
      <c r="Z78">
        <v>0</v>
      </c>
    </row>
    <row r="79" spans="1:26" ht="24.95" customHeight="1" x14ac:dyDescent="0.25">
      <c r="A79" s="172"/>
      <c r="B79" s="169" t="s">
        <v>329</v>
      </c>
      <c r="C79" s="173" t="s">
        <v>330</v>
      </c>
      <c r="D79" s="169" t="s">
        <v>1048</v>
      </c>
      <c r="E79" s="169" t="s">
        <v>312</v>
      </c>
      <c r="F79" s="170">
        <v>753.36</v>
      </c>
      <c r="G79" s="171"/>
      <c r="H79" s="171"/>
      <c r="I79" s="171">
        <f>ROUND(F79*(G79+H79),2)</f>
        <v>0</v>
      </c>
      <c r="J79" s="169">
        <f>ROUND(F79*(N79),2)</f>
        <v>8226.69</v>
      </c>
      <c r="K79" s="1">
        <f>ROUND(F79*(O79),2)</f>
        <v>0</v>
      </c>
      <c r="L79" s="1">
        <f>ROUND(F79*(G79),2)</f>
        <v>0</v>
      </c>
      <c r="M79" s="1"/>
      <c r="N79" s="1">
        <v>10.92</v>
      </c>
      <c r="O79" s="1"/>
      <c r="P79" s="161"/>
      <c r="Q79" s="174"/>
      <c r="R79" s="174"/>
      <c r="S79" s="150"/>
      <c r="V79" s="175"/>
      <c r="Z79">
        <v>0</v>
      </c>
    </row>
    <row r="80" spans="1:26" ht="24.95" customHeight="1" x14ac:dyDescent="0.25">
      <c r="A80" s="172"/>
      <c r="B80" s="169" t="s">
        <v>375</v>
      </c>
      <c r="C80" s="173" t="s">
        <v>912</v>
      </c>
      <c r="D80" s="169" t="s">
        <v>1049</v>
      </c>
      <c r="E80" s="169" t="s">
        <v>116</v>
      </c>
      <c r="F80" s="170">
        <v>1401.6</v>
      </c>
      <c r="G80" s="171"/>
      <c r="H80" s="171"/>
      <c r="I80" s="171">
        <f>ROUND(F80*(G80+H80),2)</f>
        <v>0</v>
      </c>
      <c r="J80" s="169">
        <f>ROUND(F80*(N80),2)</f>
        <v>5578.37</v>
      </c>
      <c r="K80" s="1">
        <f>ROUND(F80*(O80),2)</f>
        <v>0</v>
      </c>
      <c r="L80" s="1"/>
      <c r="M80" s="1">
        <f>ROUND(F80*(G80),2)</f>
        <v>0</v>
      </c>
      <c r="N80" s="1">
        <v>3.98</v>
      </c>
      <c r="O80" s="1"/>
      <c r="P80" s="168">
        <v>4.4999999999999997E-3</v>
      </c>
      <c r="Q80" s="174"/>
      <c r="R80" s="174">
        <v>4.4999999999999997E-3</v>
      </c>
      <c r="S80" s="150">
        <f>ROUND(F80*(R80),3)</f>
        <v>6.3070000000000004</v>
      </c>
      <c r="V80" s="175"/>
      <c r="Z80">
        <v>0</v>
      </c>
    </row>
    <row r="81" spans="1:26" x14ac:dyDescent="0.25">
      <c r="A81" s="150"/>
      <c r="B81" s="150"/>
      <c r="C81" s="150"/>
      <c r="D81" s="150" t="s">
        <v>226</v>
      </c>
      <c r="E81" s="150"/>
      <c r="F81" s="168"/>
      <c r="G81" s="153"/>
      <c r="H81" s="153">
        <f>ROUND((SUM(M76:M80))/1,2)</f>
        <v>0</v>
      </c>
      <c r="I81" s="153">
        <f>ROUND((SUM(I76:I80))/1,2)</f>
        <v>0</v>
      </c>
      <c r="J81" s="150"/>
      <c r="K81" s="150"/>
      <c r="L81" s="150">
        <f>ROUND((SUM(L76:L80))/1,2)</f>
        <v>0</v>
      </c>
      <c r="M81" s="150">
        <f>ROUND((SUM(M76:M80))/1,2)</f>
        <v>0</v>
      </c>
      <c r="N81" s="150"/>
      <c r="O81" s="150"/>
      <c r="P81" s="176">
        <f>ROUND((SUM(P76:P80))/1,2)</f>
        <v>0</v>
      </c>
      <c r="Q81" s="147"/>
      <c r="R81" s="147"/>
      <c r="S81" s="176">
        <f>ROUND((SUM(S76:S80))/1,2)</f>
        <v>6.77</v>
      </c>
      <c r="T81" s="147"/>
      <c r="U81" s="147"/>
      <c r="V81" s="147"/>
      <c r="W81" s="147"/>
      <c r="X81" s="147"/>
      <c r="Y81" s="147"/>
      <c r="Z81" s="147"/>
    </row>
    <row r="82" spans="1:26" x14ac:dyDescent="0.25">
      <c r="A82" s="1"/>
      <c r="B82" s="1"/>
      <c r="C82" s="1"/>
      <c r="D82" s="1"/>
      <c r="E82" s="1"/>
      <c r="F82" s="161"/>
      <c r="G82" s="143"/>
      <c r="H82" s="143"/>
      <c r="I82" s="143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0"/>
      <c r="B83" s="150"/>
      <c r="C83" s="150"/>
      <c r="D83" s="2" t="s">
        <v>225</v>
      </c>
      <c r="E83" s="150"/>
      <c r="F83" s="168"/>
      <c r="G83" s="153"/>
      <c r="H83" s="153">
        <f>ROUND((SUM(M75:M82))/2,2)</f>
        <v>0</v>
      </c>
      <c r="I83" s="153">
        <f>ROUND((SUM(I75:I82))/2,2)</f>
        <v>0</v>
      </c>
      <c r="J83" s="151"/>
      <c r="K83" s="150"/>
      <c r="L83" s="151">
        <f>ROUND((SUM(L75:L82))/2,2)</f>
        <v>0</v>
      </c>
      <c r="M83" s="151">
        <f>ROUND((SUM(M75:M82))/2,2)</f>
        <v>0</v>
      </c>
      <c r="N83" s="150"/>
      <c r="O83" s="150"/>
      <c r="P83" s="176">
        <f>ROUND((SUM(P75:P82))/2,2)</f>
        <v>0</v>
      </c>
      <c r="S83" s="176">
        <f>ROUND((SUM(S75:S82))/2,2)</f>
        <v>6.77</v>
      </c>
    </row>
    <row r="84" spans="1:26" x14ac:dyDescent="0.25">
      <c r="A84" s="1"/>
      <c r="B84" s="1"/>
      <c r="C84" s="1"/>
      <c r="D84" s="1"/>
      <c r="E84" s="1"/>
      <c r="F84" s="161"/>
      <c r="G84" s="143"/>
      <c r="H84" s="143"/>
      <c r="I84" s="143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50"/>
      <c r="B85" s="150"/>
      <c r="C85" s="150"/>
      <c r="D85" s="2" t="s">
        <v>82</v>
      </c>
      <c r="E85" s="150"/>
      <c r="F85" s="168"/>
      <c r="G85" s="151"/>
      <c r="H85" s="151"/>
      <c r="I85" s="151"/>
      <c r="J85" s="150"/>
      <c r="K85" s="150"/>
      <c r="L85" s="150"/>
      <c r="M85" s="150"/>
      <c r="N85" s="150"/>
      <c r="O85" s="150"/>
      <c r="P85" s="150"/>
      <c r="Q85" s="147"/>
      <c r="R85" s="147"/>
      <c r="S85" s="150"/>
      <c r="T85" s="147"/>
      <c r="U85" s="147"/>
      <c r="V85" s="147"/>
      <c r="W85" s="147"/>
      <c r="X85" s="147"/>
      <c r="Y85" s="147"/>
      <c r="Z85" s="147"/>
    </row>
    <row r="86" spans="1:26" x14ac:dyDescent="0.25">
      <c r="A86" s="150"/>
      <c r="B86" s="150"/>
      <c r="C86" s="150"/>
      <c r="D86" s="150" t="s">
        <v>84</v>
      </c>
      <c r="E86" s="150"/>
      <c r="F86" s="168"/>
      <c r="G86" s="151"/>
      <c r="H86" s="151"/>
      <c r="I86" s="151"/>
      <c r="J86" s="150"/>
      <c r="K86" s="150"/>
      <c r="L86" s="150"/>
      <c r="M86" s="150"/>
      <c r="N86" s="150"/>
      <c r="O86" s="150"/>
      <c r="P86" s="150"/>
      <c r="Q86" s="147"/>
      <c r="R86" s="147"/>
      <c r="S86" s="150"/>
      <c r="T86" s="147"/>
      <c r="U86" s="147"/>
      <c r="V86" s="147"/>
      <c r="W86" s="147"/>
      <c r="X86" s="147"/>
      <c r="Y86" s="147"/>
      <c r="Z86" s="147"/>
    </row>
    <row r="87" spans="1:26" ht="24.95" customHeight="1" x14ac:dyDescent="0.25">
      <c r="A87" s="172"/>
      <c r="B87" s="169" t="s">
        <v>216</v>
      </c>
      <c r="C87" s="173" t="s">
        <v>217</v>
      </c>
      <c r="D87" s="169" t="s">
        <v>218</v>
      </c>
      <c r="E87" s="169" t="s">
        <v>160</v>
      </c>
      <c r="F87" s="170">
        <v>438</v>
      </c>
      <c r="G87" s="171"/>
      <c r="H87" s="171"/>
      <c r="I87" s="171">
        <f>ROUND(F87*(G87+H87),2)</f>
        <v>0</v>
      </c>
      <c r="J87" s="169">
        <f>ROUND(F87*(N87),2)</f>
        <v>197.1</v>
      </c>
      <c r="K87" s="1">
        <f>ROUND(F87*(O87),2)</f>
        <v>0</v>
      </c>
      <c r="L87" s="1">
        <f>ROUND(F87*(G87),2)</f>
        <v>0</v>
      </c>
      <c r="M87" s="1"/>
      <c r="N87" s="1">
        <v>0.45</v>
      </c>
      <c r="O87" s="1"/>
      <c r="P87" s="161"/>
      <c r="Q87" s="174"/>
      <c r="R87" s="174"/>
      <c r="S87" s="150"/>
      <c r="V87" s="175"/>
      <c r="Z87">
        <v>0</v>
      </c>
    </row>
    <row r="88" spans="1:26" ht="24.95" customHeight="1" x14ac:dyDescent="0.25">
      <c r="A88" s="172"/>
      <c r="B88" s="169" t="s">
        <v>192</v>
      </c>
      <c r="C88" s="173" t="s">
        <v>219</v>
      </c>
      <c r="D88" s="169" t="s">
        <v>220</v>
      </c>
      <c r="E88" s="169" t="s">
        <v>160</v>
      </c>
      <c r="F88" s="170">
        <v>438</v>
      </c>
      <c r="G88" s="171"/>
      <c r="H88" s="171"/>
      <c r="I88" s="171">
        <f>ROUND(F88*(G88+H88),2)</f>
        <v>0</v>
      </c>
      <c r="J88" s="169">
        <f>ROUND(F88*(N88),2)</f>
        <v>162.06</v>
      </c>
      <c r="K88" s="1">
        <f>ROUND(F88*(O88),2)</f>
        <v>0</v>
      </c>
      <c r="L88" s="1"/>
      <c r="M88" s="1">
        <f>ROUND(F88*(G88),2)</f>
        <v>0</v>
      </c>
      <c r="N88" s="1">
        <v>0.37</v>
      </c>
      <c r="O88" s="1"/>
      <c r="P88" s="161"/>
      <c r="Q88" s="174"/>
      <c r="R88" s="174"/>
      <c r="S88" s="150"/>
      <c r="V88" s="175"/>
      <c r="Z88">
        <v>0</v>
      </c>
    </row>
    <row r="89" spans="1:26" x14ac:dyDescent="0.25">
      <c r="A89" s="150"/>
      <c r="B89" s="150"/>
      <c r="C89" s="150"/>
      <c r="D89" s="150" t="s">
        <v>84</v>
      </c>
      <c r="E89" s="150"/>
      <c r="F89" s="168"/>
      <c r="G89" s="153"/>
      <c r="H89" s="153"/>
      <c r="I89" s="153">
        <f>ROUND((SUM(I86:I88))/1,2)</f>
        <v>0</v>
      </c>
      <c r="J89" s="150"/>
      <c r="K89" s="150"/>
      <c r="L89" s="150">
        <f>ROUND((SUM(L86:L88))/1,2)</f>
        <v>0</v>
      </c>
      <c r="M89" s="150">
        <f>ROUND((SUM(M86:M88))/1,2)</f>
        <v>0</v>
      </c>
      <c r="N89" s="150"/>
      <c r="O89" s="150"/>
      <c r="P89" s="176"/>
      <c r="S89" s="168">
        <f>ROUND((SUM(S86:S88))/1,2)</f>
        <v>0</v>
      </c>
      <c r="V89">
        <f>ROUND((SUM(V86:V88))/1,2)</f>
        <v>0</v>
      </c>
    </row>
    <row r="90" spans="1:26" x14ac:dyDescent="0.25">
      <c r="A90" s="1"/>
      <c r="B90" s="1"/>
      <c r="C90" s="1"/>
      <c r="D90" s="1"/>
      <c r="E90" s="1"/>
      <c r="F90" s="161"/>
      <c r="G90" s="143"/>
      <c r="H90" s="143"/>
      <c r="I90" s="143"/>
      <c r="J90" s="1"/>
      <c r="K90" s="1"/>
      <c r="L90" s="1"/>
      <c r="M90" s="1"/>
      <c r="N90" s="1"/>
      <c r="O90" s="1"/>
      <c r="P90" s="1"/>
      <c r="S90" s="1"/>
    </row>
    <row r="91" spans="1:26" x14ac:dyDescent="0.25">
      <c r="A91" s="150"/>
      <c r="B91" s="150"/>
      <c r="C91" s="150"/>
      <c r="D91" s="2" t="s">
        <v>82</v>
      </c>
      <c r="E91" s="150"/>
      <c r="F91" s="168"/>
      <c r="G91" s="153"/>
      <c r="H91" s="153">
        <f>ROUND((SUM(M85:M90))/2,2)</f>
        <v>0</v>
      </c>
      <c r="I91" s="153">
        <f>ROUND((SUM(I85:I90))/2,2)</f>
        <v>0</v>
      </c>
      <c r="J91" s="150"/>
      <c r="K91" s="150"/>
      <c r="L91" s="150">
        <f>ROUND((SUM(L85:L90))/2,2)</f>
        <v>0</v>
      </c>
      <c r="M91" s="150">
        <f>ROUND((SUM(M85:M90))/2,2)</f>
        <v>0</v>
      </c>
      <c r="N91" s="150"/>
      <c r="O91" s="150"/>
      <c r="P91" s="176"/>
      <c r="S91" s="176">
        <f>ROUND((SUM(S85:S90))/2,2)</f>
        <v>0</v>
      </c>
      <c r="V91">
        <f>ROUND((SUM(V85:V90))/2,2)</f>
        <v>0</v>
      </c>
    </row>
    <row r="92" spans="1:26" x14ac:dyDescent="0.25">
      <c r="A92" s="177"/>
      <c r="B92" s="177"/>
      <c r="C92" s="177"/>
      <c r="D92" s="177" t="s">
        <v>85</v>
      </c>
      <c r="E92" s="177"/>
      <c r="F92" s="178"/>
      <c r="G92" s="179"/>
      <c r="H92" s="179">
        <f>ROUND((SUM(M9:M91))/3,2)</f>
        <v>0</v>
      </c>
      <c r="I92" s="199">
        <f>ROUND((SUM(I9:I91))/3,2)</f>
        <v>0</v>
      </c>
      <c r="J92" s="200"/>
      <c r="K92" s="200">
        <f>ROUND((SUM(K9:K91))/3,2)</f>
        <v>0</v>
      </c>
      <c r="L92" s="200">
        <f>ROUND((SUM(L9:L91))/3,2)</f>
        <v>0</v>
      </c>
      <c r="M92" s="200">
        <f>ROUND((SUM(M9:M91))/3,2)</f>
        <v>0</v>
      </c>
      <c r="N92" s="200"/>
      <c r="O92" s="200"/>
      <c r="P92" s="197"/>
      <c r="Q92" s="201"/>
      <c r="R92" s="201"/>
      <c r="S92" s="197">
        <f>ROUND((SUM(S9:S91))/3,2)</f>
        <v>1021.22</v>
      </c>
      <c r="T92" s="180"/>
      <c r="U92" s="180"/>
      <c r="V92" s="180">
        <f>ROUND((SUM(V9:V91))/3,2)</f>
        <v>0</v>
      </c>
      <c r="Z92">
        <f>(SUM(Z9:Z91))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12 Vodovodné prípojky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0" workbookViewId="0">
      <selection activeCell="I24" sqref="I24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25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9648'!B16</f>
        <v>0</v>
      </c>
      <c r="E16" s="89">
        <f>'Rekap 9648'!C16</f>
        <v>0</v>
      </c>
      <c r="F16" s="98">
        <f>'Rekap 9648'!D16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9648'!Z92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9648'!B21</f>
        <v>0</v>
      </c>
      <c r="E18" s="69">
        <f>'Rekap 9648'!C21</f>
        <v>0</v>
      </c>
      <c r="F18" s="74">
        <f>'Rekap 9648'!D21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9648'!K9:'SO 9648'!K91)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9648'!K9:'SO 9648'!K91)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913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/>
      <c r="E16" s="89"/>
      <c r="F16" s="98"/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13792'!Z38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13792'!B13</f>
        <v>0</v>
      </c>
      <c r="E18" s="69">
        <f>'Rekap 13792'!C13</f>
        <v>0</v>
      </c>
      <c r="F18" s="74">
        <f>'Rekap 13792'!D13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13792'!K9:'SO 13792'!K37)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13792'!K9:'SO 13792'!K37)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913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82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83</v>
      </c>
      <c r="B11" s="151">
        <f>'SO 13792'!L29</f>
        <v>0</v>
      </c>
      <c r="C11" s="151">
        <f>'SO 13792'!M29</f>
        <v>0</v>
      </c>
      <c r="D11" s="151">
        <f>'SO 13792'!I29</f>
        <v>0</v>
      </c>
      <c r="E11" s="152">
        <f>'SO 13792'!P29</f>
        <v>0.21</v>
      </c>
      <c r="F11" s="152">
        <f>'SO 13792'!S29</f>
        <v>0.1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914</v>
      </c>
      <c r="B12" s="151">
        <f>'SO 13792'!L35</f>
        <v>0</v>
      </c>
      <c r="C12" s="151">
        <f>'SO 13792'!M35</f>
        <v>0</v>
      </c>
      <c r="D12" s="151">
        <f>'SO 13792'!I35</f>
        <v>0</v>
      </c>
      <c r="E12" s="152">
        <f>'SO 13792'!P35</f>
        <v>0</v>
      </c>
      <c r="F12" s="152">
        <f>'SO 13792'!S35</f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2" t="s">
        <v>82</v>
      </c>
      <c r="B13" s="153">
        <f>'SO 13792'!L37</f>
        <v>0</v>
      </c>
      <c r="C13" s="153">
        <f>'SO 13792'!M37</f>
        <v>0</v>
      </c>
      <c r="D13" s="153">
        <f>'SO 13792'!I37</f>
        <v>0</v>
      </c>
      <c r="E13" s="154">
        <f>'SO 13792'!S37</f>
        <v>0.1</v>
      </c>
      <c r="F13" s="154">
        <f>'SO 13792'!V37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"/>
      <c r="B14" s="143"/>
      <c r="C14" s="143"/>
      <c r="D14" s="143"/>
      <c r="E14" s="142"/>
      <c r="F14" s="142"/>
    </row>
    <row r="15" spans="1:26" x14ac:dyDescent="0.25">
      <c r="A15" s="2" t="s">
        <v>85</v>
      </c>
      <c r="B15" s="153">
        <f>'SO 13792'!L38</f>
        <v>0</v>
      </c>
      <c r="C15" s="153">
        <f>'SO 13792'!M38</f>
        <v>0</v>
      </c>
      <c r="D15" s="153">
        <f>'SO 13792'!I38</f>
        <v>0</v>
      </c>
      <c r="E15" s="154">
        <f>'SO 13792'!S38</f>
        <v>0.1</v>
      </c>
      <c r="F15" s="154">
        <f>'SO 13792'!V38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"/>
      <c r="B16" s="143"/>
      <c r="C16" s="143"/>
      <c r="D16" s="143"/>
      <c r="E16" s="142"/>
      <c r="F16" s="142"/>
    </row>
    <row r="17" spans="1:6" x14ac:dyDescent="0.25">
      <c r="A17" s="1"/>
      <c r="B17" s="143"/>
      <c r="C17" s="143"/>
      <c r="D17" s="143"/>
      <c r="E17" s="142"/>
      <c r="F17" s="142"/>
    </row>
    <row r="18" spans="1:6" x14ac:dyDescent="0.25">
      <c r="A18" s="1"/>
      <c r="B18" s="143"/>
      <c r="C18" s="143"/>
      <c r="D18" s="143"/>
      <c r="E18" s="142"/>
      <c r="F18" s="142"/>
    </row>
    <row r="19" spans="1:6" x14ac:dyDescent="0.25">
      <c r="A19" s="1"/>
      <c r="B19" s="143"/>
      <c r="C19" s="143"/>
      <c r="D19" s="143"/>
      <c r="E19" s="142"/>
      <c r="F19" s="142"/>
    </row>
    <row r="20" spans="1:6" x14ac:dyDescent="0.25">
      <c r="A20" s="1"/>
      <c r="B20" s="143"/>
      <c r="C20" s="143"/>
      <c r="D20" s="143"/>
      <c r="E20" s="142"/>
      <c r="F20" s="142"/>
    </row>
    <row r="21" spans="1:6" x14ac:dyDescent="0.25">
      <c r="A21" s="1"/>
      <c r="B21" s="143"/>
      <c r="C21" s="143"/>
      <c r="D21" s="143"/>
      <c r="E21" s="142"/>
      <c r="F21" s="142"/>
    </row>
    <row r="22" spans="1:6" x14ac:dyDescent="0.25">
      <c r="A22" s="1"/>
      <c r="B22" s="143"/>
      <c r="C22" s="143"/>
      <c r="D22" s="143"/>
      <c r="E22" s="142"/>
      <c r="F22" s="142"/>
    </row>
    <row r="23" spans="1:6" x14ac:dyDescent="0.25">
      <c r="A23" s="1"/>
      <c r="B23" s="143"/>
      <c r="C23" s="143"/>
      <c r="D23" s="143"/>
      <c r="E23" s="142"/>
      <c r="F23" s="142"/>
    </row>
    <row r="24" spans="1:6" x14ac:dyDescent="0.25">
      <c r="A24" s="1"/>
      <c r="B24" s="143"/>
      <c r="C24" s="143"/>
      <c r="D24" s="143"/>
      <c r="E24" s="142"/>
      <c r="F24" s="142"/>
    </row>
    <row r="25" spans="1:6" x14ac:dyDescent="0.25">
      <c r="A25" s="1"/>
      <c r="B25" s="143"/>
      <c r="C25" s="143"/>
      <c r="D25" s="143"/>
      <c r="E25" s="142"/>
      <c r="F25" s="142"/>
    </row>
    <row r="26" spans="1:6" x14ac:dyDescent="0.25">
      <c r="A26" s="1"/>
      <c r="B26" s="143"/>
      <c r="C26" s="143"/>
      <c r="D26" s="143"/>
      <c r="E26" s="142"/>
      <c r="F26" s="142"/>
    </row>
    <row r="27" spans="1:6" x14ac:dyDescent="0.25">
      <c r="A27" s="1"/>
      <c r="B27" s="143"/>
      <c r="C27" s="143"/>
      <c r="D27" s="143"/>
      <c r="E27" s="142"/>
      <c r="F27" s="142"/>
    </row>
    <row r="28" spans="1:6" x14ac:dyDescent="0.25">
      <c r="A28" s="1"/>
      <c r="B28" s="143"/>
      <c r="C28" s="143"/>
      <c r="D28" s="143"/>
      <c r="E28" s="142"/>
      <c r="F28" s="142"/>
    </row>
    <row r="29" spans="1:6" x14ac:dyDescent="0.25">
      <c r="A29" s="1"/>
      <c r="B29" s="143"/>
      <c r="C29" s="143"/>
      <c r="D29" s="143"/>
      <c r="E29" s="142"/>
      <c r="F29" s="142"/>
    </row>
    <row r="30" spans="1:6" x14ac:dyDescent="0.25">
      <c r="A30" s="1"/>
      <c r="B30" s="143"/>
      <c r="C30" s="143"/>
      <c r="D30" s="143"/>
      <c r="E30" s="142"/>
      <c r="F30" s="142"/>
    </row>
    <row r="31" spans="1:6" x14ac:dyDescent="0.25">
      <c r="A31" s="1"/>
      <c r="B31" s="143"/>
      <c r="C31" s="143"/>
      <c r="D31" s="143"/>
      <c r="E31" s="142"/>
      <c r="F31" s="142"/>
    </row>
    <row r="32" spans="1: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pane ySplit="8" topLeftCell="A9" activePane="bottomLeft" state="frozen"/>
      <selection pane="bottomLeft" activeCell="G35" sqref="G11:G35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913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82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83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181</v>
      </c>
      <c r="C11" s="173" t="s">
        <v>915</v>
      </c>
      <c r="D11" s="169" t="s">
        <v>916</v>
      </c>
      <c r="E11" s="169" t="s">
        <v>160</v>
      </c>
      <c r="F11" s="170">
        <v>4</v>
      </c>
      <c r="G11" s="171"/>
      <c r="H11" s="171"/>
      <c r="I11" s="171">
        <f t="shared" ref="I11:I28" si="0">ROUND(F11*(G11+H11),2)</f>
        <v>0</v>
      </c>
      <c r="J11" s="169">
        <f t="shared" ref="J11:J28" si="1">ROUND(F11*(N11),2)</f>
        <v>11.8</v>
      </c>
      <c r="K11" s="1">
        <f t="shared" ref="K11:K28" si="2">ROUND(F11*(O11),2)</f>
        <v>0</v>
      </c>
      <c r="L11" s="1">
        <f t="shared" ref="L11:L19" si="3">ROUND(F11*(G11),2)</f>
        <v>0</v>
      </c>
      <c r="M11" s="1"/>
      <c r="N11" s="1">
        <v>2.95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181</v>
      </c>
      <c r="C12" s="173" t="s">
        <v>917</v>
      </c>
      <c r="D12" s="169" t="s">
        <v>918</v>
      </c>
      <c r="E12" s="169" t="s">
        <v>140</v>
      </c>
      <c r="F12" s="170">
        <v>2</v>
      </c>
      <c r="G12" s="171"/>
      <c r="H12" s="171"/>
      <c r="I12" s="171">
        <f t="shared" si="0"/>
        <v>0</v>
      </c>
      <c r="J12" s="169">
        <f t="shared" si="1"/>
        <v>25.64</v>
      </c>
      <c r="K12" s="1">
        <f t="shared" si="2"/>
        <v>0</v>
      </c>
      <c r="L12" s="1">
        <f t="shared" si="3"/>
        <v>0</v>
      </c>
      <c r="M12" s="1"/>
      <c r="N12" s="1">
        <v>12.82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181</v>
      </c>
      <c r="C13" s="173" t="s">
        <v>919</v>
      </c>
      <c r="D13" s="169" t="s">
        <v>920</v>
      </c>
      <c r="E13" s="169" t="s">
        <v>140</v>
      </c>
      <c r="F13" s="170">
        <v>4</v>
      </c>
      <c r="G13" s="171"/>
      <c r="H13" s="171"/>
      <c r="I13" s="171">
        <f t="shared" si="0"/>
        <v>0</v>
      </c>
      <c r="J13" s="169">
        <f t="shared" si="1"/>
        <v>25.64</v>
      </c>
      <c r="K13" s="1">
        <f t="shared" si="2"/>
        <v>0</v>
      </c>
      <c r="L13" s="1">
        <f t="shared" si="3"/>
        <v>0</v>
      </c>
      <c r="M13" s="1"/>
      <c r="N13" s="1">
        <v>6.41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181</v>
      </c>
      <c r="C14" s="173" t="s">
        <v>921</v>
      </c>
      <c r="D14" s="169" t="s">
        <v>922</v>
      </c>
      <c r="E14" s="169" t="s">
        <v>140</v>
      </c>
      <c r="F14" s="170">
        <v>3</v>
      </c>
      <c r="G14" s="171"/>
      <c r="H14" s="171"/>
      <c r="I14" s="171">
        <f t="shared" si="0"/>
        <v>0</v>
      </c>
      <c r="J14" s="169">
        <f t="shared" si="1"/>
        <v>21.03</v>
      </c>
      <c r="K14" s="1">
        <f t="shared" si="2"/>
        <v>0</v>
      </c>
      <c r="L14" s="1">
        <f t="shared" si="3"/>
        <v>0</v>
      </c>
      <c r="M14" s="1"/>
      <c r="N14" s="1">
        <v>7.01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181</v>
      </c>
      <c r="C15" s="173" t="s">
        <v>923</v>
      </c>
      <c r="D15" s="169" t="s">
        <v>924</v>
      </c>
      <c r="E15" s="169" t="s">
        <v>925</v>
      </c>
      <c r="F15" s="170">
        <v>4</v>
      </c>
      <c r="G15" s="171"/>
      <c r="H15" s="171"/>
      <c r="I15" s="171">
        <f t="shared" si="0"/>
        <v>0</v>
      </c>
      <c r="J15" s="169">
        <f t="shared" si="1"/>
        <v>33.4</v>
      </c>
      <c r="K15" s="1">
        <f t="shared" si="2"/>
        <v>0</v>
      </c>
      <c r="L15" s="1">
        <f t="shared" si="3"/>
        <v>0</v>
      </c>
      <c r="M15" s="1"/>
      <c r="N15" s="1">
        <v>8.35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181</v>
      </c>
      <c r="C16" s="173" t="s">
        <v>926</v>
      </c>
      <c r="D16" s="169" t="s">
        <v>927</v>
      </c>
      <c r="E16" s="169" t="s">
        <v>160</v>
      </c>
      <c r="F16" s="170">
        <v>5</v>
      </c>
      <c r="G16" s="171"/>
      <c r="H16" s="171"/>
      <c r="I16" s="171">
        <f t="shared" si="0"/>
        <v>0</v>
      </c>
      <c r="J16" s="169">
        <f t="shared" si="1"/>
        <v>7.6</v>
      </c>
      <c r="K16" s="1">
        <f t="shared" si="2"/>
        <v>0</v>
      </c>
      <c r="L16" s="1">
        <f t="shared" si="3"/>
        <v>0</v>
      </c>
      <c r="M16" s="1"/>
      <c r="N16" s="1">
        <v>1.52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181</v>
      </c>
      <c r="C17" s="173" t="s">
        <v>928</v>
      </c>
      <c r="D17" s="169" t="s">
        <v>929</v>
      </c>
      <c r="E17" s="169" t="s">
        <v>930</v>
      </c>
      <c r="F17" s="170">
        <v>1</v>
      </c>
      <c r="G17" s="171"/>
      <c r="H17" s="171"/>
      <c r="I17" s="171">
        <f t="shared" si="0"/>
        <v>0</v>
      </c>
      <c r="J17" s="169">
        <f t="shared" si="1"/>
        <v>108.34</v>
      </c>
      <c r="K17" s="1">
        <f t="shared" si="2"/>
        <v>0</v>
      </c>
      <c r="L17" s="1">
        <f t="shared" si="3"/>
        <v>0</v>
      </c>
      <c r="M17" s="1"/>
      <c r="N17" s="1">
        <v>108.34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181</v>
      </c>
      <c r="C18" s="173" t="s">
        <v>931</v>
      </c>
      <c r="D18" s="169" t="s">
        <v>932</v>
      </c>
      <c r="E18" s="169" t="s">
        <v>160</v>
      </c>
      <c r="F18" s="170">
        <v>5</v>
      </c>
      <c r="G18" s="171"/>
      <c r="H18" s="171"/>
      <c r="I18" s="171">
        <f t="shared" si="0"/>
        <v>0</v>
      </c>
      <c r="J18" s="169">
        <f t="shared" si="1"/>
        <v>3.15</v>
      </c>
      <c r="K18" s="1">
        <f t="shared" si="2"/>
        <v>0</v>
      </c>
      <c r="L18" s="1">
        <f t="shared" si="3"/>
        <v>0</v>
      </c>
      <c r="M18" s="1"/>
      <c r="N18" s="1">
        <v>0.63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181</v>
      </c>
      <c r="C19" s="173" t="s">
        <v>933</v>
      </c>
      <c r="D19" s="169" t="s">
        <v>934</v>
      </c>
      <c r="E19" s="169" t="s">
        <v>312</v>
      </c>
      <c r="F19" s="170">
        <v>3.6</v>
      </c>
      <c r="G19" s="171"/>
      <c r="H19" s="171"/>
      <c r="I19" s="171">
        <f t="shared" si="0"/>
        <v>0</v>
      </c>
      <c r="J19" s="169">
        <f t="shared" si="1"/>
        <v>20.45</v>
      </c>
      <c r="K19" s="1">
        <f t="shared" si="2"/>
        <v>0</v>
      </c>
      <c r="L19" s="1">
        <f t="shared" si="3"/>
        <v>0</v>
      </c>
      <c r="M19" s="1"/>
      <c r="N19" s="1">
        <v>5.68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184</v>
      </c>
      <c r="C20" s="173" t="s">
        <v>185</v>
      </c>
      <c r="D20" s="169" t="s">
        <v>935</v>
      </c>
      <c r="E20" s="169" t="s">
        <v>312</v>
      </c>
      <c r="F20" s="170">
        <v>3.6</v>
      </c>
      <c r="G20" s="171"/>
      <c r="H20" s="171"/>
      <c r="I20" s="171">
        <f t="shared" si="0"/>
        <v>0</v>
      </c>
      <c r="J20" s="169">
        <f t="shared" si="1"/>
        <v>86.69</v>
      </c>
      <c r="K20" s="1">
        <f t="shared" si="2"/>
        <v>0</v>
      </c>
      <c r="L20" s="1"/>
      <c r="M20" s="1">
        <f t="shared" ref="M20:M28" si="4">ROUND(F20*(G20),2)</f>
        <v>0</v>
      </c>
      <c r="N20" s="1">
        <v>24.08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614</v>
      </c>
      <c r="C21" s="173" t="s">
        <v>936</v>
      </c>
      <c r="D21" s="169" t="s">
        <v>937</v>
      </c>
      <c r="E21" s="169" t="s">
        <v>149</v>
      </c>
      <c r="F21" s="170">
        <v>4</v>
      </c>
      <c r="G21" s="171"/>
      <c r="H21" s="171"/>
      <c r="I21" s="171">
        <f t="shared" si="0"/>
        <v>0</v>
      </c>
      <c r="J21" s="169">
        <f t="shared" si="1"/>
        <v>47.52</v>
      </c>
      <c r="K21" s="1">
        <f t="shared" si="2"/>
        <v>0</v>
      </c>
      <c r="L21" s="1"/>
      <c r="M21" s="1">
        <f t="shared" si="4"/>
        <v>0</v>
      </c>
      <c r="N21" s="1">
        <v>11.88</v>
      </c>
      <c r="O21" s="1"/>
      <c r="P21" s="168">
        <v>6.7099999999999998E-3</v>
      </c>
      <c r="Q21" s="174"/>
      <c r="R21" s="174">
        <v>6.7099999999999998E-3</v>
      </c>
      <c r="S21" s="150">
        <f t="shared" ref="S21:S28" si="5">ROUND(F21*(R21),3)</f>
        <v>2.7E-2</v>
      </c>
      <c r="V21" s="175"/>
      <c r="Z21">
        <v>0</v>
      </c>
    </row>
    <row r="22" spans="1:26" ht="24.95" customHeight="1" x14ac:dyDescent="0.25">
      <c r="A22" s="172"/>
      <c r="B22" s="169" t="s">
        <v>192</v>
      </c>
      <c r="C22" s="173" t="s">
        <v>938</v>
      </c>
      <c r="D22" s="169" t="s">
        <v>1050</v>
      </c>
      <c r="E22" s="169" t="s">
        <v>140</v>
      </c>
      <c r="F22" s="170">
        <v>8</v>
      </c>
      <c r="G22" s="171"/>
      <c r="H22" s="171"/>
      <c r="I22" s="171">
        <f t="shared" si="0"/>
        <v>0</v>
      </c>
      <c r="J22" s="169">
        <f t="shared" si="1"/>
        <v>1.04</v>
      </c>
      <c r="K22" s="1">
        <f t="shared" si="2"/>
        <v>0</v>
      </c>
      <c r="L22" s="1"/>
      <c r="M22" s="1">
        <f t="shared" si="4"/>
        <v>0</v>
      </c>
      <c r="N22" s="1">
        <v>0.13</v>
      </c>
      <c r="O22" s="1"/>
      <c r="P22" s="168">
        <v>6.9999999999999994E-5</v>
      </c>
      <c r="Q22" s="174"/>
      <c r="R22" s="174">
        <v>6.9999999999999994E-5</v>
      </c>
      <c r="S22" s="150">
        <f t="shared" si="5"/>
        <v>1E-3</v>
      </c>
      <c r="V22" s="175"/>
      <c r="Z22">
        <v>0</v>
      </c>
    </row>
    <row r="23" spans="1:26" ht="24.95" customHeight="1" x14ac:dyDescent="0.25">
      <c r="A23" s="172"/>
      <c r="B23" s="169" t="s">
        <v>192</v>
      </c>
      <c r="C23" s="173" t="s">
        <v>939</v>
      </c>
      <c r="D23" s="169" t="s">
        <v>940</v>
      </c>
      <c r="E23" s="169" t="s">
        <v>941</v>
      </c>
      <c r="F23" s="170">
        <v>6.4000000000000001E-2</v>
      </c>
      <c r="G23" s="171"/>
      <c r="H23" s="171"/>
      <c r="I23" s="171">
        <f t="shared" si="0"/>
        <v>0</v>
      </c>
      <c r="J23" s="169">
        <f t="shared" si="1"/>
        <v>18.059999999999999</v>
      </c>
      <c r="K23" s="1">
        <f t="shared" si="2"/>
        <v>0</v>
      </c>
      <c r="L23" s="1"/>
      <c r="M23" s="1">
        <f t="shared" si="4"/>
        <v>0</v>
      </c>
      <c r="N23" s="1">
        <v>282.14999999999998</v>
      </c>
      <c r="O23" s="1"/>
      <c r="P23" s="168">
        <v>0.14499999999999999</v>
      </c>
      <c r="Q23" s="174"/>
      <c r="R23" s="174">
        <v>0.14499999999999999</v>
      </c>
      <c r="S23" s="150">
        <f t="shared" si="5"/>
        <v>8.9999999999999993E-3</v>
      </c>
      <c r="V23" s="175"/>
      <c r="Z23">
        <v>0</v>
      </c>
    </row>
    <row r="24" spans="1:26" ht="24.95" customHeight="1" x14ac:dyDescent="0.25">
      <c r="A24" s="172"/>
      <c r="B24" s="169" t="s">
        <v>192</v>
      </c>
      <c r="C24" s="173" t="s">
        <v>942</v>
      </c>
      <c r="D24" s="169" t="s">
        <v>943</v>
      </c>
      <c r="E24" s="169" t="s">
        <v>941</v>
      </c>
      <c r="F24" s="170">
        <v>6.4000000000000001E-2</v>
      </c>
      <c r="G24" s="171"/>
      <c r="H24" s="171"/>
      <c r="I24" s="171">
        <f t="shared" si="0"/>
        <v>0</v>
      </c>
      <c r="J24" s="169">
        <f t="shared" si="1"/>
        <v>2.66</v>
      </c>
      <c r="K24" s="1">
        <f t="shared" si="2"/>
        <v>0</v>
      </c>
      <c r="L24" s="1"/>
      <c r="M24" s="1">
        <f t="shared" si="4"/>
        <v>0</v>
      </c>
      <c r="N24" s="1">
        <v>41.49</v>
      </c>
      <c r="O24" s="1"/>
      <c r="P24" s="168">
        <v>3.27E-2</v>
      </c>
      <c r="Q24" s="174"/>
      <c r="R24" s="174">
        <v>3.27E-2</v>
      </c>
      <c r="S24" s="150">
        <f t="shared" si="5"/>
        <v>2E-3</v>
      </c>
      <c r="V24" s="175"/>
      <c r="Z24">
        <v>0</v>
      </c>
    </row>
    <row r="25" spans="1:26" ht="24.95" customHeight="1" x14ac:dyDescent="0.25">
      <c r="A25" s="172"/>
      <c r="B25" s="169" t="s">
        <v>192</v>
      </c>
      <c r="C25" s="173" t="s">
        <v>944</v>
      </c>
      <c r="D25" s="169" t="s">
        <v>945</v>
      </c>
      <c r="E25" s="169" t="s">
        <v>941</v>
      </c>
      <c r="F25" s="170">
        <v>6.4000000000000001E-2</v>
      </c>
      <c r="G25" s="171"/>
      <c r="H25" s="171"/>
      <c r="I25" s="171">
        <f t="shared" si="0"/>
        <v>0</v>
      </c>
      <c r="J25" s="169">
        <f t="shared" si="1"/>
        <v>2.97</v>
      </c>
      <c r="K25" s="1">
        <f t="shared" si="2"/>
        <v>0</v>
      </c>
      <c r="L25" s="1"/>
      <c r="M25" s="1">
        <f t="shared" si="4"/>
        <v>0</v>
      </c>
      <c r="N25" s="1">
        <v>46.47</v>
      </c>
      <c r="O25" s="1"/>
      <c r="P25" s="168">
        <v>1.06E-2</v>
      </c>
      <c r="Q25" s="174"/>
      <c r="R25" s="174">
        <v>1.06E-2</v>
      </c>
      <c r="S25" s="150">
        <f t="shared" si="5"/>
        <v>1E-3</v>
      </c>
      <c r="V25" s="175"/>
      <c r="Z25">
        <v>0</v>
      </c>
    </row>
    <row r="26" spans="1:26" ht="24.95" customHeight="1" x14ac:dyDescent="0.25">
      <c r="A26" s="172"/>
      <c r="B26" s="169" t="s">
        <v>192</v>
      </c>
      <c r="C26" s="173" t="s">
        <v>946</v>
      </c>
      <c r="D26" s="169" t="s">
        <v>947</v>
      </c>
      <c r="E26" s="169" t="s">
        <v>140</v>
      </c>
      <c r="F26" s="170">
        <v>4</v>
      </c>
      <c r="G26" s="171"/>
      <c r="H26" s="171"/>
      <c r="I26" s="171">
        <f t="shared" si="0"/>
        <v>0</v>
      </c>
      <c r="J26" s="169">
        <f t="shared" si="1"/>
        <v>77.56</v>
      </c>
      <c r="K26" s="1">
        <f t="shared" si="2"/>
        <v>0</v>
      </c>
      <c r="L26" s="1"/>
      <c r="M26" s="1">
        <f t="shared" si="4"/>
        <v>0</v>
      </c>
      <c r="N26" s="1">
        <v>19.39</v>
      </c>
      <c r="O26" s="1"/>
      <c r="P26" s="168">
        <v>7.3999999999999999E-4</v>
      </c>
      <c r="Q26" s="174"/>
      <c r="R26" s="174">
        <v>7.3999999999999999E-4</v>
      </c>
      <c r="S26" s="150">
        <f t="shared" si="5"/>
        <v>3.0000000000000001E-3</v>
      </c>
      <c r="V26" s="175"/>
      <c r="Z26">
        <v>0</v>
      </c>
    </row>
    <row r="27" spans="1:26" ht="24.95" customHeight="1" x14ac:dyDescent="0.25">
      <c r="A27" s="172"/>
      <c r="B27" s="169" t="s">
        <v>192</v>
      </c>
      <c r="C27" s="173" t="s">
        <v>948</v>
      </c>
      <c r="D27" s="169" t="s">
        <v>949</v>
      </c>
      <c r="E27" s="169" t="s">
        <v>140</v>
      </c>
      <c r="F27" s="170">
        <v>8</v>
      </c>
      <c r="G27" s="171"/>
      <c r="H27" s="171"/>
      <c r="I27" s="171">
        <f t="shared" si="0"/>
        <v>0</v>
      </c>
      <c r="J27" s="169">
        <f t="shared" si="1"/>
        <v>63.76</v>
      </c>
      <c r="K27" s="1">
        <f t="shared" si="2"/>
        <v>0</v>
      </c>
      <c r="L27" s="1"/>
      <c r="M27" s="1">
        <f t="shared" si="4"/>
        <v>0</v>
      </c>
      <c r="N27" s="1">
        <v>7.97</v>
      </c>
      <c r="O27" s="1"/>
      <c r="P27" s="168">
        <v>3.0500000000000002E-3</v>
      </c>
      <c r="Q27" s="174"/>
      <c r="R27" s="174">
        <v>3.0500000000000002E-3</v>
      </c>
      <c r="S27" s="150">
        <f t="shared" si="5"/>
        <v>2.4E-2</v>
      </c>
      <c r="V27" s="175"/>
      <c r="Z27">
        <v>0</v>
      </c>
    </row>
    <row r="28" spans="1:26" ht="24.95" customHeight="1" x14ac:dyDescent="0.25">
      <c r="A28" s="172"/>
      <c r="B28" s="169" t="s">
        <v>141</v>
      </c>
      <c r="C28" s="173" t="s">
        <v>950</v>
      </c>
      <c r="D28" s="169" t="s">
        <v>951</v>
      </c>
      <c r="E28" s="169" t="s">
        <v>140</v>
      </c>
      <c r="F28" s="170">
        <v>3</v>
      </c>
      <c r="G28" s="171"/>
      <c r="H28" s="171"/>
      <c r="I28" s="171">
        <f t="shared" si="0"/>
        <v>0</v>
      </c>
      <c r="J28" s="169">
        <f t="shared" si="1"/>
        <v>356.7</v>
      </c>
      <c r="K28" s="1">
        <f t="shared" si="2"/>
        <v>0</v>
      </c>
      <c r="L28" s="1"/>
      <c r="M28" s="1">
        <f t="shared" si="4"/>
        <v>0</v>
      </c>
      <c r="N28" s="1">
        <v>118.9</v>
      </c>
      <c r="O28" s="1"/>
      <c r="P28" s="168">
        <v>1.2E-2</v>
      </c>
      <c r="Q28" s="174"/>
      <c r="R28" s="174">
        <v>1.2E-2</v>
      </c>
      <c r="S28" s="150">
        <f t="shared" si="5"/>
        <v>3.5999999999999997E-2</v>
      </c>
      <c r="V28" s="175"/>
      <c r="Z28">
        <v>0</v>
      </c>
    </row>
    <row r="29" spans="1:26" x14ac:dyDescent="0.25">
      <c r="A29" s="150"/>
      <c r="B29" s="150"/>
      <c r="C29" s="150"/>
      <c r="D29" s="150" t="s">
        <v>83</v>
      </c>
      <c r="E29" s="150"/>
      <c r="F29" s="168"/>
      <c r="G29" s="153"/>
      <c r="H29" s="153">
        <f>ROUND((SUM(M10:M28))/1,2)</f>
        <v>0</v>
      </c>
      <c r="I29" s="153">
        <f>ROUND((SUM(I10:I28))/1,2)</f>
        <v>0</v>
      </c>
      <c r="J29" s="150"/>
      <c r="K29" s="150"/>
      <c r="L29" s="150">
        <f>ROUND((SUM(L10:L28))/1,2)</f>
        <v>0</v>
      </c>
      <c r="M29" s="150">
        <f>ROUND((SUM(M10:M28))/1,2)</f>
        <v>0</v>
      </c>
      <c r="N29" s="150"/>
      <c r="O29" s="150"/>
      <c r="P29" s="176">
        <f>ROUND((SUM(P10:P28))/1,2)</f>
        <v>0.21</v>
      </c>
      <c r="Q29" s="147"/>
      <c r="R29" s="147"/>
      <c r="S29" s="176">
        <f>ROUND((SUM(S10:S28))/1,2)</f>
        <v>0.1</v>
      </c>
      <c r="T29" s="147"/>
      <c r="U29" s="147"/>
      <c r="V29" s="147"/>
      <c r="W29" s="147"/>
      <c r="X29" s="147"/>
      <c r="Y29" s="147"/>
      <c r="Z29" s="147"/>
    </row>
    <row r="30" spans="1:26" x14ac:dyDescent="0.25">
      <c r="A30" s="1"/>
      <c r="B30" s="1"/>
      <c r="C30" s="1"/>
      <c r="D30" s="1"/>
      <c r="E30" s="1"/>
      <c r="F30" s="161"/>
      <c r="G30" s="143"/>
      <c r="H30" s="143"/>
      <c r="I30" s="143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0"/>
      <c r="B31" s="150"/>
      <c r="C31" s="150"/>
      <c r="D31" s="150" t="s">
        <v>914</v>
      </c>
      <c r="E31" s="150"/>
      <c r="F31" s="168"/>
      <c r="G31" s="151"/>
      <c r="H31" s="151"/>
      <c r="I31" s="151"/>
      <c r="J31" s="150"/>
      <c r="K31" s="150"/>
      <c r="L31" s="150"/>
      <c r="M31" s="150"/>
      <c r="N31" s="150"/>
      <c r="O31" s="150"/>
      <c r="P31" s="150"/>
      <c r="Q31" s="147"/>
      <c r="R31" s="147"/>
      <c r="S31" s="150"/>
      <c r="T31" s="147"/>
      <c r="U31" s="147"/>
      <c r="V31" s="147"/>
      <c r="W31" s="147"/>
      <c r="X31" s="147"/>
      <c r="Y31" s="147"/>
      <c r="Z31" s="147"/>
    </row>
    <row r="32" spans="1:26" ht="34.5" x14ac:dyDescent="0.25">
      <c r="A32" s="172"/>
      <c r="B32" s="169" t="s">
        <v>329</v>
      </c>
      <c r="C32" s="173" t="s">
        <v>330</v>
      </c>
      <c r="D32" s="169" t="s">
        <v>1051</v>
      </c>
      <c r="E32" s="169" t="s">
        <v>952</v>
      </c>
      <c r="F32" s="170">
        <v>1</v>
      </c>
      <c r="G32" s="171"/>
      <c r="H32" s="171"/>
      <c r="I32" s="171">
        <f>ROUND(F32*(G32+H32),2)</f>
        <v>0</v>
      </c>
      <c r="J32" s="169">
        <f>ROUND(F32*(N32),2)</f>
        <v>480</v>
      </c>
      <c r="K32" s="1">
        <f>ROUND(F32*(O32),2)</f>
        <v>0</v>
      </c>
      <c r="L32" s="1">
        <f>ROUND(F32*(G32),2)</f>
        <v>0</v>
      </c>
      <c r="M32" s="1"/>
      <c r="N32" s="1">
        <v>480</v>
      </c>
      <c r="O32" s="1"/>
      <c r="P32" s="161"/>
      <c r="Q32" s="174"/>
      <c r="R32" s="174"/>
      <c r="S32" s="150"/>
      <c r="V32" s="175"/>
      <c r="Z32">
        <v>0</v>
      </c>
    </row>
    <row r="33" spans="1:26" ht="24.95" customHeight="1" x14ac:dyDescent="0.25">
      <c r="A33" s="172"/>
      <c r="B33" s="169" t="s">
        <v>478</v>
      </c>
      <c r="C33" s="173" t="s">
        <v>517</v>
      </c>
      <c r="D33" s="169" t="s">
        <v>953</v>
      </c>
      <c r="E33" s="181">
        <v>1</v>
      </c>
      <c r="F33" s="170">
        <v>0.03</v>
      </c>
      <c r="G33" s="171"/>
      <c r="H33" s="171"/>
      <c r="I33" s="171">
        <f>ROUND(F33*(G33+H33),2)</f>
        <v>0</v>
      </c>
      <c r="J33" s="169">
        <f>ROUND(F33*(N33),2)</f>
        <v>411.6</v>
      </c>
      <c r="K33" s="1">
        <f>ROUND(F33*(O33),2)</f>
        <v>0</v>
      </c>
      <c r="L33" s="1">
        <f>ROUND(F33*(G33),2)</f>
        <v>0</v>
      </c>
      <c r="M33" s="1"/>
      <c r="N33" s="1">
        <v>13720</v>
      </c>
      <c r="O33" s="1"/>
      <c r="P33" s="161"/>
      <c r="Q33" s="174"/>
      <c r="R33" s="174"/>
      <c r="S33" s="150"/>
      <c r="V33" s="175"/>
      <c r="Z33">
        <v>0</v>
      </c>
    </row>
    <row r="34" spans="1:26" ht="35.1" customHeight="1" x14ac:dyDescent="0.25">
      <c r="A34" s="172"/>
      <c r="B34" s="169" t="s">
        <v>184</v>
      </c>
      <c r="C34" s="173" t="s">
        <v>185</v>
      </c>
      <c r="D34" s="169" t="s">
        <v>1052</v>
      </c>
      <c r="E34" s="169" t="s">
        <v>952</v>
      </c>
      <c r="F34" s="170">
        <v>1</v>
      </c>
      <c r="G34" s="171"/>
      <c r="H34" s="171"/>
      <c r="I34" s="171">
        <f>ROUND(F34*(G34+H34),2)</f>
        <v>0</v>
      </c>
      <c r="J34" s="169">
        <f>ROUND(F34*(N34),2)</f>
        <v>13720</v>
      </c>
      <c r="K34" s="1">
        <f>ROUND(F34*(O34),2)</f>
        <v>0</v>
      </c>
      <c r="L34" s="1"/>
      <c r="M34" s="1">
        <f>ROUND(F34*(G34),2)</f>
        <v>0</v>
      </c>
      <c r="N34" s="1">
        <v>13720</v>
      </c>
      <c r="O34" s="1"/>
      <c r="P34" s="161"/>
      <c r="Q34" s="174"/>
      <c r="R34" s="174"/>
      <c r="S34" s="150"/>
      <c r="V34" s="175"/>
      <c r="Z34">
        <v>0</v>
      </c>
    </row>
    <row r="35" spans="1:26" x14ac:dyDescent="0.25">
      <c r="A35" s="150"/>
      <c r="B35" s="150"/>
      <c r="C35" s="150"/>
      <c r="D35" s="150" t="s">
        <v>914</v>
      </c>
      <c r="E35" s="150"/>
      <c r="F35" s="168"/>
      <c r="G35" s="153"/>
      <c r="H35" s="153"/>
      <c r="I35" s="153">
        <f>ROUND((SUM(I31:I34))/1,2)</f>
        <v>0</v>
      </c>
      <c r="J35" s="150"/>
      <c r="K35" s="150"/>
      <c r="L35" s="150">
        <f>ROUND((SUM(L31:L34))/1,2)</f>
        <v>0</v>
      </c>
      <c r="M35" s="150">
        <f>ROUND((SUM(M31:M34))/1,2)</f>
        <v>0</v>
      </c>
      <c r="N35" s="150"/>
      <c r="O35" s="150"/>
      <c r="P35" s="176"/>
      <c r="S35" s="168">
        <f>ROUND((SUM(S31:S34))/1,2)</f>
        <v>0</v>
      </c>
      <c r="V35">
        <f>ROUND((SUM(V31:V34))/1,2)</f>
        <v>0</v>
      </c>
    </row>
    <row r="36" spans="1:26" x14ac:dyDescent="0.25">
      <c r="A36" s="1"/>
      <c r="B36" s="1"/>
      <c r="C36" s="1"/>
      <c r="D36" s="1"/>
      <c r="E36" s="1"/>
      <c r="F36" s="161"/>
      <c r="G36" s="143"/>
      <c r="H36" s="143"/>
      <c r="I36" s="143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0"/>
      <c r="B37" s="150"/>
      <c r="C37" s="150"/>
      <c r="D37" s="2" t="s">
        <v>82</v>
      </c>
      <c r="E37" s="150"/>
      <c r="F37" s="168"/>
      <c r="G37" s="153"/>
      <c r="H37" s="153">
        <f>ROUND((SUM(M9:M36))/2,2)</f>
        <v>0</v>
      </c>
      <c r="I37" s="153">
        <f>ROUND((SUM(I9:I36))/2,2)</f>
        <v>0</v>
      </c>
      <c r="J37" s="150"/>
      <c r="K37" s="150"/>
      <c r="L37" s="150">
        <f>ROUND((SUM(L9:L36))/2,2)</f>
        <v>0</v>
      </c>
      <c r="M37" s="150">
        <f>ROUND((SUM(M9:M36))/2,2)</f>
        <v>0</v>
      </c>
      <c r="N37" s="150"/>
      <c r="O37" s="150"/>
      <c r="P37" s="176"/>
      <c r="S37" s="176">
        <f>ROUND((SUM(S9:S36))/2,2)</f>
        <v>0.1</v>
      </c>
      <c r="V37">
        <f>ROUND((SUM(V9:V36))/2,2)</f>
        <v>0</v>
      </c>
    </row>
    <row r="38" spans="1:26" x14ac:dyDescent="0.25">
      <c r="A38" s="177"/>
      <c r="B38" s="177"/>
      <c r="C38" s="177"/>
      <c r="D38" s="177" t="s">
        <v>85</v>
      </c>
      <c r="E38" s="177"/>
      <c r="F38" s="178"/>
      <c r="G38" s="179"/>
      <c r="H38" s="179">
        <f>ROUND((SUM(M9:M37))/3,2)</f>
        <v>0</v>
      </c>
      <c r="I38" s="179">
        <f>ROUND((SUM(I9:I37))/3,2)</f>
        <v>0</v>
      </c>
      <c r="J38" s="177"/>
      <c r="K38" s="177">
        <f>ROUND((SUM(K9:K37))/3,2)</f>
        <v>0</v>
      </c>
      <c r="L38" s="177">
        <f>ROUND((SUM(L9:L37))/3,2)</f>
        <v>0</v>
      </c>
      <c r="M38" s="177">
        <f>ROUND((SUM(M9:M37))/3,2)</f>
        <v>0</v>
      </c>
      <c r="N38" s="177"/>
      <c r="O38" s="177"/>
      <c r="P38" s="178"/>
      <c r="Q38" s="180"/>
      <c r="R38" s="180"/>
      <c r="S38" s="178">
        <f>ROUND((SUM(S9:S37))/3,2)</f>
        <v>0.1</v>
      </c>
      <c r="T38" s="180"/>
      <c r="U38" s="180"/>
      <c r="V38" s="180">
        <f>ROUND((SUM(V9:V37))/3,2)</f>
        <v>0</v>
      </c>
      <c r="Z38">
        <f>(SUM(Z9:Z37))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PS 01 Technologická časť ČS</oddHeader>
    <oddFooter>&amp;RStrana &amp;P z &amp;N    &amp;L&amp;7Spracované systémom Systematic®pyramida.wsn, tel.: 051 77 10 585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>
      <selection activeCell="I24" sqref="I24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954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/>
      <c r="E16" s="89"/>
      <c r="F16" s="98"/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13794'!Z72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13794'!B15</f>
        <v>0</v>
      </c>
      <c r="E18" s="69">
        <f>'Rekap 13794'!C15</f>
        <v>0</v>
      </c>
      <c r="F18" s="74">
        <f>'Rekap 13794'!D15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13794'!K9:'SO 13794'!K71)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13794'!K9:'SO 13794'!K71)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954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82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83</v>
      </c>
      <c r="B11" s="151">
        <f>'SO 13794'!L50</f>
        <v>0</v>
      </c>
      <c r="C11" s="151">
        <f>'SO 13794'!M50</f>
        <v>0</v>
      </c>
      <c r="D11" s="151">
        <f>'SO 13794'!I50</f>
        <v>0</v>
      </c>
      <c r="E11" s="152">
        <f>'SO 13794'!P50</f>
        <v>0.45</v>
      </c>
      <c r="F11" s="152">
        <f>'SO 13794'!S50</f>
        <v>0.97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955</v>
      </c>
      <c r="B12" s="151">
        <f>'SO 13794'!L58</f>
        <v>0</v>
      </c>
      <c r="C12" s="151">
        <f>'SO 13794'!M58</f>
        <v>0</v>
      </c>
      <c r="D12" s="151">
        <f>'SO 13794'!I58</f>
        <v>0</v>
      </c>
      <c r="E12" s="152">
        <f>'SO 13794'!P58</f>
        <v>0</v>
      </c>
      <c r="F12" s="152">
        <f>'SO 13794'!S58</f>
        <v>0.01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914</v>
      </c>
      <c r="B13" s="151">
        <f>'SO 13794'!L64</f>
        <v>0</v>
      </c>
      <c r="C13" s="151">
        <f>'SO 13794'!M64</f>
        <v>0</v>
      </c>
      <c r="D13" s="151">
        <f>'SO 13794'!I64</f>
        <v>0</v>
      </c>
      <c r="E13" s="152">
        <f>'SO 13794'!P64</f>
        <v>0</v>
      </c>
      <c r="F13" s="152">
        <f>'SO 13794'!S64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956</v>
      </c>
      <c r="B14" s="151">
        <f>'SO 13794'!L69</f>
        <v>0</v>
      </c>
      <c r="C14" s="151">
        <f>'SO 13794'!M69</f>
        <v>0</v>
      </c>
      <c r="D14" s="151">
        <f>'SO 13794'!I69</f>
        <v>0</v>
      </c>
      <c r="E14" s="152">
        <f>'SO 13794'!P69</f>
        <v>0</v>
      </c>
      <c r="F14" s="152">
        <f>'SO 13794'!S69</f>
        <v>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2" t="s">
        <v>82</v>
      </c>
      <c r="B15" s="153">
        <f>'SO 13794'!L71</f>
        <v>0</v>
      </c>
      <c r="C15" s="153">
        <f>'SO 13794'!M71</f>
        <v>0</v>
      </c>
      <c r="D15" s="153">
        <f>'SO 13794'!I71</f>
        <v>0</v>
      </c>
      <c r="E15" s="154">
        <f>'SO 13794'!S71</f>
        <v>0.98</v>
      </c>
      <c r="F15" s="154">
        <f>'SO 13794'!V71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"/>
      <c r="B16" s="143"/>
      <c r="C16" s="143"/>
      <c r="D16" s="143"/>
      <c r="E16" s="142"/>
      <c r="F16" s="142"/>
    </row>
    <row r="17" spans="1:26" x14ac:dyDescent="0.25">
      <c r="A17" s="2" t="s">
        <v>85</v>
      </c>
      <c r="B17" s="153">
        <f>'SO 13794'!L72</f>
        <v>0</v>
      </c>
      <c r="C17" s="153">
        <f>'SO 13794'!M72</f>
        <v>0</v>
      </c>
      <c r="D17" s="153">
        <f>'SO 13794'!I72</f>
        <v>0</v>
      </c>
      <c r="E17" s="154">
        <f>'SO 13794'!S72</f>
        <v>0.98</v>
      </c>
      <c r="F17" s="154">
        <f>'SO 13794'!V72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1"/>
      <c r="B18" s="143"/>
      <c r="C18" s="143"/>
      <c r="D18" s="143"/>
      <c r="E18" s="142"/>
      <c r="F18" s="142"/>
    </row>
    <row r="19" spans="1:26" x14ac:dyDescent="0.25">
      <c r="A19" s="1"/>
      <c r="B19" s="143"/>
      <c r="C19" s="143"/>
      <c r="D19" s="143"/>
      <c r="E19" s="142"/>
      <c r="F19" s="142"/>
    </row>
    <row r="20" spans="1:26" x14ac:dyDescent="0.25">
      <c r="A20" s="1"/>
      <c r="B20" s="143"/>
      <c r="C20" s="143"/>
      <c r="D20" s="143"/>
      <c r="E20" s="142"/>
      <c r="F20" s="142"/>
    </row>
    <row r="21" spans="1:26" x14ac:dyDescent="0.25">
      <c r="A21" s="1"/>
      <c r="B21" s="143"/>
      <c r="C21" s="143"/>
      <c r="D21" s="143"/>
      <c r="E21" s="142"/>
      <c r="F21" s="142"/>
    </row>
    <row r="22" spans="1:26" x14ac:dyDescent="0.25">
      <c r="A22" s="1"/>
      <c r="B22" s="143"/>
      <c r="C22" s="143"/>
      <c r="D22" s="143"/>
      <c r="E22" s="142"/>
      <c r="F22" s="142"/>
    </row>
    <row r="23" spans="1:26" x14ac:dyDescent="0.25">
      <c r="A23" s="1"/>
      <c r="B23" s="143"/>
      <c r="C23" s="143"/>
      <c r="D23" s="143"/>
      <c r="E23" s="142"/>
      <c r="F23" s="142"/>
    </row>
    <row r="24" spans="1:26" x14ac:dyDescent="0.25">
      <c r="A24" s="1"/>
      <c r="B24" s="143"/>
      <c r="C24" s="143"/>
      <c r="D24" s="143"/>
      <c r="E24" s="142"/>
      <c r="F24" s="142"/>
    </row>
    <row r="25" spans="1:26" x14ac:dyDescent="0.25">
      <c r="A25" s="1"/>
      <c r="B25" s="143"/>
      <c r="C25" s="143"/>
      <c r="D25" s="143"/>
      <c r="E25" s="142"/>
      <c r="F25" s="142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1"/>
      <c r="B27" s="143"/>
      <c r="C27" s="143"/>
      <c r="D27" s="143"/>
      <c r="E27" s="142"/>
      <c r="F27" s="142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workbookViewId="0">
      <pane ySplit="8" topLeftCell="A9" activePane="bottomLeft" state="frozen"/>
      <selection pane="bottomLeft" activeCell="G68" sqref="G11:G6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954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82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83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181</v>
      </c>
      <c r="C11" s="173" t="s">
        <v>957</v>
      </c>
      <c r="D11" s="169" t="s">
        <v>958</v>
      </c>
      <c r="E11" s="169" t="s">
        <v>160</v>
      </c>
      <c r="F11" s="170">
        <v>30</v>
      </c>
      <c r="G11" s="171"/>
      <c r="H11" s="171"/>
      <c r="I11" s="171">
        <f t="shared" ref="I11:I49" si="0">ROUND(F11*(G11+H11),2)</f>
        <v>0</v>
      </c>
      <c r="J11" s="169">
        <f t="shared" ref="J11:J49" si="1">ROUND(F11*(N11),2)</f>
        <v>283.8</v>
      </c>
      <c r="K11" s="1">
        <f t="shared" ref="K11:K49" si="2">ROUND(F11*(O11),2)</f>
        <v>0</v>
      </c>
      <c r="L11" s="1">
        <f t="shared" ref="L11:L26" si="3">ROUND(F11*(G11),2)</f>
        <v>0</v>
      </c>
      <c r="M11" s="1"/>
      <c r="N11" s="1">
        <v>9.4600000000000009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181</v>
      </c>
      <c r="C12" s="173" t="s">
        <v>959</v>
      </c>
      <c r="D12" s="169" t="s">
        <v>960</v>
      </c>
      <c r="E12" s="169" t="s">
        <v>140</v>
      </c>
      <c r="F12" s="170">
        <v>6</v>
      </c>
      <c r="G12" s="171"/>
      <c r="H12" s="171"/>
      <c r="I12" s="171">
        <f t="shared" si="0"/>
        <v>0</v>
      </c>
      <c r="J12" s="169">
        <f t="shared" si="1"/>
        <v>141.6</v>
      </c>
      <c r="K12" s="1">
        <f t="shared" si="2"/>
        <v>0</v>
      </c>
      <c r="L12" s="1">
        <f t="shared" si="3"/>
        <v>0</v>
      </c>
      <c r="M12" s="1"/>
      <c r="N12" s="1">
        <v>23.6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181</v>
      </c>
      <c r="C13" s="173" t="s">
        <v>961</v>
      </c>
      <c r="D13" s="169" t="s">
        <v>962</v>
      </c>
      <c r="E13" s="169" t="s">
        <v>140</v>
      </c>
      <c r="F13" s="170">
        <v>4</v>
      </c>
      <c r="G13" s="171"/>
      <c r="H13" s="171"/>
      <c r="I13" s="171">
        <f t="shared" si="0"/>
        <v>0</v>
      </c>
      <c r="J13" s="169">
        <f t="shared" si="1"/>
        <v>47.32</v>
      </c>
      <c r="K13" s="1">
        <f t="shared" si="2"/>
        <v>0</v>
      </c>
      <c r="L13" s="1">
        <f t="shared" si="3"/>
        <v>0</v>
      </c>
      <c r="M13" s="1"/>
      <c r="N13" s="1">
        <v>11.83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181</v>
      </c>
      <c r="C14" s="173" t="s">
        <v>963</v>
      </c>
      <c r="D14" s="169" t="s">
        <v>964</v>
      </c>
      <c r="E14" s="169" t="s">
        <v>140</v>
      </c>
      <c r="F14" s="170">
        <v>5</v>
      </c>
      <c r="G14" s="171"/>
      <c r="H14" s="171"/>
      <c r="I14" s="171">
        <f t="shared" si="0"/>
        <v>0</v>
      </c>
      <c r="J14" s="169">
        <f t="shared" si="1"/>
        <v>5.25</v>
      </c>
      <c r="K14" s="1">
        <f t="shared" si="2"/>
        <v>0</v>
      </c>
      <c r="L14" s="1">
        <f t="shared" si="3"/>
        <v>0</v>
      </c>
      <c r="M14" s="1"/>
      <c r="N14" s="1">
        <v>1.05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181</v>
      </c>
      <c r="C15" s="173" t="s">
        <v>965</v>
      </c>
      <c r="D15" s="169" t="s">
        <v>966</v>
      </c>
      <c r="E15" s="169" t="s">
        <v>140</v>
      </c>
      <c r="F15" s="170">
        <v>4</v>
      </c>
      <c r="G15" s="171"/>
      <c r="H15" s="171"/>
      <c r="I15" s="171">
        <f t="shared" si="0"/>
        <v>0</v>
      </c>
      <c r="J15" s="169">
        <f t="shared" si="1"/>
        <v>9.64</v>
      </c>
      <c r="K15" s="1">
        <f t="shared" si="2"/>
        <v>0</v>
      </c>
      <c r="L15" s="1">
        <f t="shared" si="3"/>
        <v>0</v>
      </c>
      <c r="M15" s="1"/>
      <c r="N15" s="1">
        <v>2.41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181</v>
      </c>
      <c r="C16" s="173" t="s">
        <v>921</v>
      </c>
      <c r="D16" s="169" t="s">
        <v>922</v>
      </c>
      <c r="E16" s="169" t="s">
        <v>140</v>
      </c>
      <c r="F16" s="170">
        <v>10</v>
      </c>
      <c r="G16" s="171"/>
      <c r="H16" s="171"/>
      <c r="I16" s="171">
        <f t="shared" si="0"/>
        <v>0</v>
      </c>
      <c r="J16" s="169">
        <f t="shared" si="1"/>
        <v>70.099999999999994</v>
      </c>
      <c r="K16" s="1">
        <f t="shared" si="2"/>
        <v>0</v>
      </c>
      <c r="L16" s="1">
        <f t="shared" si="3"/>
        <v>0</v>
      </c>
      <c r="M16" s="1"/>
      <c r="N16" s="1">
        <v>7.01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181</v>
      </c>
      <c r="C17" s="173" t="s">
        <v>967</v>
      </c>
      <c r="D17" s="169" t="s">
        <v>968</v>
      </c>
      <c r="E17" s="169" t="s">
        <v>140</v>
      </c>
      <c r="F17" s="170">
        <v>16</v>
      </c>
      <c r="G17" s="171"/>
      <c r="H17" s="171"/>
      <c r="I17" s="171">
        <f t="shared" si="0"/>
        <v>0</v>
      </c>
      <c r="J17" s="169">
        <f t="shared" si="1"/>
        <v>276.8</v>
      </c>
      <c r="K17" s="1">
        <f t="shared" si="2"/>
        <v>0</v>
      </c>
      <c r="L17" s="1">
        <f t="shared" si="3"/>
        <v>0</v>
      </c>
      <c r="M17" s="1"/>
      <c r="N17" s="1">
        <v>17.3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181</v>
      </c>
      <c r="C18" s="173" t="s">
        <v>923</v>
      </c>
      <c r="D18" s="169" t="s">
        <v>969</v>
      </c>
      <c r="E18" s="169" t="s">
        <v>925</v>
      </c>
      <c r="F18" s="170">
        <v>11</v>
      </c>
      <c r="G18" s="171"/>
      <c r="H18" s="171"/>
      <c r="I18" s="171">
        <f t="shared" si="0"/>
        <v>0</v>
      </c>
      <c r="J18" s="169">
        <f t="shared" si="1"/>
        <v>91.85</v>
      </c>
      <c r="K18" s="1">
        <f t="shared" si="2"/>
        <v>0</v>
      </c>
      <c r="L18" s="1">
        <f t="shared" si="3"/>
        <v>0</v>
      </c>
      <c r="M18" s="1"/>
      <c r="N18" s="1">
        <v>8.35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181</v>
      </c>
      <c r="C19" s="173" t="s">
        <v>970</v>
      </c>
      <c r="D19" s="169" t="s">
        <v>971</v>
      </c>
      <c r="E19" s="169" t="s">
        <v>925</v>
      </c>
      <c r="F19" s="170">
        <v>8</v>
      </c>
      <c r="G19" s="171"/>
      <c r="H19" s="171"/>
      <c r="I19" s="171">
        <f t="shared" si="0"/>
        <v>0</v>
      </c>
      <c r="J19" s="169">
        <f t="shared" si="1"/>
        <v>83.36</v>
      </c>
      <c r="K19" s="1">
        <f t="shared" si="2"/>
        <v>0</v>
      </c>
      <c r="L19" s="1">
        <f t="shared" si="3"/>
        <v>0</v>
      </c>
      <c r="M19" s="1"/>
      <c r="N19" s="1">
        <v>10.42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181</v>
      </c>
      <c r="C20" s="173" t="s">
        <v>972</v>
      </c>
      <c r="D20" s="169" t="s">
        <v>973</v>
      </c>
      <c r="E20" s="169" t="s">
        <v>160</v>
      </c>
      <c r="F20" s="170">
        <v>5</v>
      </c>
      <c r="G20" s="171"/>
      <c r="H20" s="171"/>
      <c r="I20" s="171">
        <f t="shared" si="0"/>
        <v>0</v>
      </c>
      <c r="J20" s="169">
        <f t="shared" si="1"/>
        <v>6.6</v>
      </c>
      <c r="K20" s="1">
        <f t="shared" si="2"/>
        <v>0</v>
      </c>
      <c r="L20" s="1">
        <f t="shared" si="3"/>
        <v>0</v>
      </c>
      <c r="M20" s="1"/>
      <c r="N20" s="1">
        <v>1.32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181</v>
      </c>
      <c r="C21" s="173" t="s">
        <v>974</v>
      </c>
      <c r="D21" s="169" t="s">
        <v>975</v>
      </c>
      <c r="E21" s="169" t="s">
        <v>160</v>
      </c>
      <c r="F21" s="170">
        <v>45</v>
      </c>
      <c r="G21" s="171"/>
      <c r="H21" s="171"/>
      <c r="I21" s="171">
        <f t="shared" si="0"/>
        <v>0</v>
      </c>
      <c r="J21" s="169">
        <f t="shared" si="1"/>
        <v>98.1</v>
      </c>
      <c r="K21" s="1">
        <f t="shared" si="2"/>
        <v>0</v>
      </c>
      <c r="L21" s="1">
        <f t="shared" si="3"/>
        <v>0</v>
      </c>
      <c r="M21" s="1"/>
      <c r="N21" s="1">
        <v>2.1800000000000002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181</v>
      </c>
      <c r="C22" s="173" t="s">
        <v>926</v>
      </c>
      <c r="D22" s="169" t="s">
        <v>927</v>
      </c>
      <c r="E22" s="169" t="s">
        <v>160</v>
      </c>
      <c r="F22" s="170">
        <v>5</v>
      </c>
      <c r="G22" s="171"/>
      <c r="H22" s="171"/>
      <c r="I22" s="171">
        <f t="shared" si="0"/>
        <v>0</v>
      </c>
      <c r="J22" s="169">
        <f t="shared" si="1"/>
        <v>7.6</v>
      </c>
      <c r="K22" s="1">
        <f t="shared" si="2"/>
        <v>0</v>
      </c>
      <c r="L22" s="1">
        <f t="shared" si="3"/>
        <v>0</v>
      </c>
      <c r="M22" s="1"/>
      <c r="N22" s="1">
        <v>1.52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181</v>
      </c>
      <c r="C23" s="173" t="s">
        <v>976</v>
      </c>
      <c r="D23" s="169" t="s">
        <v>977</v>
      </c>
      <c r="E23" s="169" t="s">
        <v>160</v>
      </c>
      <c r="F23" s="170">
        <v>45</v>
      </c>
      <c r="G23" s="171"/>
      <c r="H23" s="171"/>
      <c r="I23" s="171">
        <f t="shared" si="0"/>
        <v>0</v>
      </c>
      <c r="J23" s="169">
        <f t="shared" si="1"/>
        <v>80.099999999999994</v>
      </c>
      <c r="K23" s="1">
        <f t="shared" si="2"/>
        <v>0</v>
      </c>
      <c r="L23" s="1">
        <f t="shared" si="3"/>
        <v>0</v>
      </c>
      <c r="M23" s="1"/>
      <c r="N23" s="1">
        <v>1.78</v>
      </c>
      <c r="O23" s="1"/>
      <c r="P23" s="161"/>
      <c r="Q23" s="174"/>
      <c r="R23" s="174"/>
      <c r="S23" s="150"/>
      <c r="V23" s="175"/>
      <c r="Z23">
        <v>0</v>
      </c>
    </row>
    <row r="24" spans="1:26" ht="24.95" customHeight="1" x14ac:dyDescent="0.25">
      <c r="A24" s="172"/>
      <c r="B24" s="169" t="s">
        <v>181</v>
      </c>
      <c r="C24" s="173" t="s">
        <v>978</v>
      </c>
      <c r="D24" s="169" t="s">
        <v>979</v>
      </c>
      <c r="E24" s="169" t="s">
        <v>980</v>
      </c>
      <c r="F24" s="170">
        <v>1</v>
      </c>
      <c r="G24" s="171"/>
      <c r="H24" s="171"/>
      <c r="I24" s="171">
        <f t="shared" si="0"/>
        <v>0</v>
      </c>
      <c r="J24" s="169">
        <f t="shared" si="1"/>
        <v>121.62</v>
      </c>
      <c r="K24" s="1">
        <f t="shared" si="2"/>
        <v>0</v>
      </c>
      <c r="L24" s="1">
        <f t="shared" si="3"/>
        <v>0</v>
      </c>
      <c r="M24" s="1"/>
      <c r="N24" s="1">
        <v>121.62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181</v>
      </c>
      <c r="C25" s="173" t="s">
        <v>981</v>
      </c>
      <c r="D25" s="169" t="s">
        <v>982</v>
      </c>
      <c r="E25" s="169" t="s">
        <v>160</v>
      </c>
      <c r="F25" s="170">
        <v>50</v>
      </c>
      <c r="G25" s="171"/>
      <c r="H25" s="171"/>
      <c r="I25" s="171">
        <f t="shared" si="0"/>
        <v>0</v>
      </c>
      <c r="J25" s="169">
        <f t="shared" si="1"/>
        <v>38.5</v>
      </c>
      <c r="K25" s="1">
        <f t="shared" si="2"/>
        <v>0</v>
      </c>
      <c r="L25" s="1">
        <f t="shared" si="3"/>
        <v>0</v>
      </c>
      <c r="M25" s="1"/>
      <c r="N25" s="1">
        <v>0.77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181</v>
      </c>
      <c r="C26" s="173" t="s">
        <v>983</v>
      </c>
      <c r="D26" s="169" t="s">
        <v>984</v>
      </c>
      <c r="E26" s="169" t="s">
        <v>198</v>
      </c>
      <c r="F26" s="170">
        <v>2</v>
      </c>
      <c r="G26" s="171"/>
      <c r="H26" s="171"/>
      <c r="I26" s="171">
        <f t="shared" si="0"/>
        <v>0</v>
      </c>
      <c r="J26" s="169">
        <f t="shared" si="1"/>
        <v>1.96</v>
      </c>
      <c r="K26" s="1">
        <f t="shared" si="2"/>
        <v>0</v>
      </c>
      <c r="L26" s="1">
        <f t="shared" si="3"/>
        <v>0</v>
      </c>
      <c r="M26" s="1"/>
      <c r="N26" s="1">
        <v>0.98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184</v>
      </c>
      <c r="C27" s="173" t="s">
        <v>185</v>
      </c>
      <c r="D27" s="169" t="s">
        <v>187</v>
      </c>
      <c r="E27" s="169" t="s">
        <v>140</v>
      </c>
      <c r="F27" s="170">
        <v>2</v>
      </c>
      <c r="G27" s="171"/>
      <c r="H27" s="171"/>
      <c r="I27" s="171">
        <f t="shared" si="0"/>
        <v>0</v>
      </c>
      <c r="J27" s="169">
        <f t="shared" si="1"/>
        <v>44.5</v>
      </c>
      <c r="K27" s="1">
        <f t="shared" si="2"/>
        <v>0</v>
      </c>
      <c r="L27" s="1"/>
      <c r="M27" s="1">
        <f t="shared" ref="M27:M49" si="4">ROUND(F27*(G27),2)</f>
        <v>0</v>
      </c>
      <c r="N27" s="1">
        <v>22.25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184</v>
      </c>
      <c r="C28" s="173" t="s">
        <v>185</v>
      </c>
      <c r="D28" s="169" t="s">
        <v>188</v>
      </c>
      <c r="E28" s="169" t="s">
        <v>140</v>
      </c>
      <c r="F28" s="170">
        <v>11</v>
      </c>
      <c r="G28" s="171"/>
      <c r="H28" s="171"/>
      <c r="I28" s="171">
        <f t="shared" si="0"/>
        <v>0</v>
      </c>
      <c r="J28" s="169">
        <f t="shared" si="1"/>
        <v>1509.09</v>
      </c>
      <c r="K28" s="1">
        <f t="shared" si="2"/>
        <v>0</v>
      </c>
      <c r="L28" s="1"/>
      <c r="M28" s="1">
        <f t="shared" si="4"/>
        <v>0</v>
      </c>
      <c r="N28" s="1">
        <v>137.19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184</v>
      </c>
      <c r="C29" s="173" t="s">
        <v>185</v>
      </c>
      <c r="D29" s="169" t="s">
        <v>1053</v>
      </c>
      <c r="E29" s="169" t="s">
        <v>140</v>
      </c>
      <c r="F29" s="170">
        <v>1</v>
      </c>
      <c r="G29" s="171"/>
      <c r="H29" s="171"/>
      <c r="I29" s="171">
        <f t="shared" si="0"/>
        <v>0</v>
      </c>
      <c r="J29" s="169">
        <f t="shared" si="1"/>
        <v>110.68</v>
      </c>
      <c r="K29" s="1">
        <f t="shared" si="2"/>
        <v>0</v>
      </c>
      <c r="L29" s="1"/>
      <c r="M29" s="1">
        <f t="shared" si="4"/>
        <v>0</v>
      </c>
      <c r="N29" s="1">
        <v>110.68</v>
      </c>
      <c r="O29" s="1"/>
      <c r="P29" s="161"/>
      <c r="Q29" s="174"/>
      <c r="R29" s="174"/>
      <c r="S29" s="150"/>
      <c r="V29" s="175"/>
      <c r="Z29">
        <v>0</v>
      </c>
    </row>
    <row r="30" spans="1:26" ht="24.95" customHeight="1" x14ac:dyDescent="0.25">
      <c r="A30" s="172"/>
      <c r="B30" s="169" t="s">
        <v>184</v>
      </c>
      <c r="C30" s="173" t="s">
        <v>185</v>
      </c>
      <c r="D30" s="169" t="s">
        <v>191</v>
      </c>
      <c r="E30" s="169" t="s">
        <v>140</v>
      </c>
      <c r="F30" s="170">
        <v>5</v>
      </c>
      <c r="G30" s="171"/>
      <c r="H30" s="171"/>
      <c r="I30" s="171">
        <f t="shared" si="0"/>
        <v>0</v>
      </c>
      <c r="J30" s="169">
        <f t="shared" si="1"/>
        <v>258.25</v>
      </c>
      <c r="K30" s="1">
        <f t="shared" si="2"/>
        <v>0</v>
      </c>
      <c r="L30" s="1"/>
      <c r="M30" s="1">
        <f t="shared" si="4"/>
        <v>0</v>
      </c>
      <c r="N30" s="1">
        <v>51.65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184</v>
      </c>
      <c r="C31" s="173" t="s">
        <v>185</v>
      </c>
      <c r="D31" s="169" t="s">
        <v>1054</v>
      </c>
      <c r="E31" s="169" t="s">
        <v>140</v>
      </c>
      <c r="F31" s="170">
        <v>2</v>
      </c>
      <c r="G31" s="171"/>
      <c r="H31" s="171"/>
      <c r="I31" s="171">
        <f t="shared" si="0"/>
        <v>0</v>
      </c>
      <c r="J31" s="169">
        <f t="shared" si="1"/>
        <v>193.4</v>
      </c>
      <c r="K31" s="1">
        <f t="shared" si="2"/>
        <v>0</v>
      </c>
      <c r="L31" s="1"/>
      <c r="M31" s="1">
        <f t="shared" si="4"/>
        <v>0</v>
      </c>
      <c r="N31" s="1">
        <v>96.7</v>
      </c>
      <c r="O31" s="1"/>
      <c r="P31" s="161"/>
      <c r="Q31" s="174"/>
      <c r="R31" s="174"/>
      <c r="S31" s="150"/>
      <c r="V31" s="175"/>
      <c r="Z31">
        <v>0</v>
      </c>
    </row>
    <row r="32" spans="1:26" ht="24.95" customHeight="1" x14ac:dyDescent="0.25">
      <c r="A32" s="172"/>
      <c r="B32" s="169" t="s">
        <v>184</v>
      </c>
      <c r="C32" s="173" t="s">
        <v>185</v>
      </c>
      <c r="D32" s="169" t="s">
        <v>985</v>
      </c>
      <c r="E32" s="169" t="s">
        <v>140</v>
      </c>
      <c r="F32" s="170">
        <v>1</v>
      </c>
      <c r="G32" s="171"/>
      <c r="H32" s="171"/>
      <c r="I32" s="171">
        <f t="shared" si="0"/>
        <v>0</v>
      </c>
      <c r="J32" s="169">
        <f t="shared" si="1"/>
        <v>2542.71</v>
      </c>
      <c r="K32" s="1">
        <f t="shared" si="2"/>
        <v>0</v>
      </c>
      <c r="L32" s="1"/>
      <c r="M32" s="1">
        <f t="shared" si="4"/>
        <v>0</v>
      </c>
      <c r="N32" s="1">
        <v>2542.71</v>
      </c>
      <c r="O32" s="1"/>
      <c r="P32" s="161"/>
      <c r="Q32" s="174"/>
      <c r="R32" s="174"/>
      <c r="S32" s="150"/>
      <c r="V32" s="175"/>
      <c r="Z32">
        <v>0</v>
      </c>
    </row>
    <row r="33" spans="1:26" ht="24.95" customHeight="1" x14ac:dyDescent="0.25">
      <c r="A33" s="172"/>
      <c r="B33" s="169" t="s">
        <v>184</v>
      </c>
      <c r="C33" s="173" t="s">
        <v>185</v>
      </c>
      <c r="D33" s="169" t="s">
        <v>986</v>
      </c>
      <c r="E33" s="169" t="s">
        <v>140</v>
      </c>
      <c r="F33" s="170">
        <v>1</v>
      </c>
      <c r="G33" s="171"/>
      <c r="H33" s="171"/>
      <c r="I33" s="171">
        <f t="shared" si="0"/>
        <v>0</v>
      </c>
      <c r="J33" s="169">
        <f t="shared" si="1"/>
        <v>2588.31</v>
      </c>
      <c r="K33" s="1">
        <f t="shared" si="2"/>
        <v>0</v>
      </c>
      <c r="L33" s="1"/>
      <c r="M33" s="1">
        <f t="shared" si="4"/>
        <v>0</v>
      </c>
      <c r="N33" s="1">
        <v>2588.31</v>
      </c>
      <c r="O33" s="1"/>
      <c r="P33" s="161"/>
      <c r="Q33" s="174"/>
      <c r="R33" s="174"/>
      <c r="S33" s="150"/>
      <c r="V33" s="175"/>
      <c r="Z33">
        <v>0</v>
      </c>
    </row>
    <row r="34" spans="1:26" ht="24.95" customHeight="1" x14ac:dyDescent="0.25">
      <c r="A34" s="172"/>
      <c r="B34" s="169" t="s">
        <v>184</v>
      </c>
      <c r="C34" s="173" t="s">
        <v>185</v>
      </c>
      <c r="D34" s="169" t="s">
        <v>1055</v>
      </c>
      <c r="E34" s="169" t="s">
        <v>140</v>
      </c>
      <c r="F34" s="170">
        <v>1</v>
      </c>
      <c r="G34" s="171"/>
      <c r="H34" s="171"/>
      <c r="I34" s="171">
        <f t="shared" si="0"/>
        <v>0</v>
      </c>
      <c r="J34" s="169">
        <f t="shared" si="1"/>
        <v>2523.3200000000002</v>
      </c>
      <c r="K34" s="1">
        <f t="shared" si="2"/>
        <v>0</v>
      </c>
      <c r="L34" s="1"/>
      <c r="M34" s="1">
        <f t="shared" si="4"/>
        <v>0</v>
      </c>
      <c r="N34" s="1">
        <v>2523.3200000000002</v>
      </c>
      <c r="O34" s="1"/>
      <c r="P34" s="161"/>
      <c r="Q34" s="174"/>
      <c r="R34" s="174"/>
      <c r="S34" s="150"/>
      <c r="V34" s="175"/>
      <c r="Z34">
        <v>0</v>
      </c>
    </row>
    <row r="35" spans="1:26" ht="24.95" customHeight="1" x14ac:dyDescent="0.25">
      <c r="A35" s="172"/>
      <c r="B35" s="169" t="s">
        <v>614</v>
      </c>
      <c r="C35" s="173" t="s">
        <v>987</v>
      </c>
      <c r="D35" s="169" t="s">
        <v>988</v>
      </c>
      <c r="E35" s="169" t="s">
        <v>160</v>
      </c>
      <c r="F35" s="170">
        <v>30</v>
      </c>
      <c r="G35" s="171"/>
      <c r="H35" s="171"/>
      <c r="I35" s="171">
        <f t="shared" si="0"/>
        <v>0</v>
      </c>
      <c r="J35" s="169">
        <f t="shared" si="1"/>
        <v>474</v>
      </c>
      <c r="K35" s="1">
        <f t="shared" si="2"/>
        <v>0</v>
      </c>
      <c r="L35" s="1"/>
      <c r="M35" s="1">
        <f t="shared" si="4"/>
        <v>0</v>
      </c>
      <c r="N35" s="1">
        <v>15.8</v>
      </c>
      <c r="O35" s="1"/>
      <c r="P35" s="168">
        <v>1.5800000000000002E-2</v>
      </c>
      <c r="Q35" s="174"/>
      <c r="R35" s="174">
        <v>1.5800000000000002E-2</v>
      </c>
      <c r="S35" s="150">
        <f t="shared" ref="S35:S49" si="5">ROUND(F35*(R35),3)</f>
        <v>0.47399999999999998</v>
      </c>
      <c r="V35" s="175"/>
      <c r="Z35">
        <v>0</v>
      </c>
    </row>
    <row r="36" spans="1:26" ht="24.95" customHeight="1" x14ac:dyDescent="0.25">
      <c r="A36" s="172"/>
      <c r="B36" s="169" t="s">
        <v>192</v>
      </c>
      <c r="C36" s="173" t="s">
        <v>989</v>
      </c>
      <c r="D36" s="169" t="s">
        <v>1056</v>
      </c>
      <c r="E36" s="169" t="s">
        <v>140</v>
      </c>
      <c r="F36" s="170">
        <v>32</v>
      </c>
      <c r="G36" s="171"/>
      <c r="H36" s="171"/>
      <c r="I36" s="171">
        <f t="shared" si="0"/>
        <v>0</v>
      </c>
      <c r="J36" s="169">
        <f t="shared" si="1"/>
        <v>8</v>
      </c>
      <c r="K36" s="1">
        <f t="shared" si="2"/>
        <v>0</v>
      </c>
      <c r="L36" s="1"/>
      <c r="M36" s="1">
        <f t="shared" si="4"/>
        <v>0</v>
      </c>
      <c r="N36" s="1">
        <v>0.25</v>
      </c>
      <c r="O36" s="1"/>
      <c r="P36" s="168">
        <v>9.0000000000000006E-5</v>
      </c>
      <c r="Q36" s="174"/>
      <c r="R36" s="174">
        <v>9.0000000000000006E-5</v>
      </c>
      <c r="S36" s="150">
        <f t="shared" si="5"/>
        <v>3.0000000000000001E-3</v>
      </c>
      <c r="V36" s="175"/>
      <c r="Z36">
        <v>0</v>
      </c>
    </row>
    <row r="37" spans="1:26" ht="24.95" customHeight="1" x14ac:dyDescent="0.25">
      <c r="A37" s="172"/>
      <c r="B37" s="169" t="s">
        <v>192</v>
      </c>
      <c r="C37" s="173" t="s">
        <v>990</v>
      </c>
      <c r="D37" s="169" t="s">
        <v>1057</v>
      </c>
      <c r="E37" s="169" t="s">
        <v>140</v>
      </c>
      <c r="F37" s="170">
        <v>28</v>
      </c>
      <c r="G37" s="171"/>
      <c r="H37" s="171"/>
      <c r="I37" s="171">
        <f t="shared" si="0"/>
        <v>0</v>
      </c>
      <c r="J37" s="169">
        <f t="shared" si="1"/>
        <v>11.2</v>
      </c>
      <c r="K37" s="1">
        <f t="shared" si="2"/>
        <v>0</v>
      </c>
      <c r="L37" s="1"/>
      <c r="M37" s="1">
        <f t="shared" si="4"/>
        <v>0</v>
      </c>
      <c r="N37" s="1">
        <v>0.4</v>
      </c>
      <c r="O37" s="1"/>
      <c r="P37" s="168">
        <v>1.1E-4</v>
      </c>
      <c r="Q37" s="174"/>
      <c r="R37" s="174">
        <v>1.1E-4</v>
      </c>
      <c r="S37" s="150">
        <f t="shared" si="5"/>
        <v>3.0000000000000001E-3</v>
      </c>
      <c r="V37" s="175"/>
      <c r="Z37">
        <v>0</v>
      </c>
    </row>
    <row r="38" spans="1:26" ht="24.95" customHeight="1" x14ac:dyDescent="0.25">
      <c r="A38" s="172"/>
      <c r="B38" s="169" t="s">
        <v>192</v>
      </c>
      <c r="C38" s="173" t="s">
        <v>991</v>
      </c>
      <c r="D38" s="169" t="s">
        <v>992</v>
      </c>
      <c r="E38" s="169" t="s">
        <v>941</v>
      </c>
      <c r="F38" s="170">
        <v>0.2</v>
      </c>
      <c r="G38" s="171"/>
      <c r="H38" s="171"/>
      <c r="I38" s="171">
        <f t="shared" si="0"/>
        <v>0</v>
      </c>
      <c r="J38" s="169">
        <f t="shared" si="1"/>
        <v>50.45</v>
      </c>
      <c r="K38" s="1">
        <f t="shared" si="2"/>
        <v>0</v>
      </c>
      <c r="L38" s="1"/>
      <c r="M38" s="1">
        <f t="shared" si="4"/>
        <v>0</v>
      </c>
      <c r="N38" s="1">
        <v>252.27</v>
      </c>
      <c r="O38" s="1"/>
      <c r="P38" s="168">
        <v>0.11799999999999999</v>
      </c>
      <c r="Q38" s="174"/>
      <c r="R38" s="174">
        <v>0.11799999999999999</v>
      </c>
      <c r="S38" s="150">
        <f t="shared" si="5"/>
        <v>2.4E-2</v>
      </c>
      <c r="V38" s="175"/>
      <c r="Z38">
        <v>0</v>
      </c>
    </row>
    <row r="39" spans="1:26" ht="24.95" customHeight="1" x14ac:dyDescent="0.25">
      <c r="A39" s="172"/>
      <c r="B39" s="169" t="s">
        <v>192</v>
      </c>
      <c r="C39" s="173" t="s">
        <v>939</v>
      </c>
      <c r="D39" s="169" t="s">
        <v>940</v>
      </c>
      <c r="E39" s="169" t="s">
        <v>941</v>
      </c>
      <c r="F39" s="170">
        <v>0.224</v>
      </c>
      <c r="G39" s="171"/>
      <c r="H39" s="171"/>
      <c r="I39" s="171">
        <f t="shared" si="0"/>
        <v>0</v>
      </c>
      <c r="J39" s="169">
        <f t="shared" si="1"/>
        <v>63.2</v>
      </c>
      <c r="K39" s="1">
        <f t="shared" si="2"/>
        <v>0</v>
      </c>
      <c r="L39" s="1"/>
      <c r="M39" s="1">
        <f t="shared" si="4"/>
        <v>0</v>
      </c>
      <c r="N39" s="1">
        <v>282.14999999999998</v>
      </c>
      <c r="O39" s="1"/>
      <c r="P39" s="168">
        <v>0.14499999999999999</v>
      </c>
      <c r="Q39" s="174"/>
      <c r="R39" s="174">
        <v>0.14499999999999999</v>
      </c>
      <c r="S39" s="150">
        <f t="shared" si="5"/>
        <v>3.2000000000000001E-2</v>
      </c>
      <c r="V39" s="175"/>
      <c r="Z39">
        <v>0</v>
      </c>
    </row>
    <row r="40" spans="1:26" ht="24.95" customHeight="1" x14ac:dyDescent="0.25">
      <c r="A40" s="172"/>
      <c r="B40" s="169" t="s">
        <v>192</v>
      </c>
      <c r="C40" s="173" t="s">
        <v>942</v>
      </c>
      <c r="D40" s="169" t="s">
        <v>943</v>
      </c>
      <c r="E40" s="169" t="s">
        <v>941</v>
      </c>
      <c r="F40" s="170">
        <v>0.42399999999999999</v>
      </c>
      <c r="G40" s="171"/>
      <c r="H40" s="171"/>
      <c r="I40" s="171">
        <f t="shared" si="0"/>
        <v>0</v>
      </c>
      <c r="J40" s="169">
        <f t="shared" si="1"/>
        <v>17.59</v>
      </c>
      <c r="K40" s="1">
        <f t="shared" si="2"/>
        <v>0</v>
      </c>
      <c r="L40" s="1"/>
      <c r="M40" s="1">
        <f t="shared" si="4"/>
        <v>0</v>
      </c>
      <c r="N40" s="1">
        <v>41.49</v>
      </c>
      <c r="O40" s="1"/>
      <c r="P40" s="168">
        <v>3.27E-2</v>
      </c>
      <c r="Q40" s="174"/>
      <c r="R40" s="174">
        <v>3.27E-2</v>
      </c>
      <c r="S40" s="150">
        <f t="shared" si="5"/>
        <v>1.4E-2</v>
      </c>
      <c r="V40" s="175"/>
      <c r="Z40">
        <v>0</v>
      </c>
    </row>
    <row r="41" spans="1:26" ht="24.95" customHeight="1" x14ac:dyDescent="0.25">
      <c r="A41" s="172"/>
      <c r="B41" s="169" t="s">
        <v>192</v>
      </c>
      <c r="C41" s="173" t="s">
        <v>944</v>
      </c>
      <c r="D41" s="169" t="s">
        <v>945</v>
      </c>
      <c r="E41" s="169" t="s">
        <v>941</v>
      </c>
      <c r="F41" s="170">
        <v>0.42399999999999999</v>
      </c>
      <c r="G41" s="171"/>
      <c r="H41" s="171"/>
      <c r="I41" s="171">
        <f t="shared" si="0"/>
        <v>0</v>
      </c>
      <c r="J41" s="169">
        <f t="shared" si="1"/>
        <v>19.7</v>
      </c>
      <c r="K41" s="1">
        <f t="shared" si="2"/>
        <v>0</v>
      </c>
      <c r="L41" s="1"/>
      <c r="M41" s="1">
        <f t="shared" si="4"/>
        <v>0</v>
      </c>
      <c r="N41" s="1">
        <v>46.47</v>
      </c>
      <c r="O41" s="1"/>
      <c r="P41" s="168">
        <v>1.06E-2</v>
      </c>
      <c r="Q41" s="174"/>
      <c r="R41" s="174">
        <v>1.06E-2</v>
      </c>
      <c r="S41" s="150">
        <f t="shared" si="5"/>
        <v>4.0000000000000001E-3</v>
      </c>
      <c r="V41" s="175"/>
      <c r="Z41">
        <v>0</v>
      </c>
    </row>
    <row r="42" spans="1:26" ht="24.95" customHeight="1" x14ac:dyDescent="0.25">
      <c r="A42" s="172"/>
      <c r="B42" s="169" t="s">
        <v>192</v>
      </c>
      <c r="C42" s="173" t="s">
        <v>993</v>
      </c>
      <c r="D42" s="169" t="s">
        <v>994</v>
      </c>
      <c r="E42" s="169" t="s">
        <v>140</v>
      </c>
      <c r="F42" s="170">
        <v>6</v>
      </c>
      <c r="G42" s="171"/>
      <c r="H42" s="171"/>
      <c r="I42" s="171">
        <f t="shared" si="0"/>
        <v>0</v>
      </c>
      <c r="J42" s="169">
        <f t="shared" si="1"/>
        <v>89.64</v>
      </c>
      <c r="K42" s="1">
        <f t="shared" si="2"/>
        <v>0</v>
      </c>
      <c r="L42" s="1"/>
      <c r="M42" s="1">
        <f t="shared" si="4"/>
        <v>0</v>
      </c>
      <c r="N42" s="1">
        <v>14.94</v>
      </c>
      <c r="O42" s="1"/>
      <c r="P42" s="168">
        <v>8.2500000000000004E-3</v>
      </c>
      <c r="Q42" s="174"/>
      <c r="R42" s="174">
        <v>8.2500000000000004E-3</v>
      </c>
      <c r="S42" s="150">
        <f t="shared" si="5"/>
        <v>0.05</v>
      </c>
      <c r="V42" s="175"/>
      <c r="Z42">
        <v>0</v>
      </c>
    </row>
    <row r="43" spans="1:26" ht="24.95" customHeight="1" x14ac:dyDescent="0.25">
      <c r="A43" s="172"/>
      <c r="B43" s="169" t="s">
        <v>192</v>
      </c>
      <c r="C43" s="173" t="s">
        <v>948</v>
      </c>
      <c r="D43" s="169" t="s">
        <v>949</v>
      </c>
      <c r="E43" s="169" t="s">
        <v>140</v>
      </c>
      <c r="F43" s="170">
        <v>22</v>
      </c>
      <c r="G43" s="171"/>
      <c r="H43" s="171"/>
      <c r="I43" s="171">
        <f t="shared" si="0"/>
        <v>0</v>
      </c>
      <c r="J43" s="169">
        <f t="shared" si="1"/>
        <v>175.34</v>
      </c>
      <c r="K43" s="1">
        <f t="shared" si="2"/>
        <v>0</v>
      </c>
      <c r="L43" s="1"/>
      <c r="M43" s="1">
        <f t="shared" si="4"/>
        <v>0</v>
      </c>
      <c r="N43" s="1">
        <v>7.97</v>
      </c>
      <c r="O43" s="1"/>
      <c r="P43" s="168">
        <v>3.0500000000000002E-3</v>
      </c>
      <c r="Q43" s="174"/>
      <c r="R43" s="174">
        <v>3.0500000000000002E-3</v>
      </c>
      <c r="S43" s="150">
        <f t="shared" si="5"/>
        <v>6.7000000000000004E-2</v>
      </c>
      <c r="V43" s="175"/>
      <c r="Z43">
        <v>0</v>
      </c>
    </row>
    <row r="44" spans="1:26" ht="24.95" customHeight="1" x14ac:dyDescent="0.25">
      <c r="A44" s="172"/>
      <c r="B44" s="169" t="s">
        <v>192</v>
      </c>
      <c r="C44" s="173" t="s">
        <v>995</v>
      </c>
      <c r="D44" s="169" t="s">
        <v>996</v>
      </c>
      <c r="E44" s="169" t="s">
        <v>140</v>
      </c>
      <c r="F44" s="170">
        <v>20</v>
      </c>
      <c r="G44" s="171"/>
      <c r="H44" s="171"/>
      <c r="I44" s="171">
        <f t="shared" si="0"/>
        <v>0</v>
      </c>
      <c r="J44" s="169">
        <f t="shared" si="1"/>
        <v>144.80000000000001</v>
      </c>
      <c r="K44" s="1">
        <f t="shared" si="2"/>
        <v>0</v>
      </c>
      <c r="L44" s="1"/>
      <c r="M44" s="1">
        <f t="shared" si="4"/>
        <v>0</v>
      </c>
      <c r="N44" s="1">
        <v>7.24</v>
      </c>
      <c r="O44" s="1"/>
      <c r="P44" s="168">
        <v>4.62E-3</v>
      </c>
      <c r="Q44" s="174"/>
      <c r="R44" s="174">
        <v>4.62E-3</v>
      </c>
      <c r="S44" s="150">
        <f t="shared" si="5"/>
        <v>9.1999999999999998E-2</v>
      </c>
      <c r="V44" s="175"/>
      <c r="Z44">
        <v>0</v>
      </c>
    </row>
    <row r="45" spans="1:26" ht="24.95" customHeight="1" x14ac:dyDescent="0.25">
      <c r="A45" s="172"/>
      <c r="B45" s="169" t="s">
        <v>196</v>
      </c>
      <c r="C45" s="173" t="s">
        <v>197</v>
      </c>
      <c r="D45" s="169" t="s">
        <v>1058</v>
      </c>
      <c r="E45" s="169" t="s">
        <v>198</v>
      </c>
      <c r="F45" s="170">
        <v>2</v>
      </c>
      <c r="G45" s="171"/>
      <c r="H45" s="171"/>
      <c r="I45" s="171">
        <f t="shared" si="0"/>
        <v>0</v>
      </c>
      <c r="J45" s="169">
        <f t="shared" si="1"/>
        <v>829.84</v>
      </c>
      <c r="K45" s="1">
        <f t="shared" si="2"/>
        <v>0</v>
      </c>
      <c r="L45" s="1"/>
      <c r="M45" s="1">
        <f t="shared" si="4"/>
        <v>0</v>
      </c>
      <c r="N45" s="1">
        <v>414.92</v>
      </c>
      <c r="O45" s="1"/>
      <c r="P45" s="168">
        <v>3.0000000000000001E-3</v>
      </c>
      <c r="Q45" s="174"/>
      <c r="R45" s="174">
        <v>3.0000000000000001E-3</v>
      </c>
      <c r="S45" s="150">
        <f t="shared" si="5"/>
        <v>6.0000000000000001E-3</v>
      </c>
      <c r="V45" s="175"/>
      <c r="Z45">
        <v>0</v>
      </c>
    </row>
    <row r="46" spans="1:26" ht="24.95" customHeight="1" x14ac:dyDescent="0.25">
      <c r="A46" s="172"/>
      <c r="B46" s="169" t="s">
        <v>196</v>
      </c>
      <c r="C46" s="173" t="s">
        <v>997</v>
      </c>
      <c r="D46" s="169" t="s">
        <v>998</v>
      </c>
      <c r="E46" s="169" t="s">
        <v>140</v>
      </c>
      <c r="F46" s="170">
        <v>1</v>
      </c>
      <c r="G46" s="171"/>
      <c r="H46" s="171"/>
      <c r="I46" s="171">
        <f t="shared" si="0"/>
        <v>0</v>
      </c>
      <c r="J46" s="169">
        <f t="shared" si="1"/>
        <v>133.80000000000001</v>
      </c>
      <c r="K46" s="1">
        <f t="shared" si="2"/>
        <v>0</v>
      </c>
      <c r="L46" s="1"/>
      <c r="M46" s="1">
        <f t="shared" si="4"/>
        <v>0</v>
      </c>
      <c r="N46" s="1">
        <v>133.80000000000001</v>
      </c>
      <c r="O46" s="1"/>
      <c r="P46" s="168">
        <v>2.8000000000000001E-2</v>
      </c>
      <c r="Q46" s="174"/>
      <c r="R46" s="174">
        <v>2.8000000000000001E-2</v>
      </c>
      <c r="S46" s="150">
        <f t="shared" si="5"/>
        <v>2.8000000000000001E-2</v>
      </c>
      <c r="V46" s="175"/>
      <c r="Z46">
        <v>0</v>
      </c>
    </row>
    <row r="47" spans="1:26" ht="24.95" customHeight="1" x14ac:dyDescent="0.25">
      <c r="A47" s="172"/>
      <c r="B47" s="169" t="s">
        <v>196</v>
      </c>
      <c r="C47" s="173" t="s">
        <v>999</v>
      </c>
      <c r="D47" s="169" t="s">
        <v>1000</v>
      </c>
      <c r="E47" s="169" t="s">
        <v>140</v>
      </c>
      <c r="F47" s="170">
        <v>2</v>
      </c>
      <c r="G47" s="171"/>
      <c r="H47" s="171"/>
      <c r="I47" s="171">
        <f t="shared" si="0"/>
        <v>0</v>
      </c>
      <c r="J47" s="169">
        <f t="shared" si="1"/>
        <v>270.39999999999998</v>
      </c>
      <c r="K47" s="1">
        <f t="shared" si="2"/>
        <v>0</v>
      </c>
      <c r="L47" s="1"/>
      <c r="M47" s="1">
        <f t="shared" si="4"/>
        <v>0</v>
      </c>
      <c r="N47" s="1">
        <v>135.19999999999999</v>
      </c>
      <c r="O47" s="1"/>
      <c r="P47" s="168">
        <v>3.7999999999999999E-2</v>
      </c>
      <c r="Q47" s="174"/>
      <c r="R47" s="174">
        <v>3.7999999999999999E-2</v>
      </c>
      <c r="S47" s="150">
        <f t="shared" si="5"/>
        <v>7.5999999999999998E-2</v>
      </c>
      <c r="V47" s="175"/>
      <c r="Z47">
        <v>0</v>
      </c>
    </row>
    <row r="48" spans="1:26" ht="24.95" customHeight="1" x14ac:dyDescent="0.25">
      <c r="A48" s="172"/>
      <c r="B48" s="169" t="s">
        <v>141</v>
      </c>
      <c r="C48" s="173" t="s">
        <v>1001</v>
      </c>
      <c r="D48" s="169" t="s">
        <v>1002</v>
      </c>
      <c r="E48" s="169" t="s">
        <v>140</v>
      </c>
      <c r="F48" s="170">
        <v>2</v>
      </c>
      <c r="G48" s="171"/>
      <c r="H48" s="171"/>
      <c r="I48" s="171">
        <f t="shared" si="0"/>
        <v>0</v>
      </c>
      <c r="J48" s="169">
        <f t="shared" si="1"/>
        <v>160.86000000000001</v>
      </c>
      <c r="K48" s="1">
        <f t="shared" si="2"/>
        <v>0</v>
      </c>
      <c r="L48" s="1"/>
      <c r="M48" s="1">
        <f t="shared" si="4"/>
        <v>0</v>
      </c>
      <c r="N48" s="1">
        <v>80.430000000000007</v>
      </c>
      <c r="O48" s="1"/>
      <c r="P48" s="168">
        <v>2.6499999999999999E-2</v>
      </c>
      <c r="Q48" s="174"/>
      <c r="R48" s="174">
        <v>2.6499999999999999E-2</v>
      </c>
      <c r="S48" s="150">
        <f t="shared" si="5"/>
        <v>5.2999999999999999E-2</v>
      </c>
      <c r="V48" s="175"/>
      <c r="Z48">
        <v>0</v>
      </c>
    </row>
    <row r="49" spans="1:26" ht="24.95" customHeight="1" x14ac:dyDescent="0.25">
      <c r="A49" s="172"/>
      <c r="B49" s="169" t="s">
        <v>141</v>
      </c>
      <c r="C49" s="173" t="s">
        <v>1003</v>
      </c>
      <c r="D49" s="169" t="s">
        <v>1004</v>
      </c>
      <c r="E49" s="169" t="s">
        <v>140</v>
      </c>
      <c r="F49" s="170">
        <v>4</v>
      </c>
      <c r="G49" s="171"/>
      <c r="H49" s="171"/>
      <c r="I49" s="171">
        <f t="shared" si="0"/>
        <v>0</v>
      </c>
      <c r="J49" s="169">
        <f t="shared" si="1"/>
        <v>195.56</v>
      </c>
      <c r="K49" s="1">
        <f t="shared" si="2"/>
        <v>0</v>
      </c>
      <c r="L49" s="1"/>
      <c r="M49" s="1">
        <f t="shared" si="4"/>
        <v>0</v>
      </c>
      <c r="N49" s="1">
        <v>48.89</v>
      </c>
      <c r="O49" s="1"/>
      <c r="P49" s="168">
        <v>1.2E-2</v>
      </c>
      <c r="Q49" s="174"/>
      <c r="R49" s="174">
        <v>1.2E-2</v>
      </c>
      <c r="S49" s="150">
        <f t="shared" si="5"/>
        <v>4.8000000000000001E-2</v>
      </c>
      <c r="V49" s="175"/>
      <c r="Z49">
        <v>0</v>
      </c>
    </row>
    <row r="50" spans="1:26" x14ac:dyDescent="0.25">
      <c r="A50" s="150"/>
      <c r="B50" s="150"/>
      <c r="C50" s="150"/>
      <c r="D50" s="150" t="s">
        <v>83</v>
      </c>
      <c r="E50" s="150"/>
      <c r="F50" s="168"/>
      <c r="G50" s="153"/>
      <c r="H50" s="153">
        <f>ROUND((SUM(M10:M49))/1,2)</f>
        <v>0</v>
      </c>
      <c r="I50" s="153">
        <f>ROUND((SUM(I10:I49))/1,2)</f>
        <v>0</v>
      </c>
      <c r="J50" s="150"/>
      <c r="K50" s="150"/>
      <c r="L50" s="150">
        <f>ROUND((SUM(L10:L49))/1,2)</f>
        <v>0</v>
      </c>
      <c r="M50" s="150">
        <f>ROUND((SUM(M10:M49))/1,2)</f>
        <v>0</v>
      </c>
      <c r="N50" s="150"/>
      <c r="O50" s="150"/>
      <c r="P50" s="176">
        <f>ROUND((SUM(P10:P49))/1,2)</f>
        <v>0.45</v>
      </c>
      <c r="Q50" s="147"/>
      <c r="R50" s="147"/>
      <c r="S50" s="176">
        <f>ROUND((SUM(S10:S49))/1,2)</f>
        <v>0.97</v>
      </c>
      <c r="T50" s="147"/>
      <c r="U50" s="147"/>
      <c r="V50" s="147"/>
      <c r="W50" s="147"/>
      <c r="X50" s="147"/>
      <c r="Y50" s="147"/>
      <c r="Z50" s="147"/>
    </row>
    <row r="51" spans="1:26" x14ac:dyDescent="0.25">
      <c r="A51" s="1"/>
      <c r="B51" s="1"/>
      <c r="C51" s="1"/>
      <c r="D51" s="1"/>
      <c r="E51" s="1"/>
      <c r="F51" s="161"/>
      <c r="G51" s="143"/>
      <c r="H51" s="143"/>
      <c r="I51" s="143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0"/>
      <c r="B52" s="150"/>
      <c r="C52" s="150"/>
      <c r="D52" s="150" t="s">
        <v>955</v>
      </c>
      <c r="E52" s="150"/>
      <c r="F52" s="168"/>
      <c r="G52" s="151"/>
      <c r="H52" s="151"/>
      <c r="I52" s="151"/>
      <c r="J52" s="150"/>
      <c r="K52" s="150"/>
      <c r="L52" s="150"/>
      <c r="M52" s="150"/>
      <c r="N52" s="150"/>
      <c r="O52" s="150"/>
      <c r="P52" s="150"/>
      <c r="Q52" s="147"/>
      <c r="R52" s="147"/>
      <c r="S52" s="150"/>
      <c r="T52" s="147"/>
      <c r="U52" s="147"/>
      <c r="V52" s="147"/>
      <c r="W52" s="147"/>
      <c r="X52" s="147"/>
      <c r="Y52" s="147"/>
      <c r="Z52" s="147"/>
    </row>
    <row r="53" spans="1:26" ht="24.95" customHeight="1" x14ac:dyDescent="0.25">
      <c r="A53" s="172"/>
      <c r="B53" s="169" t="s">
        <v>1005</v>
      </c>
      <c r="C53" s="173" t="s">
        <v>1006</v>
      </c>
      <c r="D53" s="169" t="s">
        <v>1007</v>
      </c>
      <c r="E53" s="169" t="s">
        <v>312</v>
      </c>
      <c r="F53" s="170">
        <v>16.641999999999999</v>
      </c>
      <c r="G53" s="171"/>
      <c r="H53" s="171"/>
      <c r="I53" s="171">
        <f>ROUND(F53*(G53+H53),2)</f>
        <v>0</v>
      </c>
      <c r="J53" s="169">
        <f>ROUND(F53*(N53),2)</f>
        <v>16.64</v>
      </c>
      <c r="K53" s="1">
        <f>ROUND(F53*(O53),2)</f>
        <v>0</v>
      </c>
      <c r="L53" s="1">
        <f>ROUND(F53*(G53),2)</f>
        <v>0</v>
      </c>
      <c r="M53" s="1"/>
      <c r="N53" s="1">
        <v>1</v>
      </c>
      <c r="O53" s="1"/>
      <c r="P53" s="161"/>
      <c r="Q53" s="174"/>
      <c r="R53" s="174"/>
      <c r="S53" s="150"/>
      <c r="V53" s="175"/>
      <c r="Z53">
        <v>0</v>
      </c>
    </row>
    <row r="54" spans="1:26" ht="24.95" customHeight="1" x14ac:dyDescent="0.25">
      <c r="A54" s="172"/>
      <c r="B54" s="169" t="s">
        <v>1005</v>
      </c>
      <c r="C54" s="173" t="s">
        <v>1008</v>
      </c>
      <c r="D54" s="169" t="s">
        <v>1009</v>
      </c>
      <c r="E54" s="169" t="s">
        <v>312</v>
      </c>
      <c r="F54" s="170">
        <v>16.641999999999999</v>
      </c>
      <c r="G54" s="171"/>
      <c r="H54" s="171"/>
      <c r="I54" s="171">
        <f>ROUND(F54*(G54+H54),2)</f>
        <v>0</v>
      </c>
      <c r="J54" s="169">
        <f>ROUND(F54*(N54),2)</f>
        <v>4.99</v>
      </c>
      <c r="K54" s="1">
        <f>ROUND(F54*(O54),2)</f>
        <v>0</v>
      </c>
      <c r="L54" s="1">
        <f>ROUND(F54*(G54),2)</f>
        <v>0</v>
      </c>
      <c r="M54" s="1"/>
      <c r="N54" s="1">
        <v>0.3</v>
      </c>
      <c r="O54" s="1"/>
      <c r="P54" s="161"/>
      <c r="Q54" s="174"/>
      <c r="R54" s="174"/>
      <c r="S54" s="150"/>
      <c r="V54" s="175"/>
      <c r="Z54">
        <v>0</v>
      </c>
    </row>
    <row r="55" spans="1:26" ht="24.95" customHeight="1" x14ac:dyDescent="0.25">
      <c r="A55" s="172"/>
      <c r="B55" s="169" t="s">
        <v>1005</v>
      </c>
      <c r="C55" s="173" t="s">
        <v>1010</v>
      </c>
      <c r="D55" s="169" t="s">
        <v>1011</v>
      </c>
      <c r="E55" s="169" t="s">
        <v>312</v>
      </c>
      <c r="F55" s="170">
        <v>16.641999999999999</v>
      </c>
      <c r="G55" s="171"/>
      <c r="H55" s="171"/>
      <c r="I55" s="171">
        <f>ROUND(F55*(G55+H55),2)</f>
        <v>0</v>
      </c>
      <c r="J55" s="169">
        <f>ROUND(F55*(N55),2)</f>
        <v>19.3</v>
      </c>
      <c r="K55" s="1">
        <f>ROUND(F55*(O55),2)</f>
        <v>0</v>
      </c>
      <c r="L55" s="1">
        <f>ROUND(F55*(G55),2)</f>
        <v>0</v>
      </c>
      <c r="M55" s="1"/>
      <c r="N55" s="1">
        <v>1.1599999999999999</v>
      </c>
      <c r="O55" s="1"/>
      <c r="P55" s="161"/>
      <c r="Q55" s="174"/>
      <c r="R55" s="174"/>
      <c r="S55" s="150"/>
      <c r="V55" s="175"/>
      <c r="Z55">
        <v>0</v>
      </c>
    </row>
    <row r="56" spans="1:26" ht="24.95" customHeight="1" x14ac:dyDescent="0.25">
      <c r="A56" s="172"/>
      <c r="B56" s="169" t="s">
        <v>192</v>
      </c>
      <c r="C56" s="173" t="s">
        <v>1012</v>
      </c>
      <c r="D56" s="169" t="s">
        <v>1013</v>
      </c>
      <c r="E56" s="169" t="s">
        <v>388</v>
      </c>
      <c r="F56" s="170">
        <v>4</v>
      </c>
      <c r="G56" s="171"/>
      <c r="H56" s="171"/>
      <c r="I56" s="171">
        <f>ROUND(F56*(G56+H56),2)</f>
        <v>0</v>
      </c>
      <c r="J56" s="169">
        <f>ROUND(F56*(N56),2)</f>
        <v>11.28</v>
      </c>
      <c r="K56" s="1">
        <f>ROUND(F56*(O56),2)</f>
        <v>0</v>
      </c>
      <c r="L56" s="1"/>
      <c r="M56" s="1">
        <f>ROUND(F56*(G56),2)</f>
        <v>0</v>
      </c>
      <c r="N56" s="1">
        <v>2.82</v>
      </c>
      <c r="O56" s="1"/>
      <c r="P56" s="168">
        <v>1E-3</v>
      </c>
      <c r="Q56" s="174"/>
      <c r="R56" s="174">
        <v>1E-3</v>
      </c>
      <c r="S56" s="150">
        <f>ROUND(F56*(R56),3)</f>
        <v>4.0000000000000001E-3</v>
      </c>
      <c r="V56" s="175"/>
      <c r="Z56">
        <v>0</v>
      </c>
    </row>
    <row r="57" spans="1:26" ht="24.95" customHeight="1" x14ac:dyDescent="0.25">
      <c r="A57" s="172"/>
      <c r="B57" s="169" t="s">
        <v>192</v>
      </c>
      <c r="C57" s="173" t="s">
        <v>1014</v>
      </c>
      <c r="D57" s="169" t="s">
        <v>1015</v>
      </c>
      <c r="E57" s="169" t="s">
        <v>388</v>
      </c>
      <c r="F57" s="170">
        <v>0.5</v>
      </c>
      <c r="G57" s="171"/>
      <c r="H57" s="171"/>
      <c r="I57" s="171">
        <f>ROUND(F57*(G57+H57),2)</f>
        <v>0</v>
      </c>
      <c r="J57" s="169">
        <f>ROUND(F57*(N57),2)</f>
        <v>0.57999999999999996</v>
      </c>
      <c r="K57" s="1">
        <f>ROUND(F57*(O57),2)</f>
        <v>0</v>
      </c>
      <c r="L57" s="1"/>
      <c r="M57" s="1">
        <f>ROUND(F57*(G57),2)</f>
        <v>0</v>
      </c>
      <c r="N57" s="1">
        <v>1.1599999999999999</v>
      </c>
      <c r="O57" s="1"/>
      <c r="P57" s="168">
        <v>1E-3</v>
      </c>
      <c r="Q57" s="174"/>
      <c r="R57" s="174">
        <v>1E-3</v>
      </c>
      <c r="S57" s="150">
        <f>ROUND(F57*(R57),3)</f>
        <v>1E-3</v>
      </c>
      <c r="V57" s="175"/>
      <c r="Z57">
        <v>0</v>
      </c>
    </row>
    <row r="58" spans="1:26" x14ac:dyDescent="0.25">
      <c r="A58" s="150"/>
      <c r="B58" s="150"/>
      <c r="C58" s="150"/>
      <c r="D58" s="150" t="s">
        <v>955</v>
      </c>
      <c r="E58" s="150"/>
      <c r="F58" s="168"/>
      <c r="G58" s="153"/>
      <c r="H58" s="153">
        <f>ROUND((SUM(M52:M57))/1,2)</f>
        <v>0</v>
      </c>
      <c r="I58" s="153">
        <f>ROUND((SUM(I52:I57))/1,2)</f>
        <v>0</v>
      </c>
      <c r="J58" s="150"/>
      <c r="K58" s="150"/>
      <c r="L58" s="150">
        <f>ROUND((SUM(L52:L57))/1,2)</f>
        <v>0</v>
      </c>
      <c r="M58" s="150">
        <f>ROUND((SUM(M52:M57))/1,2)</f>
        <v>0</v>
      </c>
      <c r="N58" s="150"/>
      <c r="O58" s="150"/>
      <c r="P58" s="176">
        <f>ROUND((SUM(P52:P57))/1,2)</f>
        <v>0</v>
      </c>
      <c r="Q58" s="147"/>
      <c r="R58" s="147"/>
      <c r="S58" s="176">
        <f>ROUND((SUM(S52:S57))/1,2)</f>
        <v>0.01</v>
      </c>
      <c r="T58" s="147"/>
      <c r="U58" s="147"/>
      <c r="V58" s="147"/>
      <c r="W58" s="147"/>
      <c r="X58" s="147"/>
      <c r="Y58" s="147"/>
      <c r="Z58" s="147"/>
    </row>
    <row r="59" spans="1:26" x14ac:dyDescent="0.25">
      <c r="A59" s="1"/>
      <c r="B59" s="1"/>
      <c r="C59" s="1"/>
      <c r="D59" s="1"/>
      <c r="E59" s="1"/>
      <c r="F59" s="161"/>
      <c r="G59" s="143"/>
      <c r="H59" s="143"/>
      <c r="I59" s="143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0"/>
      <c r="B60" s="150"/>
      <c r="C60" s="150"/>
      <c r="D60" s="150" t="s">
        <v>914</v>
      </c>
      <c r="E60" s="150"/>
      <c r="F60" s="168"/>
      <c r="G60" s="151"/>
      <c r="H60" s="151"/>
      <c r="I60" s="151"/>
      <c r="J60" s="150"/>
      <c r="K60" s="150"/>
      <c r="L60" s="150"/>
      <c r="M60" s="150"/>
      <c r="N60" s="150"/>
      <c r="O60" s="150"/>
      <c r="P60" s="150"/>
      <c r="Q60" s="147"/>
      <c r="R60" s="147"/>
      <c r="S60" s="150"/>
      <c r="T60" s="147"/>
      <c r="U60" s="147"/>
      <c r="V60" s="147"/>
      <c r="W60" s="147"/>
      <c r="X60" s="147"/>
      <c r="Y60" s="147"/>
      <c r="Z60" s="147"/>
    </row>
    <row r="61" spans="1:26" ht="24.95" customHeight="1" x14ac:dyDescent="0.25">
      <c r="A61" s="172"/>
      <c r="B61" s="169" t="s">
        <v>329</v>
      </c>
      <c r="C61" s="173" t="s">
        <v>330</v>
      </c>
      <c r="D61" s="169" t="s">
        <v>1016</v>
      </c>
      <c r="E61" s="169" t="s">
        <v>952</v>
      </c>
      <c r="F61" s="170">
        <v>1</v>
      </c>
      <c r="G61" s="171"/>
      <c r="H61" s="171"/>
      <c r="I61" s="171">
        <f>ROUND(F61*(G61+H61),2)</f>
        <v>0</v>
      </c>
      <c r="J61" s="169">
        <f>ROUND(F61*(N61),2)</f>
        <v>560</v>
      </c>
      <c r="K61" s="1">
        <f>ROUND(F61*(O61),2)</f>
        <v>0</v>
      </c>
      <c r="L61" s="1">
        <f>ROUND(F61*(G61),2)</f>
        <v>0</v>
      </c>
      <c r="M61" s="1"/>
      <c r="N61" s="1">
        <v>560</v>
      </c>
      <c r="O61" s="1"/>
      <c r="P61" s="161"/>
      <c r="Q61" s="174"/>
      <c r="R61" s="174"/>
      <c r="S61" s="150"/>
      <c r="V61" s="175"/>
      <c r="Z61">
        <v>0</v>
      </c>
    </row>
    <row r="62" spans="1:26" ht="24.95" customHeight="1" x14ac:dyDescent="0.25">
      <c r="A62" s="172"/>
      <c r="B62" s="169" t="s">
        <v>478</v>
      </c>
      <c r="C62" s="173" t="s">
        <v>517</v>
      </c>
      <c r="D62" s="169" t="s">
        <v>953</v>
      </c>
      <c r="E62" s="181">
        <v>1</v>
      </c>
      <c r="F62" s="170">
        <v>0.03</v>
      </c>
      <c r="G62" s="171"/>
      <c r="H62" s="171"/>
      <c r="I62" s="171">
        <f>ROUND(F62*(G62+H62),2)</f>
        <v>0</v>
      </c>
      <c r="J62" s="169">
        <f>ROUND(F62*(N62),2)</f>
        <v>249</v>
      </c>
      <c r="K62" s="1">
        <f>ROUND(F62*(O62),2)</f>
        <v>0</v>
      </c>
      <c r="L62" s="1">
        <f>ROUND(F62*(G62),2)</f>
        <v>0</v>
      </c>
      <c r="M62" s="1"/>
      <c r="N62" s="1">
        <v>8300</v>
      </c>
      <c r="O62" s="1"/>
      <c r="P62" s="161"/>
      <c r="Q62" s="174"/>
      <c r="R62" s="174"/>
      <c r="S62" s="150"/>
      <c r="V62" s="175"/>
      <c r="Z62">
        <v>0</v>
      </c>
    </row>
    <row r="63" spans="1:26" ht="35.1" customHeight="1" x14ac:dyDescent="0.25">
      <c r="A63" s="172"/>
      <c r="B63" s="169" t="s">
        <v>184</v>
      </c>
      <c r="C63" s="173" t="s">
        <v>185</v>
      </c>
      <c r="D63" s="169" t="s">
        <v>1059</v>
      </c>
      <c r="E63" s="169" t="s">
        <v>952</v>
      </c>
      <c r="F63" s="170">
        <v>1</v>
      </c>
      <c r="G63" s="171"/>
      <c r="H63" s="171"/>
      <c r="I63" s="171">
        <f>ROUND(F63*(G63+H63),2)</f>
        <v>0</v>
      </c>
      <c r="J63" s="169">
        <f>ROUND(F63*(N63),2)</f>
        <v>8300</v>
      </c>
      <c r="K63" s="1">
        <f>ROUND(F63*(O63),2)</f>
        <v>0</v>
      </c>
      <c r="L63" s="1"/>
      <c r="M63" s="1">
        <f>ROUND(F63*(G63),2)</f>
        <v>0</v>
      </c>
      <c r="N63" s="1">
        <v>8300</v>
      </c>
      <c r="O63" s="1"/>
      <c r="P63" s="161"/>
      <c r="Q63" s="174"/>
      <c r="R63" s="174"/>
      <c r="S63" s="150"/>
      <c r="V63" s="175"/>
      <c r="Z63">
        <v>0</v>
      </c>
    </row>
    <row r="64" spans="1:26" x14ac:dyDescent="0.25">
      <c r="A64" s="150"/>
      <c r="B64" s="150"/>
      <c r="C64" s="150"/>
      <c r="D64" s="150" t="s">
        <v>914</v>
      </c>
      <c r="E64" s="150"/>
      <c r="F64" s="168"/>
      <c r="G64" s="153"/>
      <c r="H64" s="153">
        <f>ROUND((SUM(M60:M63))/1,2)</f>
        <v>0</v>
      </c>
      <c r="I64" s="153">
        <f>ROUND((SUM(I60:I63))/1,2)</f>
        <v>0</v>
      </c>
      <c r="J64" s="150"/>
      <c r="K64" s="150"/>
      <c r="L64" s="150">
        <f>ROUND((SUM(L60:L63))/1,2)</f>
        <v>0</v>
      </c>
      <c r="M64" s="150">
        <f>ROUND((SUM(M60:M63))/1,2)</f>
        <v>0</v>
      </c>
      <c r="N64" s="150"/>
      <c r="O64" s="150"/>
      <c r="P64" s="176">
        <f>ROUND((SUM(P60:P63))/1,2)</f>
        <v>0</v>
      </c>
      <c r="Q64" s="147"/>
      <c r="R64" s="147"/>
      <c r="S64" s="176">
        <f>ROUND((SUM(S60:S63))/1,2)</f>
        <v>0</v>
      </c>
      <c r="T64" s="147"/>
      <c r="U64" s="147"/>
      <c r="V64" s="147"/>
      <c r="W64" s="147"/>
      <c r="X64" s="147"/>
      <c r="Y64" s="147"/>
      <c r="Z64" s="147"/>
    </row>
    <row r="65" spans="1:26" x14ac:dyDescent="0.25">
      <c r="A65" s="1"/>
      <c r="B65" s="1"/>
      <c r="C65" s="1"/>
      <c r="D65" s="1"/>
      <c r="E65" s="1"/>
      <c r="F65" s="161"/>
      <c r="G65" s="143"/>
      <c r="H65" s="143"/>
      <c r="I65" s="143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50"/>
      <c r="B66" s="150"/>
      <c r="C66" s="150"/>
      <c r="D66" s="150" t="s">
        <v>956</v>
      </c>
      <c r="E66" s="150"/>
      <c r="F66" s="168"/>
      <c r="G66" s="151"/>
      <c r="H66" s="151"/>
      <c r="I66" s="151"/>
      <c r="J66" s="150"/>
      <c r="K66" s="150"/>
      <c r="L66" s="150"/>
      <c r="M66" s="150"/>
      <c r="N66" s="150"/>
      <c r="O66" s="150"/>
      <c r="P66" s="150"/>
      <c r="Q66" s="147"/>
      <c r="R66" s="147"/>
      <c r="S66" s="150"/>
      <c r="T66" s="147"/>
      <c r="U66" s="147"/>
      <c r="V66" s="147"/>
      <c r="W66" s="147"/>
      <c r="X66" s="147"/>
      <c r="Y66" s="147"/>
      <c r="Z66" s="147"/>
    </row>
    <row r="67" spans="1:26" ht="24.95" customHeight="1" x14ac:dyDescent="0.25">
      <c r="A67" s="172"/>
      <c r="B67" s="169" t="s">
        <v>329</v>
      </c>
      <c r="C67" s="173" t="s">
        <v>330</v>
      </c>
      <c r="D67" s="169" t="s">
        <v>1017</v>
      </c>
      <c r="E67" s="169" t="s">
        <v>952</v>
      </c>
      <c r="F67" s="170">
        <v>1</v>
      </c>
      <c r="G67" s="171"/>
      <c r="H67" s="171"/>
      <c r="I67" s="171">
        <f>ROUND(F67*(G67+H67),2)</f>
        <v>0</v>
      </c>
      <c r="J67" s="169">
        <f>ROUND(F67*(N67),2)</f>
        <v>47</v>
      </c>
      <c r="K67" s="1">
        <f>ROUND(F67*(O67),2)</f>
        <v>0</v>
      </c>
      <c r="L67" s="1">
        <f>ROUND(F67*(G67),2)</f>
        <v>0</v>
      </c>
      <c r="M67" s="1"/>
      <c r="N67" s="1">
        <v>47</v>
      </c>
      <c r="O67" s="1"/>
      <c r="P67" s="161"/>
      <c r="Q67" s="174"/>
      <c r="R67" s="174"/>
      <c r="S67" s="150"/>
      <c r="V67" s="175"/>
      <c r="Z67">
        <v>0</v>
      </c>
    </row>
    <row r="68" spans="1:26" ht="24.95" customHeight="1" x14ac:dyDescent="0.25">
      <c r="A68" s="172"/>
      <c r="B68" s="169" t="s">
        <v>184</v>
      </c>
      <c r="C68" s="173" t="s">
        <v>185</v>
      </c>
      <c r="D68" s="169" t="s">
        <v>1018</v>
      </c>
      <c r="E68" s="169" t="s">
        <v>952</v>
      </c>
      <c r="F68" s="170">
        <v>1</v>
      </c>
      <c r="G68" s="171"/>
      <c r="H68" s="171"/>
      <c r="I68" s="171">
        <f>ROUND(F68*(G68+H68),2)</f>
        <v>0</v>
      </c>
      <c r="J68" s="169">
        <f>ROUND(F68*(N68),2)</f>
        <v>480</v>
      </c>
      <c r="K68" s="1">
        <f>ROUND(F68*(O68),2)</f>
        <v>0</v>
      </c>
      <c r="L68" s="1"/>
      <c r="M68" s="1">
        <f>ROUND(F68*(G68),2)</f>
        <v>0</v>
      </c>
      <c r="N68" s="1">
        <v>480</v>
      </c>
      <c r="O68" s="1"/>
      <c r="P68" s="161"/>
      <c r="Q68" s="174"/>
      <c r="R68" s="174"/>
      <c r="S68" s="150"/>
      <c r="V68" s="175"/>
      <c r="Z68">
        <v>0</v>
      </c>
    </row>
    <row r="69" spans="1:26" x14ac:dyDescent="0.25">
      <c r="A69" s="150"/>
      <c r="B69" s="150"/>
      <c r="C69" s="150"/>
      <c r="D69" s="150" t="s">
        <v>956</v>
      </c>
      <c r="E69" s="150"/>
      <c r="F69" s="168"/>
      <c r="G69" s="153"/>
      <c r="H69" s="153"/>
      <c r="I69" s="153">
        <f>ROUND((SUM(I66:I68))/1,2)</f>
        <v>0</v>
      </c>
      <c r="J69" s="150"/>
      <c r="K69" s="150"/>
      <c r="L69" s="150">
        <f>ROUND((SUM(L66:L68))/1,2)</f>
        <v>0</v>
      </c>
      <c r="M69" s="150">
        <f>ROUND((SUM(M66:M68))/1,2)</f>
        <v>0</v>
      </c>
      <c r="N69" s="150"/>
      <c r="O69" s="150"/>
      <c r="P69" s="176"/>
      <c r="S69" s="168">
        <f>ROUND((SUM(S66:S68))/1,2)</f>
        <v>0</v>
      </c>
      <c r="V69">
        <f>ROUND((SUM(V66:V68))/1,2)</f>
        <v>0</v>
      </c>
    </row>
    <row r="70" spans="1:26" x14ac:dyDescent="0.25">
      <c r="A70" s="1"/>
      <c r="B70" s="1"/>
      <c r="C70" s="1"/>
      <c r="D70" s="1"/>
      <c r="E70" s="1"/>
      <c r="F70" s="161"/>
      <c r="G70" s="143"/>
      <c r="H70" s="143"/>
      <c r="I70" s="143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0"/>
      <c r="B71" s="150"/>
      <c r="C71" s="150"/>
      <c r="D71" s="2" t="s">
        <v>82</v>
      </c>
      <c r="E71" s="150"/>
      <c r="F71" s="168"/>
      <c r="G71" s="153"/>
      <c r="H71" s="153">
        <f>ROUND((SUM(M9:M70))/2,2)</f>
        <v>0</v>
      </c>
      <c r="I71" s="153">
        <f>ROUND((SUM(I9:I70))/2,2)</f>
        <v>0</v>
      </c>
      <c r="J71" s="150"/>
      <c r="K71" s="150"/>
      <c r="L71" s="150">
        <f>ROUND((SUM(L9:L70))/2,2)</f>
        <v>0</v>
      </c>
      <c r="M71" s="150">
        <f>ROUND((SUM(M9:M70))/2,2)</f>
        <v>0</v>
      </c>
      <c r="N71" s="150"/>
      <c r="O71" s="150"/>
      <c r="P71" s="176"/>
      <c r="S71" s="176">
        <f>ROUND((SUM(S9:S70))/2,2)</f>
        <v>0.98</v>
      </c>
      <c r="V71">
        <f>ROUND((SUM(V9:V70))/2,2)</f>
        <v>0</v>
      </c>
    </row>
    <row r="72" spans="1:26" x14ac:dyDescent="0.25">
      <c r="A72" s="177"/>
      <c r="B72" s="177"/>
      <c r="C72" s="177"/>
      <c r="D72" s="177" t="s">
        <v>85</v>
      </c>
      <c r="E72" s="177"/>
      <c r="F72" s="178"/>
      <c r="G72" s="179"/>
      <c r="H72" s="179">
        <f>ROUND((SUM(M9:M71))/3,2)</f>
        <v>0</v>
      </c>
      <c r="I72" s="179">
        <f>ROUND((SUM(I9:I71))/3,2)</f>
        <v>0</v>
      </c>
      <c r="J72" s="177"/>
      <c r="K72" s="177">
        <f>ROUND((SUM(K9:K71))/3,2)</f>
        <v>0</v>
      </c>
      <c r="L72" s="177">
        <f>ROUND((SUM(L9:L71))/3,2)</f>
        <v>0</v>
      </c>
      <c r="M72" s="177">
        <f>ROUND((SUM(M9:M71))/3,2)</f>
        <v>0</v>
      </c>
      <c r="N72" s="177"/>
      <c r="O72" s="177"/>
      <c r="P72" s="178"/>
      <c r="Q72" s="180"/>
      <c r="R72" s="180"/>
      <c r="S72" s="178">
        <f>ROUND((SUM(S9:S71))/3,2)</f>
        <v>0.98</v>
      </c>
      <c r="T72" s="180"/>
      <c r="U72" s="180"/>
      <c r="V72" s="180">
        <f>ROUND((SUM(V9:V71))/3,2)</f>
        <v>0</v>
      </c>
      <c r="Z72">
        <f>(SUM(Z9:Z71))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PS 02 Technologická časť vodojemu</oddHeader>
    <oddFooter>&amp;RStrana &amp;P z &amp;N    &amp;L&amp;7Spracované systémom Systematic®pyramida.wsn, tel.: 051 77 10 585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25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9648'!L28</f>
        <v>0</v>
      </c>
      <c r="C11" s="151">
        <f>'SO 9648'!M28</f>
        <v>0</v>
      </c>
      <c r="D11" s="151">
        <f>'SO 9648'!I28</f>
        <v>0</v>
      </c>
      <c r="E11" s="152">
        <f>'SO 9648'!P28</f>
        <v>1.67</v>
      </c>
      <c r="F11" s="152">
        <f>'SO 9648'!S28</f>
        <v>3.07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78</v>
      </c>
      <c r="B12" s="151">
        <f>'SO 9648'!L33</f>
        <v>0</v>
      </c>
      <c r="C12" s="151">
        <f>'SO 9648'!M33</f>
        <v>0</v>
      </c>
      <c r="D12" s="151">
        <f>'SO 9648'!I33</f>
        <v>0</v>
      </c>
      <c r="E12" s="152">
        <f>'SO 9648'!P33</f>
        <v>0.28000000000000003</v>
      </c>
      <c r="F12" s="152">
        <f>'SO 9648'!S33</f>
        <v>0.28000000000000003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79</v>
      </c>
      <c r="B13" s="151">
        <f>'SO 9648'!L37</f>
        <v>0</v>
      </c>
      <c r="C13" s="151">
        <f>'SO 9648'!M37</f>
        <v>0</v>
      </c>
      <c r="D13" s="151">
        <f>'SO 9648'!I37</f>
        <v>0</v>
      </c>
      <c r="E13" s="152">
        <f>'SO 9648'!P37</f>
        <v>1.89</v>
      </c>
      <c r="F13" s="152">
        <f>'SO 9648'!S37</f>
        <v>0.79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80</v>
      </c>
      <c r="B14" s="151">
        <f>'SO 9648'!L72</f>
        <v>0</v>
      </c>
      <c r="C14" s="151">
        <f>'SO 9648'!M72</f>
        <v>0</v>
      </c>
      <c r="D14" s="151">
        <f>'SO 9648'!I72</f>
        <v>0</v>
      </c>
      <c r="E14" s="152">
        <f>'SO 9648'!P72</f>
        <v>0.28000000000000003</v>
      </c>
      <c r="F14" s="152">
        <f>'SO 9648'!S72</f>
        <v>0.37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81</v>
      </c>
      <c r="B15" s="151">
        <f>'SO 9648'!L76</f>
        <v>0</v>
      </c>
      <c r="C15" s="151">
        <f>'SO 9648'!M76</f>
        <v>0</v>
      </c>
      <c r="D15" s="151">
        <f>'SO 9648'!I76</f>
        <v>0</v>
      </c>
      <c r="E15" s="152">
        <f>'SO 9648'!P76</f>
        <v>0</v>
      </c>
      <c r="F15" s="152">
        <f>'SO 9648'!S76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2" t="s">
        <v>76</v>
      </c>
      <c r="B16" s="153">
        <f>'SO 9648'!L78</f>
        <v>0</v>
      </c>
      <c r="C16" s="153">
        <f>'SO 9648'!M78</f>
        <v>0</v>
      </c>
      <c r="D16" s="153">
        <f>'SO 9648'!I78</f>
        <v>0</v>
      </c>
      <c r="E16" s="154">
        <f>'SO 9648'!P78</f>
        <v>4.12</v>
      </c>
      <c r="F16" s="154">
        <f>'SO 9648'!S78</f>
        <v>4.51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"/>
      <c r="B17" s="143"/>
      <c r="C17" s="143"/>
      <c r="D17" s="143"/>
      <c r="E17" s="142"/>
      <c r="F17" s="142"/>
    </row>
    <row r="18" spans="1:26" x14ac:dyDescent="0.25">
      <c r="A18" s="2" t="s">
        <v>82</v>
      </c>
      <c r="B18" s="153"/>
      <c r="C18" s="151"/>
      <c r="D18" s="151"/>
      <c r="E18" s="152"/>
      <c r="F18" s="152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50" t="s">
        <v>83</v>
      </c>
      <c r="B19" s="151">
        <f>'SO 9648'!L84</f>
        <v>0</v>
      </c>
      <c r="C19" s="151">
        <f>'SO 9648'!M84</f>
        <v>0</v>
      </c>
      <c r="D19" s="151">
        <f>'SO 9648'!I84</f>
        <v>0</v>
      </c>
      <c r="E19" s="152">
        <f>'SO 9648'!P84</f>
        <v>0</v>
      </c>
      <c r="F19" s="152">
        <f>'SO 9648'!S84</f>
        <v>0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x14ac:dyDescent="0.25">
      <c r="A20" s="150" t="s">
        <v>84</v>
      </c>
      <c r="B20" s="151">
        <f>'SO 9648'!L89</f>
        <v>0</v>
      </c>
      <c r="C20" s="151">
        <f>'SO 9648'!M89</f>
        <v>0</v>
      </c>
      <c r="D20" s="151">
        <f>'SO 9648'!I89</f>
        <v>0</v>
      </c>
      <c r="E20" s="152">
        <f>'SO 9648'!P89</f>
        <v>0</v>
      </c>
      <c r="F20" s="152">
        <f>'SO 9648'!S89</f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2" t="s">
        <v>82</v>
      </c>
      <c r="B21" s="153">
        <f>'SO 9648'!L91</f>
        <v>0</v>
      </c>
      <c r="C21" s="153">
        <f>'SO 9648'!M91</f>
        <v>0</v>
      </c>
      <c r="D21" s="153">
        <f>'SO 9648'!I91</f>
        <v>0</v>
      </c>
      <c r="E21" s="154">
        <f>'SO 9648'!S91</f>
        <v>0</v>
      </c>
      <c r="F21" s="154">
        <f>'SO 9648'!V91</f>
        <v>0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"/>
      <c r="B22" s="143"/>
      <c r="C22" s="143"/>
      <c r="D22" s="143"/>
      <c r="E22" s="142"/>
      <c r="F22" s="142"/>
    </row>
    <row r="23" spans="1:26" x14ac:dyDescent="0.25">
      <c r="A23" s="2" t="s">
        <v>85</v>
      </c>
      <c r="B23" s="153">
        <f>'SO 9648'!L92</f>
        <v>0</v>
      </c>
      <c r="C23" s="153">
        <f>'SO 9648'!M92</f>
        <v>0</v>
      </c>
      <c r="D23" s="153">
        <f>'SO 9648'!I92</f>
        <v>0</v>
      </c>
      <c r="E23" s="154">
        <f>'SO 9648'!S92</f>
        <v>4.51</v>
      </c>
      <c r="F23" s="154">
        <f>'SO 9648'!V92</f>
        <v>0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x14ac:dyDescent="0.25">
      <c r="A24" s="1"/>
      <c r="B24" s="143"/>
      <c r="C24" s="143"/>
      <c r="D24" s="143"/>
      <c r="E24" s="142"/>
      <c r="F24" s="142"/>
    </row>
    <row r="25" spans="1:26" x14ac:dyDescent="0.25">
      <c r="A25" s="1"/>
      <c r="B25" s="143"/>
      <c r="C25" s="143"/>
      <c r="D25" s="143"/>
      <c r="E25" s="142"/>
      <c r="F25" s="142"/>
    </row>
    <row r="26" spans="1:26" x14ac:dyDescent="0.25">
      <c r="A26" s="1"/>
      <c r="B26" s="143"/>
      <c r="C26" s="143"/>
      <c r="D26" s="143"/>
      <c r="E26" s="142"/>
      <c r="F26" s="142"/>
    </row>
    <row r="27" spans="1:26" x14ac:dyDescent="0.25">
      <c r="A27" s="1"/>
      <c r="B27" s="143"/>
      <c r="C27" s="143"/>
      <c r="D27" s="143"/>
      <c r="E27" s="142"/>
      <c r="F27" s="142"/>
    </row>
    <row r="28" spans="1:26" x14ac:dyDescent="0.25">
      <c r="A28" s="1"/>
      <c r="B28" s="143"/>
      <c r="C28" s="143"/>
      <c r="D28" s="143"/>
      <c r="E28" s="142"/>
      <c r="F28" s="142"/>
    </row>
    <row r="29" spans="1:26" x14ac:dyDescent="0.25">
      <c r="A29" s="1"/>
      <c r="B29" s="143"/>
      <c r="C29" s="143"/>
      <c r="D29" s="143"/>
      <c r="E29" s="142"/>
      <c r="F29" s="142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topLeftCell="B1" workbookViewId="0">
      <pane ySplit="8" topLeftCell="A77" activePane="bottomLeft" state="frozen"/>
      <selection pane="bottomLeft" activeCell="G11" sqref="G11:G9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35.1" customHeight="1" x14ac:dyDescent="0.25">
      <c r="A11" s="172"/>
      <c r="B11" s="169" t="s">
        <v>98</v>
      </c>
      <c r="C11" s="173" t="s">
        <v>99</v>
      </c>
      <c r="D11" s="169" t="s">
        <v>100</v>
      </c>
      <c r="E11" s="169" t="s">
        <v>101</v>
      </c>
      <c r="F11" s="170">
        <v>2.88</v>
      </c>
      <c r="G11" s="171"/>
      <c r="H11" s="171"/>
      <c r="I11" s="171">
        <f t="shared" ref="I11:I27" si="0">ROUND(F11*(G11+H11),2)</f>
        <v>0</v>
      </c>
      <c r="J11" s="169">
        <f t="shared" ref="J11:J27" si="1">ROUND(F11*(N11),2)</f>
        <v>42.34</v>
      </c>
      <c r="K11" s="1">
        <f t="shared" ref="K11:K27" si="2">ROUND(F11*(O11),2)</f>
        <v>0</v>
      </c>
      <c r="L11" s="1">
        <f t="shared" ref="L11:L26" si="3">ROUND(F11*(G11),2)</f>
        <v>0</v>
      </c>
      <c r="M11" s="1"/>
      <c r="N11" s="1">
        <v>14.7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102</v>
      </c>
      <c r="D12" s="169" t="s">
        <v>103</v>
      </c>
      <c r="E12" s="169" t="s">
        <v>101</v>
      </c>
      <c r="F12" s="170">
        <v>0.84</v>
      </c>
      <c r="G12" s="171"/>
      <c r="H12" s="171"/>
      <c r="I12" s="171">
        <f t="shared" si="0"/>
        <v>0</v>
      </c>
      <c r="J12" s="169">
        <f t="shared" si="1"/>
        <v>0.61</v>
      </c>
      <c r="K12" s="1">
        <f t="shared" si="2"/>
        <v>0</v>
      </c>
      <c r="L12" s="1">
        <f t="shared" si="3"/>
        <v>0</v>
      </c>
      <c r="M12" s="1"/>
      <c r="N12" s="1">
        <v>0.73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104</v>
      </c>
      <c r="D13" s="169" t="s">
        <v>105</v>
      </c>
      <c r="E13" s="169" t="s">
        <v>101</v>
      </c>
      <c r="F13" s="170">
        <v>4.5683999999999996</v>
      </c>
      <c r="G13" s="171"/>
      <c r="H13" s="171"/>
      <c r="I13" s="171">
        <f t="shared" si="0"/>
        <v>0</v>
      </c>
      <c r="J13" s="169">
        <f t="shared" si="1"/>
        <v>116.54</v>
      </c>
      <c r="K13" s="1">
        <f t="shared" si="2"/>
        <v>0</v>
      </c>
      <c r="L13" s="1">
        <f t="shared" si="3"/>
        <v>0</v>
      </c>
      <c r="M13" s="1"/>
      <c r="N13" s="1">
        <v>25.51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106</v>
      </c>
      <c r="D14" s="169" t="s">
        <v>107</v>
      </c>
      <c r="E14" s="169" t="s">
        <v>101</v>
      </c>
      <c r="F14" s="170">
        <v>2.2839999999999998</v>
      </c>
      <c r="G14" s="171"/>
      <c r="H14" s="171"/>
      <c r="I14" s="171">
        <f t="shared" si="0"/>
        <v>0</v>
      </c>
      <c r="J14" s="169">
        <f t="shared" si="1"/>
        <v>16.47</v>
      </c>
      <c r="K14" s="1">
        <f t="shared" si="2"/>
        <v>0</v>
      </c>
      <c r="L14" s="1">
        <f t="shared" si="3"/>
        <v>0</v>
      </c>
      <c r="M14" s="1"/>
      <c r="N14" s="1">
        <v>7.21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108</v>
      </c>
      <c r="D15" s="169" t="s">
        <v>109</v>
      </c>
      <c r="E15" s="169" t="s">
        <v>101</v>
      </c>
      <c r="F15" s="170">
        <v>3.423</v>
      </c>
      <c r="G15" s="171"/>
      <c r="H15" s="171"/>
      <c r="I15" s="171">
        <f t="shared" si="0"/>
        <v>0</v>
      </c>
      <c r="J15" s="169">
        <f t="shared" si="1"/>
        <v>203.5</v>
      </c>
      <c r="K15" s="1">
        <f t="shared" si="2"/>
        <v>0</v>
      </c>
      <c r="L15" s="1">
        <f t="shared" si="3"/>
        <v>0</v>
      </c>
      <c r="M15" s="1"/>
      <c r="N15" s="1">
        <v>59.45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110</v>
      </c>
      <c r="D16" s="169" t="s">
        <v>111</v>
      </c>
      <c r="E16" s="169" t="s">
        <v>101</v>
      </c>
      <c r="F16" s="170">
        <v>1.7115</v>
      </c>
      <c r="G16" s="171"/>
      <c r="H16" s="171"/>
      <c r="I16" s="171">
        <f t="shared" si="0"/>
        <v>0</v>
      </c>
      <c r="J16" s="169">
        <f t="shared" si="1"/>
        <v>19.13</v>
      </c>
      <c r="K16" s="1">
        <f t="shared" si="2"/>
        <v>0</v>
      </c>
      <c r="L16" s="1">
        <f t="shared" si="3"/>
        <v>0</v>
      </c>
      <c r="M16" s="1"/>
      <c r="N16" s="1">
        <v>11.18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112</v>
      </c>
      <c r="D17" s="169" t="s">
        <v>113</v>
      </c>
      <c r="E17" s="169" t="s">
        <v>101</v>
      </c>
      <c r="F17" s="170">
        <v>0.68459999999999999</v>
      </c>
      <c r="G17" s="171"/>
      <c r="H17" s="171"/>
      <c r="I17" s="171">
        <f t="shared" si="0"/>
        <v>0</v>
      </c>
      <c r="J17" s="169">
        <f t="shared" si="1"/>
        <v>65.97</v>
      </c>
      <c r="K17" s="1">
        <f t="shared" si="2"/>
        <v>0</v>
      </c>
      <c r="L17" s="1">
        <f t="shared" si="3"/>
        <v>0</v>
      </c>
      <c r="M17" s="1"/>
      <c r="N17" s="1">
        <v>96.37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114</v>
      </c>
      <c r="D18" s="169" t="s">
        <v>115</v>
      </c>
      <c r="E18" s="169" t="s">
        <v>116</v>
      </c>
      <c r="F18" s="170">
        <v>25.62</v>
      </c>
      <c r="G18" s="171"/>
      <c r="H18" s="171"/>
      <c r="I18" s="171">
        <f t="shared" si="0"/>
        <v>0</v>
      </c>
      <c r="J18" s="169">
        <f t="shared" si="1"/>
        <v>95.56</v>
      </c>
      <c r="K18" s="1">
        <f t="shared" si="2"/>
        <v>0</v>
      </c>
      <c r="L18" s="1">
        <f t="shared" si="3"/>
        <v>0</v>
      </c>
      <c r="M18" s="1"/>
      <c r="N18" s="1">
        <v>3.73</v>
      </c>
      <c r="O18" s="1"/>
      <c r="P18" s="168">
        <v>8.4999999999999995E-4</v>
      </c>
      <c r="Q18" s="174"/>
      <c r="R18" s="174">
        <v>8.4999999999999995E-4</v>
      </c>
      <c r="S18" s="150">
        <f>ROUND(F18*(R18),3)</f>
        <v>2.1999999999999999E-2</v>
      </c>
      <c r="V18" s="175"/>
      <c r="Z18">
        <v>0</v>
      </c>
    </row>
    <row r="19" spans="1:26" ht="35.1" customHeight="1" x14ac:dyDescent="0.25">
      <c r="A19" s="172"/>
      <c r="B19" s="169" t="s">
        <v>98</v>
      </c>
      <c r="C19" s="173" t="s">
        <v>117</v>
      </c>
      <c r="D19" s="169" t="s">
        <v>118</v>
      </c>
      <c r="E19" s="169" t="s">
        <v>116</v>
      </c>
      <c r="F19" s="170">
        <v>25.62</v>
      </c>
      <c r="G19" s="171"/>
      <c r="H19" s="171"/>
      <c r="I19" s="171">
        <f t="shared" si="0"/>
        <v>0</v>
      </c>
      <c r="J19" s="169">
        <f t="shared" si="1"/>
        <v>56.36</v>
      </c>
      <c r="K19" s="1">
        <f t="shared" si="2"/>
        <v>0</v>
      </c>
      <c r="L19" s="1">
        <f t="shared" si="3"/>
        <v>0</v>
      </c>
      <c r="M19" s="1"/>
      <c r="N19" s="1">
        <v>2.2000000000000002</v>
      </c>
      <c r="O19" s="1"/>
      <c r="P19" s="161"/>
      <c r="Q19" s="174"/>
      <c r="R19" s="174"/>
      <c r="S19" s="150"/>
      <c r="V19" s="175"/>
      <c r="Z19">
        <v>0</v>
      </c>
    </row>
    <row r="20" spans="1:26" ht="24.95" customHeight="1" x14ac:dyDescent="0.25">
      <c r="A20" s="172"/>
      <c r="B20" s="169" t="s">
        <v>98</v>
      </c>
      <c r="C20" s="173" t="s">
        <v>119</v>
      </c>
      <c r="D20" s="169" t="s">
        <v>120</v>
      </c>
      <c r="E20" s="169" t="s">
        <v>101</v>
      </c>
      <c r="F20" s="170">
        <v>2.0790000000000002</v>
      </c>
      <c r="G20" s="171"/>
      <c r="H20" s="171"/>
      <c r="I20" s="171">
        <f t="shared" si="0"/>
        <v>0</v>
      </c>
      <c r="J20" s="169">
        <f t="shared" si="1"/>
        <v>11.39</v>
      </c>
      <c r="K20" s="1">
        <f t="shared" si="2"/>
        <v>0</v>
      </c>
      <c r="L20" s="1">
        <f t="shared" si="3"/>
        <v>0</v>
      </c>
      <c r="M20" s="1"/>
      <c r="N20" s="1">
        <v>5.48</v>
      </c>
      <c r="O20" s="1"/>
      <c r="P20" s="161"/>
      <c r="Q20" s="174"/>
      <c r="R20" s="174"/>
      <c r="S20" s="150"/>
      <c r="V20" s="175"/>
      <c r="Z20">
        <v>0</v>
      </c>
    </row>
    <row r="21" spans="1:26" ht="24.95" customHeight="1" x14ac:dyDescent="0.25">
      <c r="A21" s="172"/>
      <c r="B21" s="169" t="s">
        <v>98</v>
      </c>
      <c r="C21" s="173" t="s">
        <v>121</v>
      </c>
      <c r="D21" s="169" t="s">
        <v>122</v>
      </c>
      <c r="E21" s="169" t="s">
        <v>101</v>
      </c>
      <c r="F21" s="170">
        <v>0.23100000000000001</v>
      </c>
      <c r="G21" s="171"/>
      <c r="H21" s="171"/>
      <c r="I21" s="171">
        <f t="shared" si="0"/>
        <v>0</v>
      </c>
      <c r="J21" s="169">
        <f t="shared" si="1"/>
        <v>1.71</v>
      </c>
      <c r="K21" s="1">
        <f t="shared" si="2"/>
        <v>0</v>
      </c>
      <c r="L21" s="1">
        <f t="shared" si="3"/>
        <v>0</v>
      </c>
      <c r="M21" s="1"/>
      <c r="N21" s="1">
        <v>7.42</v>
      </c>
      <c r="O21" s="1"/>
      <c r="P21" s="161"/>
      <c r="Q21" s="174"/>
      <c r="R21" s="174"/>
      <c r="S21" s="150"/>
      <c r="V21" s="175"/>
      <c r="Z21">
        <v>0</v>
      </c>
    </row>
    <row r="22" spans="1:26" ht="24.95" customHeight="1" x14ac:dyDescent="0.25">
      <c r="A22" s="172"/>
      <c r="B22" s="169" t="s">
        <v>98</v>
      </c>
      <c r="C22" s="173" t="s">
        <v>123</v>
      </c>
      <c r="D22" s="169" t="s">
        <v>124</v>
      </c>
      <c r="E22" s="169" t="s">
        <v>101</v>
      </c>
      <c r="F22" s="170">
        <v>2.31</v>
      </c>
      <c r="G22" s="171"/>
      <c r="H22" s="171"/>
      <c r="I22" s="171">
        <f t="shared" si="0"/>
        <v>0</v>
      </c>
      <c r="J22" s="169">
        <f t="shared" si="1"/>
        <v>1.99</v>
      </c>
      <c r="K22" s="1">
        <f t="shared" si="2"/>
        <v>0</v>
      </c>
      <c r="L22" s="1">
        <f t="shared" si="3"/>
        <v>0</v>
      </c>
      <c r="M22" s="1"/>
      <c r="N22" s="1">
        <v>0.86</v>
      </c>
      <c r="O22" s="1"/>
      <c r="P22" s="161"/>
      <c r="Q22" s="174"/>
      <c r="R22" s="174"/>
      <c r="S22" s="150"/>
      <c r="V22" s="175"/>
      <c r="Z22">
        <v>0</v>
      </c>
    </row>
    <row r="23" spans="1:26" ht="24.95" customHeight="1" x14ac:dyDescent="0.25">
      <c r="A23" s="172"/>
      <c r="B23" s="169" t="s">
        <v>98</v>
      </c>
      <c r="C23" s="173" t="s">
        <v>125</v>
      </c>
      <c r="D23" s="169" t="s">
        <v>126</v>
      </c>
      <c r="E23" s="169" t="s">
        <v>127</v>
      </c>
      <c r="F23" s="170">
        <v>6.3659999999999997</v>
      </c>
      <c r="G23" s="171"/>
      <c r="H23" s="171"/>
      <c r="I23" s="171">
        <f t="shared" si="0"/>
        <v>0</v>
      </c>
      <c r="J23" s="169">
        <f t="shared" si="1"/>
        <v>16.93</v>
      </c>
      <c r="K23" s="1">
        <f t="shared" si="2"/>
        <v>0</v>
      </c>
      <c r="L23" s="1">
        <f t="shared" si="3"/>
        <v>0</v>
      </c>
      <c r="M23" s="1"/>
      <c r="N23" s="1">
        <v>2.66</v>
      </c>
      <c r="O23" s="1"/>
      <c r="P23" s="161"/>
      <c r="Q23" s="174"/>
      <c r="R23" s="174"/>
      <c r="S23" s="150"/>
      <c r="V23" s="175"/>
      <c r="Z23">
        <v>0</v>
      </c>
    </row>
    <row r="24" spans="1:26" ht="24.95" customHeight="1" x14ac:dyDescent="0.25">
      <c r="A24" s="172"/>
      <c r="B24" s="169" t="s">
        <v>98</v>
      </c>
      <c r="C24" s="173" t="s">
        <v>128</v>
      </c>
      <c r="D24" s="169" t="s">
        <v>129</v>
      </c>
      <c r="E24" s="169" t="s">
        <v>101</v>
      </c>
      <c r="F24" s="170">
        <v>1.8235105</v>
      </c>
      <c r="G24" s="171"/>
      <c r="H24" s="171"/>
      <c r="I24" s="171">
        <f t="shared" si="0"/>
        <v>0</v>
      </c>
      <c r="J24" s="169">
        <f t="shared" si="1"/>
        <v>27.48</v>
      </c>
      <c r="K24" s="1">
        <f t="shared" si="2"/>
        <v>0</v>
      </c>
      <c r="L24" s="1">
        <f t="shared" si="3"/>
        <v>0</v>
      </c>
      <c r="M24" s="1"/>
      <c r="N24" s="1">
        <v>15.07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98</v>
      </c>
      <c r="C25" s="173" t="s">
        <v>130</v>
      </c>
      <c r="D25" s="169" t="s">
        <v>131</v>
      </c>
      <c r="E25" s="169" t="s">
        <v>101</v>
      </c>
      <c r="F25" s="170">
        <v>1.8240000000000001</v>
      </c>
      <c r="G25" s="171"/>
      <c r="H25" s="171"/>
      <c r="I25" s="171">
        <f t="shared" si="0"/>
        <v>0</v>
      </c>
      <c r="J25" s="169">
        <f t="shared" si="1"/>
        <v>11.58</v>
      </c>
      <c r="K25" s="1">
        <f t="shared" si="2"/>
        <v>0</v>
      </c>
      <c r="L25" s="1">
        <f t="shared" si="3"/>
        <v>0</v>
      </c>
      <c r="M25" s="1"/>
      <c r="N25" s="1">
        <v>6.35</v>
      </c>
      <c r="O25" s="1"/>
      <c r="P25" s="161"/>
      <c r="Q25" s="174"/>
      <c r="R25" s="174"/>
      <c r="S25" s="150"/>
      <c r="V25" s="175"/>
      <c r="Z25">
        <v>0</v>
      </c>
    </row>
    <row r="26" spans="1:26" ht="24.95" customHeight="1" x14ac:dyDescent="0.25">
      <c r="A26" s="172"/>
      <c r="B26" s="169" t="s">
        <v>98</v>
      </c>
      <c r="C26" s="173" t="s">
        <v>132</v>
      </c>
      <c r="D26" s="169" t="s">
        <v>133</v>
      </c>
      <c r="E26" s="169" t="s">
        <v>116</v>
      </c>
      <c r="F26" s="170">
        <v>4.2</v>
      </c>
      <c r="G26" s="171"/>
      <c r="H26" s="171"/>
      <c r="I26" s="171">
        <f t="shared" si="0"/>
        <v>0</v>
      </c>
      <c r="J26" s="169">
        <f t="shared" si="1"/>
        <v>13.61</v>
      </c>
      <c r="K26" s="1">
        <f t="shared" si="2"/>
        <v>0</v>
      </c>
      <c r="L26" s="1">
        <f t="shared" si="3"/>
        <v>0</v>
      </c>
      <c r="M26" s="1"/>
      <c r="N26" s="1">
        <v>3.24</v>
      </c>
      <c r="O26" s="1"/>
      <c r="P26" s="161"/>
      <c r="Q26" s="174"/>
      <c r="R26" s="174"/>
      <c r="S26" s="150"/>
      <c r="V26" s="175"/>
      <c r="Z26">
        <v>0</v>
      </c>
    </row>
    <row r="27" spans="1:26" ht="24.95" customHeight="1" x14ac:dyDescent="0.25">
      <c r="A27" s="172"/>
      <c r="B27" s="169" t="s">
        <v>134</v>
      </c>
      <c r="C27" s="173" t="s">
        <v>135</v>
      </c>
      <c r="D27" s="169" t="s">
        <v>136</v>
      </c>
      <c r="E27" s="169" t="s">
        <v>127</v>
      </c>
      <c r="F27" s="170">
        <v>1.8240000000000001</v>
      </c>
      <c r="G27" s="171"/>
      <c r="H27" s="171"/>
      <c r="I27" s="171">
        <f t="shared" si="0"/>
        <v>0</v>
      </c>
      <c r="J27" s="169">
        <f t="shared" si="1"/>
        <v>39.47</v>
      </c>
      <c r="K27" s="1">
        <f t="shared" si="2"/>
        <v>0</v>
      </c>
      <c r="L27" s="1"/>
      <c r="M27" s="1">
        <f>ROUND(F27*(G27),2)</f>
        <v>0</v>
      </c>
      <c r="N27" s="1">
        <v>21.64</v>
      </c>
      <c r="O27" s="1"/>
      <c r="P27" s="168">
        <v>1.67</v>
      </c>
      <c r="Q27" s="174"/>
      <c r="R27" s="174">
        <v>1.67</v>
      </c>
      <c r="S27" s="150">
        <f>ROUND(F27*(R27),3)</f>
        <v>3.0459999999999998</v>
      </c>
      <c r="V27" s="175"/>
      <c r="Z27">
        <v>0</v>
      </c>
    </row>
    <row r="28" spans="1:26" x14ac:dyDescent="0.25">
      <c r="A28" s="150"/>
      <c r="B28" s="150"/>
      <c r="C28" s="150"/>
      <c r="D28" s="150" t="s">
        <v>77</v>
      </c>
      <c r="E28" s="150"/>
      <c r="F28" s="168"/>
      <c r="G28" s="153"/>
      <c r="H28" s="153">
        <f>ROUND((SUM(M10:M27))/1,2)</f>
        <v>0</v>
      </c>
      <c r="I28" s="153">
        <f>ROUND((SUM(I10:I27))/1,2)</f>
        <v>0</v>
      </c>
      <c r="J28" s="150"/>
      <c r="K28" s="150"/>
      <c r="L28" s="150">
        <f>ROUND((SUM(L10:L27))/1,2)</f>
        <v>0</v>
      </c>
      <c r="M28" s="150">
        <f>ROUND((SUM(M10:M27))/1,2)</f>
        <v>0</v>
      </c>
      <c r="N28" s="150"/>
      <c r="O28" s="150"/>
      <c r="P28" s="176">
        <f>ROUND((SUM(P10:P27))/1,2)</f>
        <v>1.67</v>
      </c>
      <c r="Q28" s="147"/>
      <c r="R28" s="147"/>
      <c r="S28" s="176">
        <f>ROUND((SUM(S10:S27))/1,2)</f>
        <v>3.07</v>
      </c>
      <c r="T28" s="147"/>
      <c r="U28" s="147"/>
      <c r="V28" s="147"/>
      <c r="W28" s="147"/>
      <c r="X28" s="147"/>
      <c r="Y28" s="147"/>
      <c r="Z28" s="147"/>
    </row>
    <row r="29" spans="1:26" x14ac:dyDescent="0.25">
      <c r="A29" s="1"/>
      <c r="B29" s="1"/>
      <c r="C29" s="1"/>
      <c r="D29" s="1"/>
      <c r="E29" s="1"/>
      <c r="F29" s="161"/>
      <c r="G29" s="143"/>
      <c r="H29" s="143"/>
      <c r="I29" s="143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0"/>
      <c r="B30" s="150"/>
      <c r="C30" s="150"/>
      <c r="D30" s="150" t="s">
        <v>78</v>
      </c>
      <c r="E30" s="150"/>
      <c r="F30" s="168"/>
      <c r="G30" s="151"/>
      <c r="H30" s="151"/>
      <c r="I30" s="151"/>
      <c r="J30" s="150"/>
      <c r="K30" s="150"/>
      <c r="L30" s="150"/>
      <c r="M30" s="150"/>
      <c r="N30" s="150"/>
      <c r="O30" s="150"/>
      <c r="P30" s="150"/>
      <c r="Q30" s="147"/>
      <c r="R30" s="147"/>
      <c r="S30" s="150"/>
      <c r="T30" s="147"/>
      <c r="U30" s="147"/>
      <c r="V30" s="147"/>
      <c r="W30" s="147"/>
      <c r="X30" s="147"/>
      <c r="Y30" s="147"/>
      <c r="Z30" s="147"/>
    </row>
    <row r="31" spans="1:26" ht="24.95" customHeight="1" x14ac:dyDescent="0.25">
      <c r="A31" s="172"/>
      <c r="B31" s="169" t="s">
        <v>137</v>
      </c>
      <c r="C31" s="173" t="s">
        <v>138</v>
      </c>
      <c r="D31" s="169" t="s">
        <v>139</v>
      </c>
      <c r="E31" s="169" t="s">
        <v>140</v>
      </c>
      <c r="F31" s="170">
        <v>1</v>
      </c>
      <c r="G31" s="171"/>
      <c r="H31" s="171"/>
      <c r="I31" s="171">
        <f>ROUND(F31*(G31+H31),2)</f>
        <v>0</v>
      </c>
      <c r="J31" s="169">
        <f>ROUND(F31*(N31),2)</f>
        <v>9.25</v>
      </c>
      <c r="K31" s="1">
        <f>ROUND(F31*(O31),2)</f>
        <v>0</v>
      </c>
      <c r="L31" s="1">
        <f>ROUND(F31*(G31),2)</f>
        <v>0</v>
      </c>
      <c r="M31" s="1"/>
      <c r="N31" s="1">
        <v>9.25</v>
      </c>
      <c r="O31" s="1"/>
      <c r="P31" s="168">
        <v>0.1215</v>
      </c>
      <c r="Q31" s="174"/>
      <c r="R31" s="174">
        <v>0.1215</v>
      </c>
      <c r="S31" s="150">
        <f>ROUND(F31*(R31),3)</f>
        <v>0.122</v>
      </c>
      <c r="V31" s="175"/>
      <c r="Z31">
        <v>0</v>
      </c>
    </row>
    <row r="32" spans="1:26" ht="24.95" customHeight="1" x14ac:dyDescent="0.25">
      <c r="A32" s="172"/>
      <c r="B32" s="169" t="s">
        <v>141</v>
      </c>
      <c r="C32" s="173" t="s">
        <v>142</v>
      </c>
      <c r="D32" s="169" t="s">
        <v>143</v>
      </c>
      <c r="E32" s="169" t="s">
        <v>140</v>
      </c>
      <c r="F32" s="170">
        <v>1</v>
      </c>
      <c r="G32" s="171"/>
      <c r="H32" s="171"/>
      <c r="I32" s="171">
        <f>ROUND(F32*(G32+H32),2)</f>
        <v>0</v>
      </c>
      <c r="J32" s="169">
        <f>ROUND(F32*(N32),2)</f>
        <v>14.94</v>
      </c>
      <c r="K32" s="1">
        <f>ROUND(F32*(O32),2)</f>
        <v>0</v>
      </c>
      <c r="L32" s="1"/>
      <c r="M32" s="1">
        <f>ROUND(F32*(G32),2)</f>
        <v>0</v>
      </c>
      <c r="N32" s="1">
        <v>14.94</v>
      </c>
      <c r="O32" s="1"/>
      <c r="P32" s="168">
        <v>0.16</v>
      </c>
      <c r="Q32" s="174"/>
      <c r="R32" s="174">
        <v>0.16</v>
      </c>
      <c r="S32" s="150">
        <f>ROUND(F32*(R32),3)</f>
        <v>0.16</v>
      </c>
      <c r="V32" s="175"/>
      <c r="Z32">
        <v>0</v>
      </c>
    </row>
    <row r="33" spans="1:26" x14ac:dyDescent="0.25">
      <c r="A33" s="150"/>
      <c r="B33" s="150"/>
      <c r="C33" s="150"/>
      <c r="D33" s="150" t="s">
        <v>78</v>
      </c>
      <c r="E33" s="150"/>
      <c r="F33" s="168"/>
      <c r="G33" s="153"/>
      <c r="H33" s="153">
        <f>ROUND((SUM(M30:M32))/1,2)</f>
        <v>0</v>
      </c>
      <c r="I33" s="153">
        <f>ROUND((SUM(I30:I32))/1,2)</f>
        <v>0</v>
      </c>
      <c r="J33" s="150"/>
      <c r="K33" s="150"/>
      <c r="L33" s="150">
        <f>ROUND((SUM(L30:L32))/1,2)</f>
        <v>0</v>
      </c>
      <c r="M33" s="150">
        <f>ROUND((SUM(M30:M32))/1,2)</f>
        <v>0</v>
      </c>
      <c r="N33" s="150"/>
      <c r="O33" s="150"/>
      <c r="P33" s="176">
        <f>ROUND((SUM(P30:P32))/1,2)</f>
        <v>0.28000000000000003</v>
      </c>
      <c r="Q33" s="147"/>
      <c r="R33" s="147"/>
      <c r="S33" s="176">
        <f>ROUND((SUM(S30:S32))/1,2)</f>
        <v>0.28000000000000003</v>
      </c>
      <c r="T33" s="147"/>
      <c r="U33" s="147"/>
      <c r="V33" s="147"/>
      <c r="W33" s="147"/>
      <c r="X33" s="147"/>
      <c r="Y33" s="147"/>
      <c r="Z33" s="147"/>
    </row>
    <row r="34" spans="1:26" x14ac:dyDescent="0.25">
      <c r="A34" s="1"/>
      <c r="B34" s="1"/>
      <c r="C34" s="1"/>
      <c r="D34" s="1"/>
      <c r="E34" s="1"/>
      <c r="F34" s="161"/>
      <c r="G34" s="143"/>
      <c r="H34" s="143"/>
      <c r="I34" s="143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0"/>
      <c r="B35" s="150"/>
      <c r="C35" s="150"/>
      <c r="D35" s="150" t="s">
        <v>79</v>
      </c>
      <c r="E35" s="150"/>
      <c r="F35" s="168"/>
      <c r="G35" s="151"/>
      <c r="H35" s="151"/>
      <c r="I35" s="151"/>
      <c r="J35" s="150"/>
      <c r="K35" s="150"/>
      <c r="L35" s="150"/>
      <c r="M35" s="150"/>
      <c r="N35" s="150"/>
      <c r="O35" s="150"/>
      <c r="P35" s="150"/>
      <c r="Q35" s="147"/>
      <c r="R35" s="147"/>
      <c r="S35" s="150"/>
      <c r="T35" s="147"/>
      <c r="U35" s="147"/>
      <c r="V35" s="147"/>
      <c r="W35" s="147"/>
      <c r="X35" s="147"/>
      <c r="Y35" s="147"/>
      <c r="Z35" s="147"/>
    </row>
    <row r="36" spans="1:26" ht="24.95" customHeight="1" x14ac:dyDescent="0.25">
      <c r="A36" s="172"/>
      <c r="B36" s="169" t="s">
        <v>144</v>
      </c>
      <c r="C36" s="173" t="s">
        <v>145</v>
      </c>
      <c r="D36" s="169" t="s">
        <v>146</v>
      </c>
      <c r="E36" s="169" t="s">
        <v>101</v>
      </c>
      <c r="F36" s="170">
        <v>0.42</v>
      </c>
      <c r="G36" s="171"/>
      <c r="H36" s="171"/>
      <c r="I36" s="171">
        <f>ROUND(F36*(G36+H36),2)</f>
        <v>0</v>
      </c>
      <c r="J36" s="169">
        <f>ROUND(F36*(N36),2)</f>
        <v>12.51</v>
      </c>
      <c r="K36" s="1">
        <f>ROUND(F36*(O36),2)</f>
        <v>0</v>
      </c>
      <c r="L36" s="1">
        <f>ROUND(F36*(G36),2)</f>
        <v>0</v>
      </c>
      <c r="M36" s="1"/>
      <c r="N36" s="1">
        <v>29.79</v>
      </c>
      <c r="O36" s="1"/>
      <c r="P36" s="168">
        <v>1.8907700000000001</v>
      </c>
      <c r="Q36" s="174"/>
      <c r="R36" s="174">
        <v>1.8907700000000001</v>
      </c>
      <c r="S36" s="150">
        <f>ROUND(F36*(R36),3)</f>
        <v>0.79400000000000004</v>
      </c>
      <c r="V36" s="175"/>
      <c r="Z36">
        <v>0</v>
      </c>
    </row>
    <row r="37" spans="1:26" x14ac:dyDescent="0.25">
      <c r="A37" s="150"/>
      <c r="B37" s="150"/>
      <c r="C37" s="150"/>
      <c r="D37" s="150" t="s">
        <v>79</v>
      </c>
      <c r="E37" s="150"/>
      <c r="F37" s="168"/>
      <c r="G37" s="153"/>
      <c r="H37" s="153">
        <f>ROUND((SUM(M35:M36))/1,2)</f>
        <v>0</v>
      </c>
      <c r="I37" s="153">
        <f>ROUND((SUM(I35:I36))/1,2)</f>
        <v>0</v>
      </c>
      <c r="J37" s="150"/>
      <c r="K37" s="150"/>
      <c r="L37" s="150">
        <f>ROUND((SUM(L35:L36))/1,2)</f>
        <v>0</v>
      </c>
      <c r="M37" s="150">
        <f>ROUND((SUM(M35:M36))/1,2)</f>
        <v>0</v>
      </c>
      <c r="N37" s="150"/>
      <c r="O37" s="150"/>
      <c r="P37" s="176">
        <f>ROUND((SUM(P35:P36))/1,2)</f>
        <v>1.89</v>
      </c>
      <c r="Q37" s="147"/>
      <c r="R37" s="147"/>
      <c r="S37" s="176">
        <f>ROUND((SUM(S35:S36))/1,2)</f>
        <v>0.79</v>
      </c>
      <c r="T37" s="147"/>
      <c r="U37" s="147"/>
      <c r="V37" s="147"/>
      <c r="W37" s="147"/>
      <c r="X37" s="147"/>
      <c r="Y37" s="147"/>
      <c r="Z37" s="147"/>
    </row>
    <row r="38" spans="1:26" x14ac:dyDescent="0.25">
      <c r="A38" s="1"/>
      <c r="B38" s="1"/>
      <c r="C38" s="1"/>
      <c r="D38" s="1"/>
      <c r="E38" s="1"/>
      <c r="F38" s="161"/>
      <c r="G38" s="143"/>
      <c r="H38" s="143"/>
      <c r="I38" s="143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0"/>
      <c r="B39" s="150"/>
      <c r="C39" s="150"/>
      <c r="D39" s="150" t="s">
        <v>80</v>
      </c>
      <c r="E39" s="150"/>
      <c r="F39" s="168"/>
      <c r="G39" s="151"/>
      <c r="H39" s="151"/>
      <c r="I39" s="151"/>
      <c r="J39" s="150"/>
      <c r="K39" s="150"/>
      <c r="L39" s="150"/>
      <c r="M39" s="150"/>
      <c r="N39" s="150"/>
      <c r="O39" s="150"/>
      <c r="P39" s="150"/>
      <c r="Q39" s="147"/>
      <c r="R39" s="147"/>
      <c r="S39" s="150"/>
      <c r="T39" s="147"/>
      <c r="U39" s="147"/>
      <c r="V39" s="147"/>
      <c r="W39" s="147"/>
      <c r="X39" s="147"/>
      <c r="Y39" s="147"/>
      <c r="Z39" s="147"/>
    </row>
    <row r="40" spans="1:26" ht="24.95" customHeight="1" x14ac:dyDescent="0.25">
      <c r="A40" s="172"/>
      <c r="B40" s="169" t="s">
        <v>144</v>
      </c>
      <c r="C40" s="173" t="s">
        <v>147</v>
      </c>
      <c r="D40" s="169" t="s">
        <v>148</v>
      </c>
      <c r="E40" s="169" t="s">
        <v>149</v>
      </c>
      <c r="F40" s="170">
        <v>14</v>
      </c>
      <c r="G40" s="171"/>
      <c r="H40" s="171"/>
      <c r="I40" s="171">
        <f t="shared" ref="I40:I71" si="4">ROUND(F40*(G40+H40),2)</f>
        <v>0</v>
      </c>
      <c r="J40" s="169">
        <f t="shared" ref="J40:J71" si="5">ROUND(F40*(N40),2)</f>
        <v>8.68</v>
      </c>
      <c r="K40" s="1">
        <f t="shared" ref="K40:K71" si="6">ROUND(F40*(O40),2)</f>
        <v>0</v>
      </c>
      <c r="L40" s="1">
        <f t="shared" ref="L40:L55" si="7">ROUND(F40*(G40),2)</f>
        <v>0</v>
      </c>
      <c r="M40" s="1"/>
      <c r="N40" s="1">
        <v>0.62</v>
      </c>
      <c r="O40" s="1"/>
      <c r="P40" s="161"/>
      <c r="Q40" s="174"/>
      <c r="R40" s="174"/>
      <c r="S40" s="150"/>
      <c r="V40" s="175"/>
      <c r="Z40">
        <v>0</v>
      </c>
    </row>
    <row r="41" spans="1:26" ht="24.95" customHeight="1" x14ac:dyDescent="0.25">
      <c r="A41" s="172"/>
      <c r="B41" s="169" t="s">
        <v>144</v>
      </c>
      <c r="C41" s="173" t="s">
        <v>150</v>
      </c>
      <c r="D41" s="169" t="s">
        <v>151</v>
      </c>
      <c r="E41" s="169" t="s">
        <v>149</v>
      </c>
      <c r="F41" s="170">
        <v>14</v>
      </c>
      <c r="G41" s="171"/>
      <c r="H41" s="171"/>
      <c r="I41" s="171">
        <f t="shared" si="4"/>
        <v>0</v>
      </c>
      <c r="J41" s="169">
        <f t="shared" si="5"/>
        <v>58.1</v>
      </c>
      <c r="K41" s="1">
        <f t="shared" si="6"/>
        <v>0</v>
      </c>
      <c r="L41" s="1">
        <f t="shared" si="7"/>
        <v>0</v>
      </c>
      <c r="M41" s="1"/>
      <c r="N41" s="1">
        <v>4.1500000000000004</v>
      </c>
      <c r="O41" s="1"/>
      <c r="P41" s="161"/>
      <c r="Q41" s="174"/>
      <c r="R41" s="174"/>
      <c r="S41" s="150"/>
      <c r="V41" s="175"/>
      <c r="Z41">
        <v>0</v>
      </c>
    </row>
    <row r="42" spans="1:26" ht="24.95" customHeight="1" x14ac:dyDescent="0.25">
      <c r="A42" s="172"/>
      <c r="B42" s="169" t="s">
        <v>144</v>
      </c>
      <c r="C42" s="173" t="s">
        <v>152</v>
      </c>
      <c r="D42" s="169" t="s">
        <v>153</v>
      </c>
      <c r="E42" s="169" t="s">
        <v>140</v>
      </c>
      <c r="F42" s="170">
        <v>2</v>
      </c>
      <c r="G42" s="171"/>
      <c r="H42" s="171"/>
      <c r="I42" s="171">
        <f t="shared" si="4"/>
        <v>0</v>
      </c>
      <c r="J42" s="169">
        <f t="shared" si="5"/>
        <v>424.62</v>
      </c>
      <c r="K42" s="1">
        <f t="shared" si="6"/>
        <v>0</v>
      </c>
      <c r="L42" s="1">
        <f t="shared" si="7"/>
        <v>0</v>
      </c>
      <c r="M42" s="1"/>
      <c r="N42" s="1">
        <v>212.31</v>
      </c>
      <c r="O42" s="1"/>
      <c r="P42" s="168">
        <v>5.2449999999999997E-2</v>
      </c>
      <c r="Q42" s="174"/>
      <c r="R42" s="174">
        <v>5.2449999999999997E-2</v>
      </c>
      <c r="S42" s="150">
        <f>ROUND(F42*(R42),3)</f>
        <v>0.105</v>
      </c>
      <c r="V42" s="175"/>
      <c r="Z42">
        <v>0</v>
      </c>
    </row>
    <row r="43" spans="1:26" ht="24.95" customHeight="1" x14ac:dyDescent="0.25">
      <c r="A43" s="172"/>
      <c r="B43" s="169" t="s">
        <v>144</v>
      </c>
      <c r="C43" s="173" t="s">
        <v>154</v>
      </c>
      <c r="D43" s="169" t="s">
        <v>155</v>
      </c>
      <c r="E43" s="169" t="s">
        <v>140</v>
      </c>
      <c r="F43" s="170">
        <v>1</v>
      </c>
      <c r="G43" s="171"/>
      <c r="H43" s="171"/>
      <c r="I43" s="171">
        <f t="shared" si="4"/>
        <v>0</v>
      </c>
      <c r="J43" s="169">
        <f t="shared" si="5"/>
        <v>13.99</v>
      </c>
      <c r="K43" s="1">
        <f t="shared" si="6"/>
        <v>0</v>
      </c>
      <c r="L43" s="1">
        <f t="shared" si="7"/>
        <v>0</v>
      </c>
      <c r="M43" s="1"/>
      <c r="N43" s="1">
        <v>13.99</v>
      </c>
      <c r="O43" s="1"/>
      <c r="P43" s="168">
        <v>6.1420000000000002E-2</v>
      </c>
      <c r="Q43" s="174"/>
      <c r="R43" s="174">
        <v>6.1420000000000002E-2</v>
      </c>
      <c r="S43" s="150">
        <f>ROUND(F43*(R43),3)</f>
        <v>6.0999999999999999E-2</v>
      </c>
      <c r="V43" s="175"/>
      <c r="Z43">
        <v>0</v>
      </c>
    </row>
    <row r="44" spans="1:26" ht="24.95" customHeight="1" x14ac:dyDescent="0.25">
      <c r="A44" s="172"/>
      <c r="B44" s="169" t="s">
        <v>144</v>
      </c>
      <c r="C44" s="173" t="s">
        <v>156</v>
      </c>
      <c r="D44" s="169" t="s">
        <v>157</v>
      </c>
      <c r="E44" s="169" t="s">
        <v>140</v>
      </c>
      <c r="F44" s="170">
        <v>1</v>
      </c>
      <c r="G44" s="171"/>
      <c r="H44" s="171"/>
      <c r="I44" s="171">
        <f t="shared" si="4"/>
        <v>0</v>
      </c>
      <c r="J44" s="169">
        <f t="shared" si="5"/>
        <v>7.42</v>
      </c>
      <c r="K44" s="1">
        <f t="shared" si="6"/>
        <v>0</v>
      </c>
      <c r="L44" s="1">
        <f t="shared" si="7"/>
        <v>0</v>
      </c>
      <c r="M44" s="1"/>
      <c r="N44" s="1">
        <v>7.42</v>
      </c>
      <c r="O44" s="1"/>
      <c r="P44" s="168">
        <v>2.3000000000000001E-4</v>
      </c>
      <c r="Q44" s="174"/>
      <c r="R44" s="174">
        <v>2.3000000000000001E-4</v>
      </c>
      <c r="S44" s="150">
        <f>ROUND(F44*(R44),3)</f>
        <v>0</v>
      </c>
      <c r="V44" s="175"/>
      <c r="Z44">
        <v>0</v>
      </c>
    </row>
    <row r="45" spans="1:26" ht="24.95" customHeight="1" x14ac:dyDescent="0.25">
      <c r="A45" s="172"/>
      <c r="B45" s="169" t="s">
        <v>144</v>
      </c>
      <c r="C45" s="173" t="s">
        <v>158</v>
      </c>
      <c r="D45" s="169" t="s">
        <v>159</v>
      </c>
      <c r="E45" s="169" t="s">
        <v>160</v>
      </c>
      <c r="F45" s="170">
        <v>10</v>
      </c>
      <c r="G45" s="171"/>
      <c r="H45" s="171"/>
      <c r="I45" s="171">
        <f t="shared" si="4"/>
        <v>0</v>
      </c>
      <c r="J45" s="169">
        <f t="shared" si="5"/>
        <v>12.1</v>
      </c>
      <c r="K45" s="1">
        <f t="shared" si="6"/>
        <v>0</v>
      </c>
      <c r="L45" s="1">
        <f t="shared" si="7"/>
        <v>0</v>
      </c>
      <c r="M45" s="1"/>
      <c r="N45" s="1">
        <v>1.21</v>
      </c>
      <c r="O45" s="1"/>
      <c r="P45" s="161"/>
      <c r="Q45" s="174"/>
      <c r="R45" s="174"/>
      <c r="S45" s="150"/>
      <c r="V45" s="175"/>
      <c r="Z45">
        <v>0</v>
      </c>
    </row>
    <row r="46" spans="1:26" ht="24.95" customHeight="1" x14ac:dyDescent="0.25">
      <c r="A46" s="172"/>
      <c r="B46" s="169" t="s">
        <v>161</v>
      </c>
      <c r="C46" s="173" t="s">
        <v>162</v>
      </c>
      <c r="D46" s="169" t="s">
        <v>163</v>
      </c>
      <c r="E46" s="169" t="s">
        <v>164</v>
      </c>
      <c r="F46" s="170">
        <v>1</v>
      </c>
      <c r="G46" s="171"/>
      <c r="H46" s="171"/>
      <c r="I46" s="171">
        <f t="shared" si="4"/>
        <v>0</v>
      </c>
      <c r="J46" s="169">
        <f t="shared" si="5"/>
        <v>117.93</v>
      </c>
      <c r="K46" s="1">
        <f t="shared" si="6"/>
        <v>0</v>
      </c>
      <c r="L46" s="1">
        <f t="shared" si="7"/>
        <v>0</v>
      </c>
      <c r="M46" s="1"/>
      <c r="N46" s="1">
        <v>117.93</v>
      </c>
      <c r="O46" s="1"/>
      <c r="P46" s="161"/>
      <c r="Q46" s="174"/>
      <c r="R46" s="174"/>
      <c r="S46" s="150"/>
      <c r="V46" s="175"/>
      <c r="Z46">
        <v>0</v>
      </c>
    </row>
    <row r="47" spans="1:26" ht="24.95" customHeight="1" x14ac:dyDescent="0.25">
      <c r="A47" s="172"/>
      <c r="B47" s="169" t="s">
        <v>161</v>
      </c>
      <c r="C47" s="173" t="s">
        <v>165</v>
      </c>
      <c r="D47" s="169" t="s">
        <v>166</v>
      </c>
      <c r="E47" s="169" t="s">
        <v>140</v>
      </c>
      <c r="F47" s="170">
        <v>3</v>
      </c>
      <c r="G47" s="171"/>
      <c r="H47" s="171"/>
      <c r="I47" s="171">
        <f t="shared" si="4"/>
        <v>0</v>
      </c>
      <c r="J47" s="169">
        <f t="shared" si="5"/>
        <v>34.89</v>
      </c>
      <c r="K47" s="1">
        <f t="shared" si="6"/>
        <v>0</v>
      </c>
      <c r="L47" s="1">
        <f t="shared" si="7"/>
        <v>0</v>
      </c>
      <c r="M47" s="1"/>
      <c r="N47" s="1">
        <v>11.63</v>
      </c>
      <c r="O47" s="1"/>
      <c r="P47" s="168">
        <v>8.1999999999999998E-4</v>
      </c>
      <c r="Q47" s="174"/>
      <c r="R47" s="174">
        <v>8.1999999999999998E-4</v>
      </c>
      <c r="S47" s="150">
        <f t="shared" ref="S47:S54" si="8">ROUND(F47*(R47),3)</f>
        <v>2E-3</v>
      </c>
      <c r="V47" s="175"/>
      <c r="Z47">
        <v>0</v>
      </c>
    </row>
    <row r="48" spans="1:26" ht="24.95" customHeight="1" x14ac:dyDescent="0.25">
      <c r="A48" s="172"/>
      <c r="B48" s="169" t="s">
        <v>161</v>
      </c>
      <c r="C48" s="173" t="s">
        <v>167</v>
      </c>
      <c r="D48" s="169" t="s">
        <v>168</v>
      </c>
      <c r="E48" s="169" t="s">
        <v>140</v>
      </c>
      <c r="F48" s="170">
        <v>7</v>
      </c>
      <c r="G48" s="171"/>
      <c r="H48" s="171"/>
      <c r="I48" s="171">
        <f t="shared" si="4"/>
        <v>0</v>
      </c>
      <c r="J48" s="169">
        <f t="shared" si="5"/>
        <v>103.81</v>
      </c>
      <c r="K48" s="1">
        <f t="shared" si="6"/>
        <v>0</v>
      </c>
      <c r="L48" s="1">
        <f t="shared" si="7"/>
        <v>0</v>
      </c>
      <c r="M48" s="1"/>
      <c r="N48" s="1">
        <v>14.83</v>
      </c>
      <c r="O48" s="1"/>
      <c r="P48" s="168">
        <v>1.6199999999999999E-3</v>
      </c>
      <c r="Q48" s="174"/>
      <c r="R48" s="174">
        <v>1.6199999999999999E-3</v>
      </c>
      <c r="S48" s="150">
        <f t="shared" si="8"/>
        <v>1.0999999999999999E-2</v>
      </c>
      <c r="V48" s="175"/>
      <c r="Z48">
        <v>0</v>
      </c>
    </row>
    <row r="49" spans="1:26" ht="24.95" customHeight="1" x14ac:dyDescent="0.25">
      <c r="A49" s="172"/>
      <c r="B49" s="169" t="s">
        <v>161</v>
      </c>
      <c r="C49" s="173" t="s">
        <v>169</v>
      </c>
      <c r="D49" s="169" t="s">
        <v>170</v>
      </c>
      <c r="E49" s="169" t="s">
        <v>140</v>
      </c>
      <c r="F49" s="170">
        <v>1</v>
      </c>
      <c r="G49" s="171"/>
      <c r="H49" s="171"/>
      <c r="I49" s="171">
        <f t="shared" si="4"/>
        <v>0</v>
      </c>
      <c r="J49" s="169">
        <f t="shared" si="5"/>
        <v>21.66</v>
      </c>
      <c r="K49" s="1">
        <f t="shared" si="6"/>
        <v>0</v>
      </c>
      <c r="L49" s="1">
        <f t="shared" si="7"/>
        <v>0</v>
      </c>
      <c r="M49" s="1"/>
      <c r="N49" s="1">
        <v>21.66</v>
      </c>
      <c r="O49" s="1"/>
      <c r="P49" s="168">
        <v>2.4399999999999999E-3</v>
      </c>
      <c r="Q49" s="174"/>
      <c r="R49" s="174">
        <v>2.4399999999999999E-3</v>
      </c>
      <c r="S49" s="150">
        <f t="shared" si="8"/>
        <v>2E-3</v>
      </c>
      <c r="V49" s="175"/>
      <c r="Z49">
        <v>0</v>
      </c>
    </row>
    <row r="50" spans="1:26" ht="24.95" customHeight="1" x14ac:dyDescent="0.25">
      <c r="A50" s="172"/>
      <c r="B50" s="169" t="s">
        <v>161</v>
      </c>
      <c r="C50" s="173" t="s">
        <v>171</v>
      </c>
      <c r="D50" s="169" t="s">
        <v>172</v>
      </c>
      <c r="E50" s="169" t="s">
        <v>140</v>
      </c>
      <c r="F50" s="170">
        <v>1</v>
      </c>
      <c r="G50" s="171"/>
      <c r="H50" s="171"/>
      <c r="I50" s="171">
        <f t="shared" si="4"/>
        <v>0</v>
      </c>
      <c r="J50" s="169">
        <f t="shared" si="5"/>
        <v>11.88</v>
      </c>
      <c r="K50" s="1">
        <f t="shared" si="6"/>
        <v>0</v>
      </c>
      <c r="L50" s="1">
        <f t="shared" si="7"/>
        <v>0</v>
      </c>
      <c r="M50" s="1"/>
      <c r="N50" s="1">
        <v>11.88</v>
      </c>
      <c r="O50" s="1"/>
      <c r="P50" s="168">
        <v>6.8999999999999997E-4</v>
      </c>
      <c r="Q50" s="174"/>
      <c r="R50" s="174">
        <v>6.8999999999999997E-4</v>
      </c>
      <c r="S50" s="150">
        <f t="shared" si="8"/>
        <v>1E-3</v>
      </c>
      <c r="V50" s="175"/>
      <c r="Z50">
        <v>0</v>
      </c>
    </row>
    <row r="51" spans="1:26" ht="24.95" customHeight="1" x14ac:dyDescent="0.25">
      <c r="A51" s="172"/>
      <c r="B51" s="169" t="s">
        <v>161</v>
      </c>
      <c r="C51" s="173" t="s">
        <v>173</v>
      </c>
      <c r="D51" s="169" t="s">
        <v>174</v>
      </c>
      <c r="E51" s="169" t="s">
        <v>140</v>
      </c>
      <c r="F51" s="170">
        <v>1</v>
      </c>
      <c r="G51" s="171"/>
      <c r="H51" s="171"/>
      <c r="I51" s="171">
        <f t="shared" si="4"/>
        <v>0</v>
      </c>
      <c r="J51" s="169">
        <f t="shared" si="5"/>
        <v>6.27</v>
      </c>
      <c r="K51" s="1">
        <f t="shared" si="6"/>
        <v>0</v>
      </c>
      <c r="L51" s="1">
        <f t="shared" si="7"/>
        <v>0</v>
      </c>
      <c r="M51" s="1"/>
      <c r="N51" s="1">
        <v>6.27</v>
      </c>
      <c r="O51" s="1"/>
      <c r="P51" s="168">
        <v>1.0200000000000001E-3</v>
      </c>
      <c r="Q51" s="174"/>
      <c r="R51" s="174">
        <v>1.0200000000000001E-3</v>
      </c>
      <c r="S51" s="150">
        <f t="shared" si="8"/>
        <v>1E-3</v>
      </c>
      <c r="V51" s="175"/>
      <c r="Z51">
        <v>0</v>
      </c>
    </row>
    <row r="52" spans="1:26" ht="24.95" customHeight="1" x14ac:dyDescent="0.25">
      <c r="A52" s="172"/>
      <c r="B52" s="169" t="s">
        <v>161</v>
      </c>
      <c r="C52" s="173" t="s">
        <v>175</v>
      </c>
      <c r="D52" s="169" t="s">
        <v>176</v>
      </c>
      <c r="E52" s="169" t="s">
        <v>140</v>
      </c>
      <c r="F52" s="170">
        <v>3</v>
      </c>
      <c r="G52" s="171"/>
      <c r="H52" s="171"/>
      <c r="I52" s="171">
        <f t="shared" si="4"/>
        <v>0</v>
      </c>
      <c r="J52" s="169">
        <f t="shared" si="5"/>
        <v>20.399999999999999</v>
      </c>
      <c r="K52" s="1">
        <f t="shared" si="6"/>
        <v>0</v>
      </c>
      <c r="L52" s="1">
        <f t="shared" si="7"/>
        <v>0</v>
      </c>
      <c r="M52" s="1"/>
      <c r="N52" s="1">
        <v>6.8</v>
      </c>
      <c r="O52" s="1"/>
      <c r="P52" s="168">
        <v>6.8999999999999997E-4</v>
      </c>
      <c r="Q52" s="174"/>
      <c r="R52" s="174">
        <v>6.8999999999999997E-4</v>
      </c>
      <c r="S52" s="150">
        <f t="shared" si="8"/>
        <v>2E-3</v>
      </c>
      <c r="V52" s="175"/>
      <c r="Z52">
        <v>0</v>
      </c>
    </row>
    <row r="53" spans="1:26" ht="24.95" customHeight="1" x14ac:dyDescent="0.25">
      <c r="A53" s="172"/>
      <c r="B53" s="169" t="s">
        <v>161</v>
      </c>
      <c r="C53" s="173" t="s">
        <v>177</v>
      </c>
      <c r="D53" s="169" t="s">
        <v>178</v>
      </c>
      <c r="E53" s="169" t="s">
        <v>140</v>
      </c>
      <c r="F53" s="170">
        <v>1</v>
      </c>
      <c r="G53" s="171"/>
      <c r="H53" s="171"/>
      <c r="I53" s="171">
        <f t="shared" si="4"/>
        <v>0</v>
      </c>
      <c r="J53" s="169">
        <f t="shared" si="5"/>
        <v>4.8099999999999996</v>
      </c>
      <c r="K53" s="1">
        <f t="shared" si="6"/>
        <v>0</v>
      </c>
      <c r="L53" s="1">
        <f t="shared" si="7"/>
        <v>0</v>
      </c>
      <c r="M53" s="1"/>
      <c r="N53" s="1">
        <v>4.8100000000000005</v>
      </c>
      <c r="O53" s="1"/>
      <c r="P53" s="168">
        <v>6.8999999999999997E-4</v>
      </c>
      <c r="Q53" s="174"/>
      <c r="R53" s="174">
        <v>6.8999999999999997E-4</v>
      </c>
      <c r="S53" s="150">
        <f t="shared" si="8"/>
        <v>1E-3</v>
      </c>
      <c r="V53" s="175"/>
      <c r="Z53">
        <v>0</v>
      </c>
    </row>
    <row r="54" spans="1:26" ht="24.95" customHeight="1" x14ac:dyDescent="0.25">
      <c r="A54" s="172"/>
      <c r="B54" s="169" t="s">
        <v>161</v>
      </c>
      <c r="C54" s="173" t="s">
        <v>179</v>
      </c>
      <c r="D54" s="169" t="s">
        <v>180</v>
      </c>
      <c r="E54" s="169" t="s">
        <v>140</v>
      </c>
      <c r="F54" s="170">
        <v>1</v>
      </c>
      <c r="G54" s="171"/>
      <c r="H54" s="171"/>
      <c r="I54" s="171">
        <f t="shared" si="4"/>
        <v>0</v>
      </c>
      <c r="J54" s="169">
        <f t="shared" si="5"/>
        <v>29.05</v>
      </c>
      <c r="K54" s="1">
        <f t="shared" si="6"/>
        <v>0</v>
      </c>
      <c r="L54" s="1">
        <f t="shared" si="7"/>
        <v>0</v>
      </c>
      <c r="M54" s="1"/>
      <c r="N54" s="1">
        <v>29.05</v>
      </c>
      <c r="O54" s="1"/>
      <c r="P54" s="168">
        <v>1.6199999999999999E-3</v>
      </c>
      <c r="Q54" s="174"/>
      <c r="R54" s="174">
        <v>1.6199999999999999E-3</v>
      </c>
      <c r="S54" s="150">
        <f t="shared" si="8"/>
        <v>2E-3</v>
      </c>
      <c r="V54" s="175"/>
      <c r="Z54">
        <v>0</v>
      </c>
    </row>
    <row r="55" spans="1:26" ht="24.95" customHeight="1" x14ac:dyDescent="0.25">
      <c r="A55" s="172"/>
      <c r="B55" s="169" t="s">
        <v>181</v>
      </c>
      <c r="C55" s="173" t="s">
        <v>182</v>
      </c>
      <c r="D55" s="169" t="s">
        <v>183</v>
      </c>
      <c r="E55" s="169" t="s">
        <v>160</v>
      </c>
      <c r="F55" s="170">
        <v>7</v>
      </c>
      <c r="G55" s="171"/>
      <c r="H55" s="171"/>
      <c r="I55" s="171">
        <f t="shared" si="4"/>
        <v>0</v>
      </c>
      <c r="J55" s="169">
        <f t="shared" si="5"/>
        <v>44.03</v>
      </c>
      <c r="K55" s="1">
        <f t="shared" si="6"/>
        <v>0</v>
      </c>
      <c r="L55" s="1">
        <f t="shared" si="7"/>
        <v>0</v>
      </c>
      <c r="M55" s="1"/>
      <c r="N55" s="1">
        <v>6.29</v>
      </c>
      <c r="O55" s="1"/>
      <c r="P55" s="161"/>
      <c r="Q55" s="174"/>
      <c r="R55" s="174"/>
      <c r="S55" s="150"/>
      <c r="V55" s="175"/>
      <c r="Z55">
        <v>0</v>
      </c>
    </row>
    <row r="56" spans="1:26" ht="24.95" customHeight="1" x14ac:dyDescent="0.25">
      <c r="A56" s="172"/>
      <c r="B56" s="169" t="s">
        <v>184</v>
      </c>
      <c r="C56" s="173" t="s">
        <v>185</v>
      </c>
      <c r="D56" s="169" t="s">
        <v>186</v>
      </c>
      <c r="E56" s="169" t="s">
        <v>140</v>
      </c>
      <c r="F56" s="170">
        <v>1</v>
      </c>
      <c r="G56" s="171"/>
      <c r="H56" s="171"/>
      <c r="I56" s="171">
        <f t="shared" si="4"/>
        <v>0</v>
      </c>
      <c r="J56" s="169">
        <f t="shared" si="5"/>
        <v>169.93</v>
      </c>
      <c r="K56" s="1">
        <f t="shared" si="6"/>
        <v>0</v>
      </c>
      <c r="L56" s="1"/>
      <c r="M56" s="1">
        <f t="shared" ref="M56:M71" si="9">ROUND(F56*(G56),2)</f>
        <v>0</v>
      </c>
      <c r="N56" s="1">
        <v>169.93</v>
      </c>
      <c r="O56" s="1"/>
      <c r="P56" s="161"/>
      <c r="Q56" s="174"/>
      <c r="R56" s="174"/>
      <c r="S56" s="150"/>
      <c r="V56" s="175"/>
      <c r="Z56">
        <v>0</v>
      </c>
    </row>
    <row r="57" spans="1:26" ht="24.95" customHeight="1" x14ac:dyDescent="0.25">
      <c r="A57" s="172"/>
      <c r="B57" s="169" t="s">
        <v>184</v>
      </c>
      <c r="C57" s="173" t="s">
        <v>185</v>
      </c>
      <c r="D57" s="169" t="s">
        <v>187</v>
      </c>
      <c r="E57" s="169" t="s">
        <v>140</v>
      </c>
      <c r="F57" s="170">
        <v>3.03</v>
      </c>
      <c r="G57" s="171"/>
      <c r="H57" s="171"/>
      <c r="I57" s="171">
        <f t="shared" si="4"/>
        <v>0</v>
      </c>
      <c r="J57" s="169">
        <f t="shared" si="5"/>
        <v>51.45</v>
      </c>
      <c r="K57" s="1">
        <f t="shared" si="6"/>
        <v>0</v>
      </c>
      <c r="L57" s="1"/>
      <c r="M57" s="1">
        <f t="shared" si="9"/>
        <v>0</v>
      </c>
      <c r="N57" s="1">
        <v>16.98</v>
      </c>
      <c r="O57" s="1"/>
      <c r="P57" s="161"/>
      <c r="Q57" s="174"/>
      <c r="R57" s="174"/>
      <c r="S57" s="150"/>
      <c r="V57" s="175"/>
      <c r="Z57">
        <v>0</v>
      </c>
    </row>
    <row r="58" spans="1:26" ht="24.95" customHeight="1" x14ac:dyDescent="0.25">
      <c r="A58" s="172"/>
      <c r="B58" s="169" t="s">
        <v>184</v>
      </c>
      <c r="C58" s="173" t="s">
        <v>185</v>
      </c>
      <c r="D58" s="169" t="s">
        <v>188</v>
      </c>
      <c r="E58" s="169" t="s">
        <v>140</v>
      </c>
      <c r="F58" s="170">
        <v>2.02</v>
      </c>
      <c r="G58" s="171"/>
      <c r="H58" s="171"/>
      <c r="I58" s="171">
        <f t="shared" si="4"/>
        <v>0</v>
      </c>
      <c r="J58" s="169">
        <f t="shared" si="5"/>
        <v>277.12</v>
      </c>
      <c r="K58" s="1">
        <f t="shared" si="6"/>
        <v>0</v>
      </c>
      <c r="L58" s="1"/>
      <c r="M58" s="1">
        <f t="shared" si="9"/>
        <v>0</v>
      </c>
      <c r="N58" s="1">
        <v>137.19</v>
      </c>
      <c r="O58" s="1"/>
      <c r="P58" s="161"/>
      <c r="Q58" s="174"/>
      <c r="R58" s="174"/>
      <c r="S58" s="150"/>
      <c r="V58" s="175"/>
      <c r="Z58">
        <v>0</v>
      </c>
    </row>
    <row r="59" spans="1:26" ht="24.95" customHeight="1" x14ac:dyDescent="0.25">
      <c r="A59" s="172"/>
      <c r="B59" s="169" t="s">
        <v>184</v>
      </c>
      <c r="C59" s="173" t="s">
        <v>185</v>
      </c>
      <c r="D59" s="169" t="s">
        <v>1024</v>
      </c>
      <c r="E59" s="169" t="s">
        <v>140</v>
      </c>
      <c r="F59" s="170">
        <v>2</v>
      </c>
      <c r="G59" s="171"/>
      <c r="H59" s="171"/>
      <c r="I59" s="171">
        <f t="shared" si="4"/>
        <v>0</v>
      </c>
      <c r="J59" s="169">
        <f t="shared" si="5"/>
        <v>82.38</v>
      </c>
      <c r="K59" s="1">
        <f t="shared" si="6"/>
        <v>0</v>
      </c>
      <c r="L59" s="1"/>
      <c r="M59" s="1">
        <f t="shared" si="9"/>
        <v>0</v>
      </c>
      <c r="N59" s="1">
        <v>41.19</v>
      </c>
      <c r="O59" s="1"/>
      <c r="P59" s="161"/>
      <c r="Q59" s="174"/>
      <c r="R59" s="174"/>
      <c r="S59" s="150"/>
      <c r="V59" s="175"/>
      <c r="Z59">
        <v>0</v>
      </c>
    </row>
    <row r="60" spans="1:26" ht="24.95" customHeight="1" x14ac:dyDescent="0.25">
      <c r="A60" s="172"/>
      <c r="B60" s="169" t="s">
        <v>184</v>
      </c>
      <c r="C60" s="173" t="s">
        <v>185</v>
      </c>
      <c r="D60" s="169" t="s">
        <v>1025</v>
      </c>
      <c r="E60" s="169" t="s">
        <v>140</v>
      </c>
      <c r="F60" s="170">
        <v>1.01</v>
      </c>
      <c r="G60" s="171"/>
      <c r="H60" s="171"/>
      <c r="I60" s="171">
        <f t="shared" si="4"/>
        <v>0</v>
      </c>
      <c r="J60" s="169">
        <f t="shared" si="5"/>
        <v>31.49</v>
      </c>
      <c r="K60" s="1">
        <f t="shared" si="6"/>
        <v>0</v>
      </c>
      <c r="L60" s="1"/>
      <c r="M60" s="1">
        <f t="shared" si="9"/>
        <v>0</v>
      </c>
      <c r="N60" s="1">
        <v>31.18</v>
      </c>
      <c r="O60" s="1"/>
      <c r="P60" s="161"/>
      <c r="Q60" s="174"/>
      <c r="R60" s="174"/>
      <c r="S60" s="150"/>
      <c r="V60" s="175"/>
      <c r="Z60">
        <v>0</v>
      </c>
    </row>
    <row r="61" spans="1:26" ht="24.95" customHeight="1" x14ac:dyDescent="0.25">
      <c r="A61" s="172"/>
      <c r="B61" s="169" t="s">
        <v>184</v>
      </c>
      <c r="C61" s="173" t="s">
        <v>185</v>
      </c>
      <c r="D61" s="169" t="s">
        <v>189</v>
      </c>
      <c r="E61" s="169" t="s">
        <v>140</v>
      </c>
      <c r="F61" s="170">
        <v>1.01</v>
      </c>
      <c r="G61" s="171"/>
      <c r="H61" s="171"/>
      <c r="I61" s="171">
        <f t="shared" si="4"/>
        <v>0</v>
      </c>
      <c r="J61" s="169">
        <f t="shared" si="5"/>
        <v>9.51</v>
      </c>
      <c r="K61" s="1">
        <f t="shared" si="6"/>
        <v>0</v>
      </c>
      <c r="L61" s="1"/>
      <c r="M61" s="1">
        <f t="shared" si="9"/>
        <v>0</v>
      </c>
      <c r="N61" s="1">
        <v>9.42</v>
      </c>
      <c r="O61" s="1"/>
      <c r="P61" s="161"/>
      <c r="Q61" s="174"/>
      <c r="R61" s="174"/>
      <c r="S61" s="150"/>
      <c r="V61" s="175"/>
      <c r="Z61">
        <v>0</v>
      </c>
    </row>
    <row r="62" spans="1:26" ht="24.95" customHeight="1" x14ac:dyDescent="0.25">
      <c r="A62" s="172"/>
      <c r="B62" s="169" t="s">
        <v>184</v>
      </c>
      <c r="C62" s="173" t="s">
        <v>185</v>
      </c>
      <c r="D62" s="169" t="s">
        <v>190</v>
      </c>
      <c r="E62" s="169" t="s">
        <v>140</v>
      </c>
      <c r="F62" s="170">
        <v>2.02</v>
      </c>
      <c r="G62" s="171"/>
      <c r="H62" s="171"/>
      <c r="I62" s="171">
        <f t="shared" si="4"/>
        <v>0</v>
      </c>
      <c r="J62" s="169">
        <f t="shared" si="5"/>
        <v>93.93</v>
      </c>
      <c r="K62" s="1">
        <f t="shared" si="6"/>
        <v>0</v>
      </c>
      <c r="L62" s="1"/>
      <c r="M62" s="1">
        <f t="shared" si="9"/>
        <v>0</v>
      </c>
      <c r="N62" s="1">
        <v>46.5</v>
      </c>
      <c r="O62" s="1"/>
      <c r="P62" s="161"/>
      <c r="Q62" s="174"/>
      <c r="R62" s="174"/>
      <c r="S62" s="150"/>
      <c r="V62" s="175"/>
      <c r="Z62">
        <v>0</v>
      </c>
    </row>
    <row r="63" spans="1:26" ht="24.95" customHeight="1" x14ac:dyDescent="0.25">
      <c r="A63" s="172"/>
      <c r="B63" s="169" t="s">
        <v>184</v>
      </c>
      <c r="C63" s="173" t="s">
        <v>185</v>
      </c>
      <c r="D63" s="169" t="s">
        <v>191</v>
      </c>
      <c r="E63" s="169" t="s">
        <v>140</v>
      </c>
      <c r="F63" s="170">
        <v>1.01</v>
      </c>
      <c r="G63" s="171"/>
      <c r="H63" s="171"/>
      <c r="I63" s="171">
        <f t="shared" si="4"/>
        <v>0</v>
      </c>
      <c r="J63" s="169">
        <f t="shared" si="5"/>
        <v>167.58</v>
      </c>
      <c r="K63" s="1">
        <f t="shared" si="6"/>
        <v>0</v>
      </c>
      <c r="L63" s="1"/>
      <c r="M63" s="1">
        <f t="shared" si="9"/>
        <v>0</v>
      </c>
      <c r="N63" s="1">
        <v>165.92</v>
      </c>
      <c r="O63" s="1"/>
      <c r="P63" s="161"/>
      <c r="Q63" s="174"/>
      <c r="R63" s="174"/>
      <c r="S63" s="150"/>
      <c r="V63" s="175"/>
      <c r="Z63">
        <v>0</v>
      </c>
    </row>
    <row r="64" spans="1:26" ht="24.95" customHeight="1" x14ac:dyDescent="0.25">
      <c r="A64" s="172"/>
      <c r="B64" s="169" t="s">
        <v>192</v>
      </c>
      <c r="C64" s="173" t="s">
        <v>193</v>
      </c>
      <c r="D64" s="169" t="s">
        <v>194</v>
      </c>
      <c r="E64" s="169" t="s">
        <v>195</v>
      </c>
      <c r="F64" s="170">
        <v>7.6509999999999998</v>
      </c>
      <c r="G64" s="171"/>
      <c r="H64" s="171"/>
      <c r="I64" s="171">
        <f t="shared" si="4"/>
        <v>0</v>
      </c>
      <c r="J64" s="169">
        <f t="shared" si="5"/>
        <v>33.51</v>
      </c>
      <c r="K64" s="1">
        <f t="shared" si="6"/>
        <v>0</v>
      </c>
      <c r="L64" s="1"/>
      <c r="M64" s="1">
        <f t="shared" si="9"/>
        <v>0</v>
      </c>
      <c r="N64" s="1">
        <v>4.38</v>
      </c>
      <c r="O64" s="1"/>
      <c r="P64" s="168">
        <v>2.1700000000000001E-3</v>
      </c>
      <c r="Q64" s="174"/>
      <c r="R64" s="174">
        <v>2.1700000000000001E-3</v>
      </c>
      <c r="S64" s="150">
        <f t="shared" ref="S64:S71" si="10">ROUND(F64*(R64),3)</f>
        <v>1.7000000000000001E-2</v>
      </c>
      <c r="V64" s="175"/>
      <c r="Z64">
        <v>0</v>
      </c>
    </row>
    <row r="65" spans="1:26" ht="24.95" customHeight="1" x14ac:dyDescent="0.25">
      <c r="A65" s="172"/>
      <c r="B65" s="169" t="s">
        <v>196</v>
      </c>
      <c r="C65" s="173" t="s">
        <v>197</v>
      </c>
      <c r="D65" s="169" t="s">
        <v>1026</v>
      </c>
      <c r="E65" s="169" t="s">
        <v>198</v>
      </c>
      <c r="F65" s="170">
        <v>1</v>
      </c>
      <c r="G65" s="171"/>
      <c r="H65" s="171"/>
      <c r="I65" s="171">
        <f t="shared" si="4"/>
        <v>0</v>
      </c>
      <c r="J65" s="169">
        <f t="shared" si="5"/>
        <v>414.92</v>
      </c>
      <c r="K65" s="1">
        <f t="shared" si="6"/>
        <v>0</v>
      </c>
      <c r="L65" s="1"/>
      <c r="M65" s="1">
        <f t="shared" si="9"/>
        <v>0</v>
      </c>
      <c r="N65" s="1">
        <v>414.92</v>
      </c>
      <c r="O65" s="1"/>
      <c r="P65" s="168">
        <v>3.0000000000000001E-3</v>
      </c>
      <c r="Q65" s="174"/>
      <c r="R65" s="174">
        <v>3.0000000000000001E-3</v>
      </c>
      <c r="S65" s="150">
        <f t="shared" si="10"/>
        <v>3.0000000000000001E-3</v>
      </c>
      <c r="V65" s="175"/>
      <c r="Z65">
        <v>0</v>
      </c>
    </row>
    <row r="66" spans="1:26" ht="24.95" customHeight="1" x14ac:dyDescent="0.25">
      <c r="A66" s="172"/>
      <c r="B66" s="169" t="s">
        <v>196</v>
      </c>
      <c r="C66" s="173" t="s">
        <v>199</v>
      </c>
      <c r="D66" s="169" t="s">
        <v>1027</v>
      </c>
      <c r="E66" s="169" t="s">
        <v>140</v>
      </c>
      <c r="F66" s="170">
        <v>1</v>
      </c>
      <c r="G66" s="171"/>
      <c r="H66" s="171"/>
      <c r="I66" s="171">
        <f t="shared" si="4"/>
        <v>0</v>
      </c>
      <c r="J66" s="169">
        <f t="shared" si="5"/>
        <v>196.51</v>
      </c>
      <c r="K66" s="1">
        <f t="shared" si="6"/>
        <v>0</v>
      </c>
      <c r="L66" s="1"/>
      <c r="M66" s="1">
        <f t="shared" si="9"/>
        <v>0</v>
      </c>
      <c r="N66" s="1">
        <v>196.51</v>
      </c>
      <c r="O66" s="1"/>
      <c r="P66" s="168">
        <v>8.6999999999999994E-2</v>
      </c>
      <c r="Q66" s="174"/>
      <c r="R66" s="174">
        <v>8.6999999999999994E-2</v>
      </c>
      <c r="S66" s="150">
        <f t="shared" si="10"/>
        <v>8.6999999999999994E-2</v>
      </c>
      <c r="V66" s="175"/>
      <c r="Z66">
        <v>0</v>
      </c>
    </row>
    <row r="67" spans="1:26" ht="24.95" customHeight="1" x14ac:dyDescent="0.25">
      <c r="A67" s="172"/>
      <c r="B67" s="169" t="s">
        <v>196</v>
      </c>
      <c r="C67" s="173" t="s">
        <v>200</v>
      </c>
      <c r="D67" s="169" t="s">
        <v>1028</v>
      </c>
      <c r="E67" s="169" t="s">
        <v>140</v>
      </c>
      <c r="F67" s="170">
        <v>1.01</v>
      </c>
      <c r="G67" s="171"/>
      <c r="H67" s="171"/>
      <c r="I67" s="171">
        <f t="shared" si="4"/>
        <v>0</v>
      </c>
      <c r="J67" s="169">
        <f t="shared" si="5"/>
        <v>150.72999999999999</v>
      </c>
      <c r="K67" s="1">
        <f t="shared" si="6"/>
        <v>0</v>
      </c>
      <c r="L67" s="1"/>
      <c r="M67" s="1">
        <f t="shared" si="9"/>
        <v>0</v>
      </c>
      <c r="N67" s="1">
        <v>149.24</v>
      </c>
      <c r="O67" s="1"/>
      <c r="P67" s="168">
        <v>5.0000000000000001E-3</v>
      </c>
      <c r="Q67" s="174"/>
      <c r="R67" s="174">
        <v>5.0000000000000001E-3</v>
      </c>
      <c r="S67" s="150">
        <f t="shared" si="10"/>
        <v>5.0000000000000001E-3</v>
      </c>
      <c r="V67" s="175"/>
      <c r="Z67">
        <v>0</v>
      </c>
    </row>
    <row r="68" spans="1:26" ht="24.95" customHeight="1" x14ac:dyDescent="0.25">
      <c r="A68" s="172"/>
      <c r="B68" s="169" t="s">
        <v>196</v>
      </c>
      <c r="C68" s="173" t="s">
        <v>201</v>
      </c>
      <c r="D68" s="169" t="s">
        <v>1029</v>
      </c>
      <c r="E68" s="169" t="s">
        <v>140</v>
      </c>
      <c r="F68" s="170">
        <v>1</v>
      </c>
      <c r="G68" s="171"/>
      <c r="H68" s="171"/>
      <c r="I68" s="171">
        <f t="shared" si="4"/>
        <v>0</v>
      </c>
      <c r="J68" s="169">
        <f t="shared" si="5"/>
        <v>158.6</v>
      </c>
      <c r="K68" s="1">
        <f t="shared" si="6"/>
        <v>0</v>
      </c>
      <c r="L68" s="1"/>
      <c r="M68" s="1">
        <f t="shared" si="9"/>
        <v>0</v>
      </c>
      <c r="N68" s="1">
        <v>158.6</v>
      </c>
      <c r="O68" s="1"/>
      <c r="P68" s="168">
        <v>1.7999999999999999E-2</v>
      </c>
      <c r="Q68" s="174"/>
      <c r="R68" s="174">
        <v>1.7999999999999999E-2</v>
      </c>
      <c r="S68" s="150">
        <f t="shared" si="10"/>
        <v>1.7999999999999999E-2</v>
      </c>
      <c r="V68" s="175"/>
      <c r="Z68">
        <v>0</v>
      </c>
    </row>
    <row r="69" spans="1:26" ht="24.95" customHeight="1" x14ac:dyDescent="0.25">
      <c r="A69" s="172"/>
      <c r="B69" s="169" t="s">
        <v>141</v>
      </c>
      <c r="C69" s="173" t="s">
        <v>202</v>
      </c>
      <c r="D69" s="169" t="s">
        <v>203</v>
      </c>
      <c r="E69" s="169" t="s">
        <v>204</v>
      </c>
      <c r="F69" s="170">
        <v>1</v>
      </c>
      <c r="G69" s="171"/>
      <c r="H69" s="171"/>
      <c r="I69" s="171">
        <f t="shared" si="4"/>
        <v>0</v>
      </c>
      <c r="J69" s="169">
        <f t="shared" si="5"/>
        <v>12.61</v>
      </c>
      <c r="K69" s="1">
        <f t="shared" si="6"/>
        <v>0</v>
      </c>
      <c r="L69" s="1"/>
      <c r="M69" s="1">
        <f t="shared" si="9"/>
        <v>0</v>
      </c>
      <c r="N69" s="1">
        <v>12.61</v>
      </c>
      <c r="O69" s="1"/>
      <c r="P69" s="168">
        <v>7.4999999999999997E-3</v>
      </c>
      <c r="Q69" s="174"/>
      <c r="R69" s="174">
        <v>7.4999999999999997E-3</v>
      </c>
      <c r="S69" s="150">
        <f t="shared" si="10"/>
        <v>8.0000000000000002E-3</v>
      </c>
      <c r="V69" s="175"/>
      <c r="Z69">
        <v>0</v>
      </c>
    </row>
    <row r="70" spans="1:26" ht="24.95" customHeight="1" x14ac:dyDescent="0.25">
      <c r="A70" s="172"/>
      <c r="B70" s="169" t="s">
        <v>141</v>
      </c>
      <c r="C70" s="173" t="s">
        <v>205</v>
      </c>
      <c r="D70" s="169" t="s">
        <v>1030</v>
      </c>
      <c r="E70" s="169" t="s">
        <v>140</v>
      </c>
      <c r="F70" s="170">
        <v>2.02</v>
      </c>
      <c r="G70" s="171"/>
      <c r="H70" s="171"/>
      <c r="I70" s="171">
        <f t="shared" si="4"/>
        <v>0</v>
      </c>
      <c r="J70" s="169">
        <f t="shared" si="5"/>
        <v>177.96</v>
      </c>
      <c r="K70" s="1">
        <f t="shared" si="6"/>
        <v>0</v>
      </c>
      <c r="L70" s="1"/>
      <c r="M70" s="1">
        <f t="shared" si="9"/>
        <v>0</v>
      </c>
      <c r="N70" s="1">
        <v>88.1</v>
      </c>
      <c r="O70" s="1"/>
      <c r="P70" s="168">
        <v>7.0000000000000001E-3</v>
      </c>
      <c r="Q70" s="174"/>
      <c r="R70" s="174">
        <v>7.0000000000000001E-3</v>
      </c>
      <c r="S70" s="150">
        <f t="shared" si="10"/>
        <v>1.4E-2</v>
      </c>
      <c r="V70" s="175"/>
      <c r="Z70">
        <v>0</v>
      </c>
    </row>
    <row r="71" spans="1:26" ht="24.95" customHeight="1" x14ac:dyDescent="0.25">
      <c r="A71" s="172"/>
      <c r="B71" s="169" t="s">
        <v>141</v>
      </c>
      <c r="C71" s="173" t="s">
        <v>206</v>
      </c>
      <c r="D71" s="169" t="s">
        <v>207</v>
      </c>
      <c r="E71" s="169" t="s">
        <v>140</v>
      </c>
      <c r="F71" s="170">
        <v>1.01</v>
      </c>
      <c r="G71" s="171"/>
      <c r="H71" s="171"/>
      <c r="I71" s="171">
        <f t="shared" si="4"/>
        <v>0</v>
      </c>
      <c r="J71" s="169">
        <f t="shared" si="5"/>
        <v>124.05</v>
      </c>
      <c r="K71" s="1">
        <f t="shared" si="6"/>
        <v>0</v>
      </c>
      <c r="L71" s="1"/>
      <c r="M71" s="1">
        <f t="shared" si="9"/>
        <v>0</v>
      </c>
      <c r="N71" s="1">
        <v>122.82</v>
      </c>
      <c r="O71" s="1"/>
      <c r="P71" s="168">
        <v>2.5000000000000001E-2</v>
      </c>
      <c r="Q71" s="174"/>
      <c r="R71" s="174">
        <v>2.5000000000000001E-2</v>
      </c>
      <c r="S71" s="150">
        <f t="shared" si="10"/>
        <v>2.5000000000000001E-2</v>
      </c>
      <c r="V71" s="175"/>
      <c r="Z71">
        <v>0</v>
      </c>
    </row>
    <row r="72" spans="1:26" x14ac:dyDescent="0.25">
      <c r="A72" s="150"/>
      <c r="B72" s="150"/>
      <c r="C72" s="150"/>
      <c r="D72" s="150" t="s">
        <v>80</v>
      </c>
      <c r="E72" s="150"/>
      <c r="F72" s="168"/>
      <c r="G72" s="153"/>
      <c r="H72" s="153">
        <f>ROUND((SUM(M39:M71))/1,2)</f>
        <v>0</v>
      </c>
      <c r="I72" s="153">
        <f>ROUND((SUM(I39:I71))/1,2)</f>
        <v>0</v>
      </c>
      <c r="J72" s="150"/>
      <c r="K72" s="150"/>
      <c r="L72" s="150">
        <f>ROUND((SUM(L39:L71))/1,2)</f>
        <v>0</v>
      </c>
      <c r="M72" s="150">
        <f>ROUND((SUM(M39:M71))/1,2)</f>
        <v>0</v>
      </c>
      <c r="N72" s="150"/>
      <c r="O72" s="150"/>
      <c r="P72" s="176">
        <f>ROUND((SUM(P39:P71))/1,2)</f>
        <v>0.28000000000000003</v>
      </c>
      <c r="Q72" s="147"/>
      <c r="R72" s="147"/>
      <c r="S72" s="176">
        <f>ROUND((SUM(S39:S71))/1,2)</f>
        <v>0.37</v>
      </c>
      <c r="T72" s="147"/>
      <c r="U72" s="147"/>
      <c r="V72" s="147"/>
      <c r="W72" s="147"/>
      <c r="X72" s="147"/>
      <c r="Y72" s="147"/>
      <c r="Z72" s="147"/>
    </row>
    <row r="73" spans="1:26" x14ac:dyDescent="0.25">
      <c r="A73" s="1"/>
      <c r="B73" s="1"/>
      <c r="C73" s="1"/>
      <c r="D73" s="1"/>
      <c r="E73" s="1"/>
      <c r="F73" s="161"/>
      <c r="G73" s="143"/>
      <c r="H73" s="143"/>
      <c r="I73" s="143"/>
      <c r="J73" s="1"/>
      <c r="K73" s="1"/>
      <c r="L73" s="1"/>
      <c r="M73" s="1"/>
      <c r="N73" s="1"/>
      <c r="O73" s="1"/>
      <c r="P73" s="1"/>
      <c r="S73" s="1"/>
    </row>
    <row r="74" spans="1:26" x14ac:dyDescent="0.25">
      <c r="A74" s="150"/>
      <c r="B74" s="150"/>
      <c r="C74" s="150"/>
      <c r="D74" s="150" t="s">
        <v>81</v>
      </c>
      <c r="E74" s="150"/>
      <c r="F74" s="168"/>
      <c r="G74" s="151"/>
      <c r="H74" s="151"/>
      <c r="I74" s="151"/>
      <c r="J74" s="150"/>
      <c r="K74" s="150"/>
      <c r="L74" s="150"/>
      <c r="M74" s="150"/>
      <c r="N74" s="150"/>
      <c r="O74" s="150"/>
      <c r="P74" s="150"/>
      <c r="Q74" s="147"/>
      <c r="R74" s="147"/>
      <c r="S74" s="150"/>
      <c r="T74" s="147"/>
      <c r="U74" s="147"/>
      <c r="V74" s="147"/>
      <c r="W74" s="147"/>
      <c r="X74" s="147"/>
      <c r="Y74" s="147"/>
      <c r="Z74" s="147"/>
    </row>
    <row r="75" spans="1:26" ht="24.95" customHeight="1" x14ac:dyDescent="0.25">
      <c r="A75" s="172"/>
      <c r="B75" s="169" t="s">
        <v>144</v>
      </c>
      <c r="C75" s="173" t="s">
        <v>208</v>
      </c>
      <c r="D75" s="169" t="s">
        <v>209</v>
      </c>
      <c r="E75" s="169" t="s">
        <v>210</v>
      </c>
      <c r="F75" s="170">
        <v>4.5089030699999997</v>
      </c>
      <c r="G75" s="171"/>
      <c r="H75" s="171"/>
      <c r="I75" s="171">
        <f>ROUND(F75*(G75+H75),2)</f>
        <v>0</v>
      </c>
      <c r="J75" s="169">
        <f>ROUND(F75*(N75),2)</f>
        <v>140.77000000000001</v>
      </c>
      <c r="K75" s="1">
        <f>ROUND(F75*(O75),2)</f>
        <v>0</v>
      </c>
      <c r="L75" s="1">
        <f>ROUND(F75*(G75),2)</f>
        <v>0</v>
      </c>
      <c r="M75" s="1"/>
      <c r="N75" s="1">
        <v>31.22</v>
      </c>
      <c r="O75" s="1"/>
      <c r="P75" s="161"/>
      <c r="Q75" s="174"/>
      <c r="R75" s="174"/>
      <c r="S75" s="150"/>
      <c r="V75" s="175"/>
      <c r="Z75">
        <v>0</v>
      </c>
    </row>
    <row r="76" spans="1:26" x14ac:dyDescent="0.25">
      <c r="A76" s="150"/>
      <c r="B76" s="150"/>
      <c r="C76" s="150"/>
      <c r="D76" s="150" t="s">
        <v>81</v>
      </c>
      <c r="E76" s="150"/>
      <c r="F76" s="168"/>
      <c r="G76" s="153"/>
      <c r="H76" s="153">
        <f>ROUND((SUM(M74:M75))/1,2)</f>
        <v>0</v>
      </c>
      <c r="I76" s="153">
        <f>ROUND((SUM(I74:I75))/1,2)</f>
        <v>0</v>
      </c>
      <c r="J76" s="150"/>
      <c r="K76" s="150"/>
      <c r="L76" s="150">
        <f>ROUND((SUM(L74:L75))/1,2)</f>
        <v>0</v>
      </c>
      <c r="M76" s="150">
        <f>ROUND((SUM(M74:M75))/1,2)</f>
        <v>0</v>
      </c>
      <c r="N76" s="150"/>
      <c r="O76" s="150"/>
      <c r="P76" s="176">
        <f>ROUND((SUM(P74:P75))/1,2)</f>
        <v>0</v>
      </c>
      <c r="Q76" s="147"/>
      <c r="R76" s="147"/>
      <c r="S76" s="176">
        <f>ROUND((SUM(S74:S75))/1,2)</f>
        <v>0</v>
      </c>
      <c r="T76" s="147"/>
      <c r="U76" s="147"/>
      <c r="V76" s="147"/>
      <c r="W76" s="147"/>
      <c r="X76" s="147"/>
      <c r="Y76" s="147"/>
      <c r="Z76" s="147"/>
    </row>
    <row r="77" spans="1:26" x14ac:dyDescent="0.25">
      <c r="A77" s="1"/>
      <c r="B77" s="1"/>
      <c r="C77" s="1"/>
      <c r="D77" s="1"/>
      <c r="E77" s="1"/>
      <c r="F77" s="161"/>
      <c r="G77" s="143"/>
      <c r="H77" s="143"/>
      <c r="I77" s="143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50"/>
      <c r="B78" s="150"/>
      <c r="C78" s="150"/>
      <c r="D78" s="2" t="s">
        <v>76</v>
      </c>
      <c r="E78" s="150"/>
      <c r="F78" s="168"/>
      <c r="G78" s="153"/>
      <c r="H78" s="153">
        <f>ROUND((SUM(M9:M77))/2,2)</f>
        <v>0</v>
      </c>
      <c r="I78" s="153">
        <f>ROUND((SUM(I9:I77))/2,2)</f>
        <v>0</v>
      </c>
      <c r="J78" s="151"/>
      <c r="K78" s="150"/>
      <c r="L78" s="151">
        <f>ROUND((SUM(L9:L77))/2,2)</f>
        <v>0</v>
      </c>
      <c r="M78" s="151">
        <f>ROUND((SUM(M9:M77))/2,2)</f>
        <v>0</v>
      </c>
      <c r="N78" s="150"/>
      <c r="O78" s="150"/>
      <c r="P78" s="176">
        <f>ROUND((SUM(P9:P77))/2,2)</f>
        <v>4.12</v>
      </c>
      <c r="S78" s="176">
        <f>ROUND((SUM(S9:S77))/2,2)</f>
        <v>4.51</v>
      </c>
    </row>
    <row r="79" spans="1:26" x14ac:dyDescent="0.25">
      <c r="A79" s="1"/>
      <c r="B79" s="1"/>
      <c r="C79" s="1"/>
      <c r="D79" s="1"/>
      <c r="E79" s="1"/>
      <c r="F79" s="161"/>
      <c r="G79" s="143"/>
      <c r="H79" s="143"/>
      <c r="I79" s="143"/>
      <c r="J79" s="1"/>
      <c r="K79" s="1"/>
      <c r="L79" s="1"/>
      <c r="M79" s="1"/>
      <c r="N79" s="1"/>
      <c r="O79" s="1"/>
      <c r="P79" s="1"/>
      <c r="S79" s="1"/>
    </row>
    <row r="80" spans="1:26" x14ac:dyDescent="0.25">
      <c r="A80" s="150"/>
      <c r="B80" s="150"/>
      <c r="C80" s="150"/>
      <c r="D80" s="2" t="s">
        <v>82</v>
      </c>
      <c r="E80" s="150"/>
      <c r="F80" s="168"/>
      <c r="G80" s="151"/>
      <c r="H80" s="151"/>
      <c r="I80" s="151"/>
      <c r="J80" s="150"/>
      <c r="K80" s="150"/>
      <c r="L80" s="150"/>
      <c r="M80" s="150"/>
      <c r="N80" s="150"/>
      <c r="O80" s="150"/>
      <c r="P80" s="150"/>
      <c r="Q80" s="147"/>
      <c r="R80" s="147"/>
      <c r="S80" s="150"/>
      <c r="T80" s="147"/>
      <c r="U80" s="147"/>
      <c r="V80" s="147"/>
      <c r="W80" s="147"/>
      <c r="X80" s="147"/>
      <c r="Y80" s="147"/>
      <c r="Z80" s="147"/>
    </row>
    <row r="81" spans="1:26" x14ac:dyDescent="0.25">
      <c r="A81" s="150"/>
      <c r="B81" s="150"/>
      <c r="C81" s="150"/>
      <c r="D81" s="150" t="s">
        <v>83</v>
      </c>
      <c r="E81" s="150"/>
      <c r="F81" s="168"/>
      <c r="G81" s="151"/>
      <c r="H81" s="151"/>
      <c r="I81" s="151"/>
      <c r="J81" s="150"/>
      <c r="K81" s="150"/>
      <c r="L81" s="150"/>
      <c r="M81" s="150"/>
      <c r="N81" s="150"/>
      <c r="O81" s="150"/>
      <c r="P81" s="150"/>
      <c r="Q81" s="147"/>
      <c r="R81" s="147"/>
      <c r="S81" s="150"/>
      <c r="T81" s="147"/>
      <c r="U81" s="147"/>
      <c r="V81" s="147"/>
      <c r="W81" s="147"/>
      <c r="X81" s="147"/>
      <c r="Y81" s="147"/>
      <c r="Z81" s="147"/>
    </row>
    <row r="82" spans="1:26" ht="24.95" customHeight="1" x14ac:dyDescent="0.25">
      <c r="A82" s="172"/>
      <c r="B82" s="169" t="s">
        <v>181</v>
      </c>
      <c r="C82" s="173" t="s">
        <v>211</v>
      </c>
      <c r="D82" s="169" t="s">
        <v>212</v>
      </c>
      <c r="E82" s="169" t="s">
        <v>140</v>
      </c>
      <c r="F82" s="170">
        <v>1</v>
      </c>
      <c r="G82" s="171"/>
      <c r="H82" s="171"/>
      <c r="I82" s="171">
        <f>ROUND(F82*(G82+H82),2)</f>
        <v>0</v>
      </c>
      <c r="J82" s="169">
        <f>ROUND(F82*(N82),2)</f>
        <v>77.53</v>
      </c>
      <c r="K82" s="1">
        <f>ROUND(F82*(O82),2)</f>
        <v>0</v>
      </c>
      <c r="L82" s="1">
        <f>ROUND(F82*(G82),2)</f>
        <v>0</v>
      </c>
      <c r="M82" s="1"/>
      <c r="N82" s="1">
        <v>77.53</v>
      </c>
      <c r="O82" s="1"/>
      <c r="P82" s="161"/>
      <c r="Q82" s="174"/>
      <c r="R82" s="174"/>
      <c r="S82" s="150"/>
      <c r="V82" s="175"/>
      <c r="Z82">
        <v>0</v>
      </c>
    </row>
    <row r="83" spans="1:26" ht="24.95" customHeight="1" x14ac:dyDescent="0.25">
      <c r="A83" s="172"/>
      <c r="B83" s="169" t="s">
        <v>213</v>
      </c>
      <c r="C83" s="173" t="s">
        <v>214</v>
      </c>
      <c r="D83" s="169" t="s">
        <v>215</v>
      </c>
      <c r="E83" s="169" t="s">
        <v>198</v>
      </c>
      <c r="F83" s="170">
        <v>1</v>
      </c>
      <c r="G83" s="171"/>
      <c r="H83" s="171"/>
      <c r="I83" s="171">
        <f>ROUND(F83*(G83+H83),2)</f>
        <v>0</v>
      </c>
      <c r="J83" s="169">
        <f>ROUND(F83*(N83),2)</f>
        <v>3.68</v>
      </c>
      <c r="K83" s="1">
        <f>ROUND(F83*(O83),2)</f>
        <v>0</v>
      </c>
      <c r="L83" s="1"/>
      <c r="M83" s="1">
        <f>ROUND(F83*(G83),2)</f>
        <v>0</v>
      </c>
      <c r="N83" s="1">
        <v>3.68</v>
      </c>
      <c r="O83" s="1"/>
      <c r="P83" s="161"/>
      <c r="Q83" s="174"/>
      <c r="R83" s="174"/>
      <c r="S83" s="150"/>
      <c r="V83" s="175"/>
      <c r="Z83">
        <v>0</v>
      </c>
    </row>
    <row r="84" spans="1:26" x14ac:dyDescent="0.25">
      <c r="A84" s="150"/>
      <c r="B84" s="150"/>
      <c r="C84" s="150"/>
      <c r="D84" s="150" t="s">
        <v>83</v>
      </c>
      <c r="E84" s="150"/>
      <c r="F84" s="168"/>
      <c r="G84" s="153"/>
      <c r="H84" s="153">
        <f>ROUND((SUM(M81:M83))/1,2)</f>
        <v>0</v>
      </c>
      <c r="I84" s="153">
        <f>ROUND((SUM(I81:I83))/1,2)</f>
        <v>0</v>
      </c>
      <c r="J84" s="150"/>
      <c r="K84" s="150"/>
      <c r="L84" s="150">
        <f>ROUND((SUM(L81:L83))/1,2)</f>
        <v>0</v>
      </c>
      <c r="M84" s="150">
        <f>ROUND((SUM(M81:M83))/1,2)</f>
        <v>0</v>
      </c>
      <c r="N84" s="150"/>
      <c r="O84" s="150"/>
      <c r="P84" s="176">
        <f>ROUND((SUM(P81:P83))/1,2)</f>
        <v>0</v>
      </c>
      <c r="Q84" s="147"/>
      <c r="R84" s="147"/>
      <c r="S84" s="176">
        <f>ROUND((SUM(S81:S83))/1,2)</f>
        <v>0</v>
      </c>
      <c r="T84" s="147"/>
      <c r="U84" s="147"/>
      <c r="V84" s="147"/>
      <c r="W84" s="147"/>
      <c r="X84" s="147"/>
      <c r="Y84" s="147"/>
      <c r="Z84" s="147"/>
    </row>
    <row r="85" spans="1:26" x14ac:dyDescent="0.25">
      <c r="A85" s="1"/>
      <c r="B85" s="1"/>
      <c r="C85" s="1"/>
      <c r="D85" s="1"/>
      <c r="E85" s="1"/>
      <c r="F85" s="161"/>
      <c r="G85" s="143"/>
      <c r="H85" s="143"/>
      <c r="I85" s="143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50"/>
      <c r="B86" s="150"/>
      <c r="C86" s="150"/>
      <c r="D86" s="150" t="s">
        <v>84</v>
      </c>
      <c r="E86" s="150"/>
      <c r="F86" s="168"/>
      <c r="G86" s="151"/>
      <c r="H86" s="151"/>
      <c r="I86" s="151"/>
      <c r="J86" s="150"/>
      <c r="K86" s="150"/>
      <c r="L86" s="150"/>
      <c r="M86" s="150"/>
      <c r="N86" s="150"/>
      <c r="O86" s="150"/>
      <c r="P86" s="150"/>
      <c r="Q86" s="147"/>
      <c r="R86" s="147"/>
      <c r="S86" s="150"/>
      <c r="T86" s="147"/>
      <c r="U86" s="147"/>
      <c r="V86" s="147"/>
      <c r="W86" s="147"/>
      <c r="X86" s="147"/>
      <c r="Y86" s="147"/>
      <c r="Z86" s="147"/>
    </row>
    <row r="87" spans="1:26" ht="24.95" customHeight="1" x14ac:dyDescent="0.25">
      <c r="A87" s="172"/>
      <c r="B87" s="169" t="s">
        <v>216</v>
      </c>
      <c r="C87" s="173" t="s">
        <v>217</v>
      </c>
      <c r="D87" s="169" t="s">
        <v>218</v>
      </c>
      <c r="E87" s="169" t="s">
        <v>160</v>
      </c>
      <c r="F87" s="170">
        <v>7</v>
      </c>
      <c r="G87" s="171"/>
      <c r="H87" s="171"/>
      <c r="I87" s="171">
        <f>ROUND(F87*(G87+H87),2)</f>
        <v>0</v>
      </c>
      <c r="J87" s="169">
        <f>ROUND(F87*(N87),2)</f>
        <v>3.15</v>
      </c>
      <c r="K87" s="1">
        <f>ROUND(F87*(O87),2)</f>
        <v>0</v>
      </c>
      <c r="L87" s="1">
        <f>ROUND(F87*(G87),2)</f>
        <v>0</v>
      </c>
      <c r="M87" s="1"/>
      <c r="N87" s="1">
        <v>0.45</v>
      </c>
      <c r="O87" s="1"/>
      <c r="P87" s="161"/>
      <c r="Q87" s="174"/>
      <c r="R87" s="174"/>
      <c r="S87" s="150"/>
      <c r="V87" s="175"/>
      <c r="Z87">
        <v>0</v>
      </c>
    </row>
    <row r="88" spans="1:26" ht="24.95" customHeight="1" x14ac:dyDescent="0.25">
      <c r="A88" s="172"/>
      <c r="B88" s="169" t="s">
        <v>192</v>
      </c>
      <c r="C88" s="173" t="s">
        <v>219</v>
      </c>
      <c r="D88" s="169" t="s">
        <v>220</v>
      </c>
      <c r="E88" s="169" t="s">
        <v>160</v>
      </c>
      <c r="F88" s="170">
        <v>7</v>
      </c>
      <c r="G88" s="171"/>
      <c r="H88" s="171"/>
      <c r="I88" s="171">
        <f>ROUND(F88*(G88+H88),2)</f>
        <v>0</v>
      </c>
      <c r="J88" s="169">
        <f>ROUND(F88*(N88),2)</f>
        <v>2.59</v>
      </c>
      <c r="K88" s="1">
        <f>ROUND(F88*(O88),2)</f>
        <v>0</v>
      </c>
      <c r="L88" s="1"/>
      <c r="M88" s="1">
        <f>ROUND(F88*(G88),2)</f>
        <v>0</v>
      </c>
      <c r="N88" s="1">
        <v>0.37</v>
      </c>
      <c r="O88" s="1"/>
      <c r="P88" s="161"/>
      <c r="Q88" s="174"/>
      <c r="R88" s="174"/>
      <c r="S88" s="150"/>
      <c r="V88" s="175"/>
      <c r="Z88">
        <v>0</v>
      </c>
    </row>
    <row r="89" spans="1:26" x14ac:dyDescent="0.25">
      <c r="A89" s="150"/>
      <c r="B89" s="150"/>
      <c r="C89" s="150"/>
      <c r="D89" s="150" t="s">
        <v>84</v>
      </c>
      <c r="E89" s="150"/>
      <c r="F89" s="168"/>
      <c r="G89" s="153"/>
      <c r="H89" s="153"/>
      <c r="I89" s="153">
        <f>ROUND((SUM(I86:I88))/1,2)</f>
        <v>0</v>
      </c>
      <c r="J89" s="150"/>
      <c r="K89" s="150"/>
      <c r="L89" s="150">
        <f>ROUND((SUM(L86:L88))/1,2)</f>
        <v>0</v>
      </c>
      <c r="M89" s="150">
        <f>ROUND((SUM(M86:M88))/1,2)</f>
        <v>0</v>
      </c>
      <c r="N89" s="150"/>
      <c r="O89" s="150"/>
      <c r="P89" s="176"/>
      <c r="S89" s="168">
        <f>ROUND((SUM(S86:S88))/1,2)</f>
        <v>0</v>
      </c>
      <c r="V89">
        <f>ROUND((SUM(V86:V88))/1,2)</f>
        <v>0</v>
      </c>
    </row>
    <row r="90" spans="1:26" x14ac:dyDescent="0.25">
      <c r="A90" s="1"/>
      <c r="B90" s="1"/>
      <c r="C90" s="1"/>
      <c r="D90" s="1"/>
      <c r="E90" s="1"/>
      <c r="F90" s="161"/>
      <c r="G90" s="143"/>
      <c r="H90" s="143"/>
      <c r="I90" s="143"/>
      <c r="J90" s="1"/>
      <c r="K90" s="1"/>
      <c r="L90" s="1"/>
      <c r="M90" s="1"/>
      <c r="N90" s="1"/>
      <c r="O90" s="1"/>
      <c r="P90" s="1"/>
      <c r="S90" s="1"/>
    </row>
    <row r="91" spans="1:26" x14ac:dyDescent="0.25">
      <c r="A91" s="150"/>
      <c r="B91" s="150"/>
      <c r="C91" s="150"/>
      <c r="D91" s="2" t="s">
        <v>82</v>
      </c>
      <c r="E91" s="150"/>
      <c r="F91" s="168"/>
      <c r="G91" s="153"/>
      <c r="H91" s="153">
        <f>ROUND((SUM(M80:M90))/2,2)</f>
        <v>0</v>
      </c>
      <c r="I91" s="153">
        <f>ROUND((SUM(I80:I90))/2,2)</f>
        <v>0</v>
      </c>
      <c r="J91" s="150"/>
      <c r="K91" s="150"/>
      <c r="L91" s="150">
        <f>ROUND((SUM(L80:L90))/2,2)</f>
        <v>0</v>
      </c>
      <c r="M91" s="150">
        <f>ROUND((SUM(M80:M90))/2,2)</f>
        <v>0</v>
      </c>
      <c r="N91" s="150"/>
      <c r="O91" s="150"/>
      <c r="P91" s="176"/>
      <c r="S91" s="176">
        <f>ROUND((SUM(S80:S90))/2,2)</f>
        <v>0</v>
      </c>
      <c r="V91">
        <f>ROUND((SUM(V80:V90))/2,2)</f>
        <v>0</v>
      </c>
    </row>
    <row r="92" spans="1:26" x14ac:dyDescent="0.25">
      <c r="A92" s="177"/>
      <c r="B92" s="177"/>
      <c r="C92" s="177"/>
      <c r="D92" s="177" t="s">
        <v>85</v>
      </c>
      <c r="E92" s="177"/>
      <c r="F92" s="178"/>
      <c r="G92" s="179"/>
      <c r="H92" s="179">
        <f>ROUND((SUM(M9:M91))/3,2)</f>
        <v>0</v>
      </c>
      <c r="I92" s="179">
        <f>ROUND((SUM(I9:I91))/3,2)</f>
        <v>0</v>
      </c>
      <c r="J92" s="177"/>
      <c r="K92" s="177">
        <f>ROUND((SUM(K9:K91))/3,2)</f>
        <v>0</v>
      </c>
      <c r="L92" s="177">
        <f>ROUND((SUM(L9:L91))/3,2)</f>
        <v>0</v>
      </c>
      <c r="M92" s="177">
        <f>ROUND((SUM(M9:M91))/3,2)</f>
        <v>0</v>
      </c>
      <c r="N92" s="177"/>
      <c r="O92" s="177"/>
      <c r="P92" s="178"/>
      <c r="Q92" s="180"/>
      <c r="R92" s="180"/>
      <c r="S92" s="178">
        <f>ROUND((SUM(S9:S91))/3,2)</f>
        <v>4.51</v>
      </c>
      <c r="T92" s="180"/>
      <c r="U92" s="180"/>
      <c r="V92" s="180">
        <f>ROUND((SUM(V9:V91))/3,2)</f>
        <v>0</v>
      </c>
      <c r="Z92">
        <f>(SUM(Z9:Z91))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01 Prívod do ČS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0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221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>
        <f>'Rekap 13776'!B18</f>
        <v>0</v>
      </c>
      <c r="E16" s="89">
        <f>'Rekap 13776'!C18</f>
        <v>0</v>
      </c>
      <c r="F16" s="98">
        <f>'Rekap 13776'!D18</f>
        <v>0</v>
      </c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>
        <f>'Rekap 13776'!B30</f>
        <v>0</v>
      </c>
      <c r="E17" s="68">
        <f>'Rekap 13776'!C30</f>
        <v>0</v>
      </c>
      <c r="F17" s="73">
        <f>'Rekap 13776'!D30</f>
        <v>0</v>
      </c>
      <c r="G17" s="53">
        <v>7</v>
      </c>
      <c r="H17" s="108" t="s">
        <v>46</v>
      </c>
      <c r="I17" s="121"/>
      <c r="J17" s="119">
        <f>'SO 13776'!Z226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13776'!B35</f>
        <v>0</v>
      </c>
      <c r="E18" s="69">
        <f>'Rekap 13776'!C35</f>
        <v>0</v>
      </c>
      <c r="F18" s="74">
        <f>'Rekap 13776'!D35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13776'!K9:'SO 13776'!K225)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13776'!K9:'SO 13776'!K225)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31</v>
      </c>
      <c r="B1" s="218"/>
      <c r="C1" s="218"/>
      <c r="D1" s="219"/>
      <c r="E1" s="138" t="s">
        <v>28</v>
      </c>
      <c r="F1" s="137"/>
      <c r="W1">
        <v>30.126000000000001</v>
      </c>
    </row>
    <row r="2" spans="1:26" ht="20.100000000000001" customHeight="1" x14ac:dyDescent="0.25">
      <c r="A2" s="217" t="s">
        <v>32</v>
      </c>
      <c r="B2" s="218"/>
      <c r="C2" s="218"/>
      <c r="D2" s="219"/>
      <c r="E2" s="138" t="s">
        <v>26</v>
      </c>
      <c r="F2" s="137"/>
    </row>
    <row r="3" spans="1:26" ht="20.100000000000001" customHeight="1" x14ac:dyDescent="0.25">
      <c r="A3" s="217" t="s">
        <v>33</v>
      </c>
      <c r="B3" s="218"/>
      <c r="C3" s="218"/>
      <c r="D3" s="219"/>
      <c r="E3" s="138" t="s">
        <v>74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221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75</v>
      </c>
      <c r="B8" s="136"/>
      <c r="C8" s="136"/>
      <c r="D8" s="136"/>
      <c r="E8" s="136"/>
      <c r="F8" s="136"/>
    </row>
    <row r="9" spans="1:26" x14ac:dyDescent="0.25">
      <c r="A9" s="141" t="s">
        <v>71</v>
      </c>
      <c r="B9" s="141" t="s">
        <v>65</v>
      </c>
      <c r="C9" s="141" t="s">
        <v>66</v>
      </c>
      <c r="D9" s="141" t="s">
        <v>42</v>
      </c>
      <c r="E9" s="141" t="s">
        <v>72</v>
      </c>
      <c r="F9" s="141" t="s">
        <v>73</v>
      </c>
    </row>
    <row r="10" spans="1:26" x14ac:dyDescent="0.25">
      <c r="A10" s="148" t="s">
        <v>76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77</v>
      </c>
      <c r="B11" s="151">
        <f>'SO 13776'!L20</f>
        <v>0</v>
      </c>
      <c r="C11" s="151">
        <f>'SO 13776'!M20</f>
        <v>0</v>
      </c>
      <c r="D11" s="151">
        <f>'SO 13776'!I20</f>
        <v>0</v>
      </c>
      <c r="E11" s="152">
        <f>'SO 13776'!P20</f>
        <v>1.67</v>
      </c>
      <c r="F11" s="152">
        <f>'SO 13776'!S20</f>
        <v>73.650000000000006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222</v>
      </c>
      <c r="B12" s="151">
        <f>'SO 13776'!L31</f>
        <v>0</v>
      </c>
      <c r="C12" s="151">
        <f>'SO 13776'!M31</f>
        <v>0</v>
      </c>
      <c r="D12" s="151">
        <f>'SO 13776'!I31</f>
        <v>0</v>
      </c>
      <c r="E12" s="152">
        <f>'SO 13776'!P31</f>
        <v>10.53</v>
      </c>
      <c r="F12" s="152">
        <f>'SO 13776'!S31</f>
        <v>29.32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78</v>
      </c>
      <c r="B13" s="151">
        <f>'SO 13776'!L40</f>
        <v>0</v>
      </c>
      <c r="C13" s="151">
        <f>'SO 13776'!M40</f>
        <v>0</v>
      </c>
      <c r="D13" s="151">
        <f>'SO 13776'!I40</f>
        <v>0</v>
      </c>
      <c r="E13" s="152">
        <f>'SO 13776'!P40</f>
        <v>4.4000000000000004</v>
      </c>
      <c r="F13" s="152">
        <f>'SO 13776'!S40</f>
        <v>32.700000000000003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150" t="s">
        <v>79</v>
      </c>
      <c r="B14" s="151">
        <f>'SO 13776'!L55</f>
        <v>0</v>
      </c>
      <c r="C14" s="151">
        <f>'SO 13776'!M55</f>
        <v>0</v>
      </c>
      <c r="D14" s="151">
        <f>'SO 13776'!I55</f>
        <v>0</v>
      </c>
      <c r="E14" s="152">
        <f>'SO 13776'!P55</f>
        <v>6.91</v>
      </c>
      <c r="F14" s="152">
        <f>'SO 13776'!S55</f>
        <v>7.69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50" t="s">
        <v>223</v>
      </c>
      <c r="B15" s="151">
        <f>'SO 13776'!L65</f>
        <v>0</v>
      </c>
      <c r="C15" s="151">
        <f>'SO 13776'!M65</f>
        <v>0</v>
      </c>
      <c r="D15" s="151">
        <f>'SO 13776'!I65</f>
        <v>0</v>
      </c>
      <c r="E15" s="152">
        <f>'SO 13776'!P65</f>
        <v>0.27</v>
      </c>
      <c r="F15" s="152">
        <f>'SO 13776'!S65</f>
        <v>7.3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25">
      <c r="A16" s="150" t="s">
        <v>224</v>
      </c>
      <c r="B16" s="151">
        <f>'SO 13776'!L70</f>
        <v>0</v>
      </c>
      <c r="C16" s="151">
        <f>'SO 13776'!M70</f>
        <v>0</v>
      </c>
      <c r="D16" s="151">
        <f>'SO 13776'!I70</f>
        <v>0</v>
      </c>
      <c r="E16" s="152">
        <f>'SO 13776'!P70</f>
        <v>0</v>
      </c>
      <c r="F16" s="152">
        <f>'SO 13776'!S70</f>
        <v>0.03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50" t="s">
        <v>81</v>
      </c>
      <c r="B17" s="151">
        <f>'SO 13776'!L74</f>
        <v>0</v>
      </c>
      <c r="C17" s="151">
        <f>'SO 13776'!M74</f>
        <v>0</v>
      </c>
      <c r="D17" s="151">
        <f>'SO 13776'!I74</f>
        <v>0</v>
      </c>
      <c r="E17" s="152">
        <f>'SO 13776'!P74</f>
        <v>0</v>
      </c>
      <c r="F17" s="152">
        <f>'SO 13776'!S74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2" t="s">
        <v>76</v>
      </c>
      <c r="B18" s="153">
        <f>'SO 13776'!L76</f>
        <v>0</v>
      </c>
      <c r="C18" s="153">
        <f>'SO 13776'!M76</f>
        <v>0</v>
      </c>
      <c r="D18" s="153">
        <f>'SO 13776'!I76</f>
        <v>0</v>
      </c>
      <c r="E18" s="154">
        <f>'SO 13776'!P76</f>
        <v>23.78</v>
      </c>
      <c r="F18" s="154">
        <f>'SO 13776'!S76</f>
        <v>150.69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"/>
      <c r="B19" s="143"/>
      <c r="C19" s="143"/>
      <c r="D19" s="143"/>
      <c r="E19" s="142"/>
      <c r="F19" s="142"/>
    </row>
    <row r="20" spans="1:26" x14ac:dyDescent="0.25">
      <c r="A20" s="2" t="s">
        <v>225</v>
      </c>
      <c r="B20" s="153"/>
      <c r="C20" s="151"/>
      <c r="D20" s="151"/>
      <c r="E20" s="152"/>
      <c r="F20" s="152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150" t="s">
        <v>226</v>
      </c>
      <c r="B21" s="151">
        <f>'SO 13776'!L82</f>
        <v>0</v>
      </c>
      <c r="C21" s="151">
        <f>'SO 13776'!M82</f>
        <v>0</v>
      </c>
      <c r="D21" s="151">
        <f>'SO 13776'!I82</f>
        <v>0</v>
      </c>
      <c r="E21" s="152">
        <f>'SO 13776'!P82</f>
        <v>0</v>
      </c>
      <c r="F21" s="152">
        <f>'SO 13776'!S82</f>
        <v>0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50" t="s">
        <v>227</v>
      </c>
      <c r="B22" s="151">
        <f>'SO 13776'!L95</f>
        <v>0</v>
      </c>
      <c r="C22" s="151">
        <f>'SO 13776'!M95</f>
        <v>0</v>
      </c>
      <c r="D22" s="151">
        <f>'SO 13776'!I95</f>
        <v>0</v>
      </c>
      <c r="E22" s="152">
        <f>'SO 13776'!P95</f>
        <v>1.1299999999999999</v>
      </c>
      <c r="F22" s="152">
        <f>'SO 13776'!S95</f>
        <v>0.45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x14ac:dyDescent="0.25">
      <c r="A23" s="150" t="s">
        <v>228</v>
      </c>
      <c r="B23" s="151">
        <f>'SO 13776'!L103</f>
        <v>0</v>
      </c>
      <c r="C23" s="151">
        <f>'SO 13776'!M103</f>
        <v>0</v>
      </c>
      <c r="D23" s="151">
        <f>'SO 13776'!I103</f>
        <v>0</v>
      </c>
      <c r="E23" s="152">
        <f>'SO 13776'!P103</f>
        <v>0.01</v>
      </c>
      <c r="F23" s="152">
        <f>'SO 13776'!S103</f>
        <v>0.17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x14ac:dyDescent="0.25">
      <c r="A24" s="150" t="s">
        <v>229</v>
      </c>
      <c r="B24" s="151">
        <f>'SO 13776'!L108</f>
        <v>0</v>
      </c>
      <c r="C24" s="151">
        <f>'SO 13776'!M108</f>
        <v>0</v>
      </c>
      <c r="D24" s="151">
        <f>'SO 13776'!I108</f>
        <v>0</v>
      </c>
      <c r="E24" s="152">
        <f>'SO 13776'!P108</f>
        <v>0</v>
      </c>
      <c r="F24" s="152">
        <f>'SO 13776'!S108</f>
        <v>0.01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x14ac:dyDescent="0.25">
      <c r="A25" s="150" t="s">
        <v>230</v>
      </c>
      <c r="B25" s="151">
        <f>'SO 13776'!L114</f>
        <v>0</v>
      </c>
      <c r="C25" s="151">
        <f>'SO 13776'!M114</f>
        <v>0</v>
      </c>
      <c r="D25" s="151">
        <f>'SO 13776'!I114</f>
        <v>0</v>
      </c>
      <c r="E25" s="152">
        <f>'SO 13776'!P114</f>
        <v>0.01</v>
      </c>
      <c r="F25" s="152">
        <f>'SO 13776'!S114</f>
        <v>0.1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x14ac:dyDescent="0.25">
      <c r="A26" s="150" t="s">
        <v>231</v>
      </c>
      <c r="B26" s="151">
        <f>'SO 13776'!L126</f>
        <v>0</v>
      </c>
      <c r="C26" s="151">
        <f>'SO 13776'!M126</f>
        <v>0</v>
      </c>
      <c r="D26" s="151">
        <f>'SO 13776'!I126</f>
        <v>0</v>
      </c>
      <c r="E26" s="152">
        <f>'SO 13776'!P126</f>
        <v>0.09</v>
      </c>
      <c r="F26" s="152">
        <f>'SO 13776'!S126</f>
        <v>0.1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 x14ac:dyDescent="0.25">
      <c r="A27" s="150" t="s">
        <v>232</v>
      </c>
      <c r="B27" s="151">
        <f>'SO 13776'!L134</f>
        <v>0</v>
      </c>
      <c r="C27" s="151">
        <f>'SO 13776'!M134</f>
        <v>0</v>
      </c>
      <c r="D27" s="151">
        <f>'SO 13776'!I134</f>
        <v>0</v>
      </c>
      <c r="E27" s="152">
        <f>'SO 13776'!P134</f>
        <v>0.02</v>
      </c>
      <c r="F27" s="152">
        <f>'SO 13776'!S134</f>
        <v>0.18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x14ac:dyDescent="0.25">
      <c r="A28" s="150" t="s">
        <v>233</v>
      </c>
      <c r="B28" s="151">
        <f>'SO 13776'!L139</f>
        <v>0</v>
      </c>
      <c r="C28" s="151">
        <f>'SO 13776'!M139</f>
        <v>0</v>
      </c>
      <c r="D28" s="151">
        <f>'SO 13776'!I139</f>
        <v>0</v>
      </c>
      <c r="E28" s="152">
        <f>'SO 13776'!P139</f>
        <v>0</v>
      </c>
      <c r="F28" s="152">
        <f>'SO 13776'!S139</f>
        <v>0.01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</row>
    <row r="29" spans="1:26" x14ac:dyDescent="0.25">
      <c r="A29" s="150" t="s">
        <v>234</v>
      </c>
      <c r="B29" s="151">
        <f>'SO 13776'!L144</f>
        <v>0</v>
      </c>
      <c r="C29" s="151">
        <f>'SO 13776'!M144</f>
        <v>0</v>
      </c>
      <c r="D29" s="151">
        <f>'SO 13776'!I144</f>
        <v>0</v>
      </c>
      <c r="E29" s="152">
        <f>'SO 13776'!P144</f>
        <v>0</v>
      </c>
      <c r="F29" s="152">
        <f>'SO 13776'!S144</f>
        <v>0.04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</row>
    <row r="30" spans="1:26" x14ac:dyDescent="0.25">
      <c r="A30" s="2" t="s">
        <v>225</v>
      </c>
      <c r="B30" s="153">
        <f>'SO 13776'!L146</f>
        <v>0</v>
      </c>
      <c r="C30" s="153">
        <f>'SO 13776'!M146</f>
        <v>0</v>
      </c>
      <c r="D30" s="153">
        <f>'SO 13776'!I146</f>
        <v>0</v>
      </c>
      <c r="E30" s="154">
        <f>'SO 13776'!P146</f>
        <v>1.26</v>
      </c>
      <c r="F30" s="154">
        <f>'SO 13776'!S146</f>
        <v>1.06</v>
      </c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</row>
    <row r="31" spans="1:26" x14ac:dyDescent="0.25">
      <c r="A31" s="1"/>
      <c r="B31" s="143"/>
      <c r="C31" s="143"/>
      <c r="D31" s="143"/>
      <c r="E31" s="142"/>
      <c r="F31" s="142"/>
    </row>
    <row r="32" spans="1:26" x14ac:dyDescent="0.25">
      <c r="A32" s="2" t="s">
        <v>82</v>
      </c>
      <c r="B32" s="153"/>
      <c r="C32" s="151"/>
      <c r="D32" s="151"/>
      <c r="E32" s="152"/>
      <c r="F32" s="152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</row>
    <row r="33" spans="1:26" x14ac:dyDescent="0.25">
      <c r="A33" s="150" t="s">
        <v>235</v>
      </c>
      <c r="B33" s="151">
        <f>'SO 13776'!L213</f>
        <v>0</v>
      </c>
      <c r="C33" s="151">
        <f>'SO 13776'!M213</f>
        <v>0</v>
      </c>
      <c r="D33" s="151">
        <f>'SO 13776'!I213</f>
        <v>0</v>
      </c>
      <c r="E33" s="152">
        <f>'SO 13776'!P213</f>
        <v>0</v>
      </c>
      <c r="F33" s="152">
        <f>'SO 13776'!S213</f>
        <v>0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</row>
    <row r="34" spans="1:26" x14ac:dyDescent="0.25">
      <c r="A34" s="150" t="s">
        <v>84</v>
      </c>
      <c r="B34" s="151">
        <f>'SO 13776'!L223</f>
        <v>0</v>
      </c>
      <c r="C34" s="151">
        <f>'SO 13776'!M223</f>
        <v>0</v>
      </c>
      <c r="D34" s="151">
        <f>'SO 13776'!I223</f>
        <v>0</v>
      </c>
      <c r="E34" s="152">
        <f>'SO 13776'!P223</f>
        <v>0</v>
      </c>
      <c r="F34" s="152">
        <f>'SO 13776'!S223</f>
        <v>0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</row>
    <row r="35" spans="1:26" x14ac:dyDescent="0.25">
      <c r="A35" s="2" t="s">
        <v>82</v>
      </c>
      <c r="B35" s="153">
        <f>'SO 13776'!L225</f>
        <v>0</v>
      </c>
      <c r="C35" s="153">
        <f>'SO 13776'!M225</f>
        <v>0</v>
      </c>
      <c r="D35" s="153">
        <f>'SO 13776'!I225</f>
        <v>0</v>
      </c>
      <c r="E35" s="154">
        <f>'SO 13776'!S225</f>
        <v>0</v>
      </c>
      <c r="F35" s="154">
        <f>'SO 13776'!V225</f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</row>
    <row r="36" spans="1:26" x14ac:dyDescent="0.25">
      <c r="A36" s="1"/>
      <c r="B36" s="143"/>
      <c r="C36" s="143"/>
      <c r="D36" s="143"/>
      <c r="E36" s="142"/>
      <c r="F36" s="142"/>
    </row>
    <row r="37" spans="1:26" x14ac:dyDescent="0.25">
      <c r="A37" s="2" t="s">
        <v>85</v>
      </c>
      <c r="B37" s="153">
        <f>'SO 13776'!L226</f>
        <v>0</v>
      </c>
      <c r="C37" s="153">
        <f>'SO 13776'!M226</f>
        <v>0</v>
      </c>
      <c r="D37" s="153">
        <f>'SO 13776'!I226</f>
        <v>0</v>
      </c>
      <c r="E37" s="154">
        <f>'SO 13776'!S226</f>
        <v>151.75</v>
      </c>
      <c r="F37" s="154">
        <f>'SO 13776'!V226</f>
        <v>0</v>
      </c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</row>
    <row r="38" spans="1:26" x14ac:dyDescent="0.25">
      <c r="A38" s="1"/>
      <c r="B38" s="143"/>
      <c r="C38" s="143"/>
      <c r="D38" s="143"/>
      <c r="E38" s="142"/>
      <c r="F38" s="142"/>
    </row>
    <row r="39" spans="1:26" x14ac:dyDescent="0.25">
      <c r="A39" s="1"/>
      <c r="B39" s="143"/>
      <c r="C39" s="143"/>
      <c r="D39" s="143"/>
      <c r="E39" s="142"/>
      <c r="F39" s="142"/>
    </row>
    <row r="40" spans="1:26" x14ac:dyDescent="0.25">
      <c r="A40" s="1"/>
      <c r="B40" s="143"/>
      <c r="C40" s="143"/>
      <c r="D40" s="143"/>
      <c r="E40" s="142"/>
      <c r="F40" s="142"/>
    </row>
    <row r="41" spans="1:26" x14ac:dyDescent="0.25">
      <c r="A41" s="1"/>
      <c r="B41" s="143"/>
      <c r="C41" s="143"/>
      <c r="D41" s="143"/>
      <c r="E41" s="142"/>
      <c r="F41" s="142"/>
    </row>
    <row r="42" spans="1:26" x14ac:dyDescent="0.25">
      <c r="A42" s="1"/>
      <c r="B42" s="143"/>
      <c r="C42" s="143"/>
      <c r="D42" s="143"/>
      <c r="E42" s="142"/>
      <c r="F42" s="142"/>
    </row>
    <row r="43" spans="1:26" x14ac:dyDescent="0.25">
      <c r="A43" s="1"/>
      <c r="B43" s="143"/>
      <c r="C43" s="143"/>
      <c r="D43" s="143"/>
      <c r="E43" s="142"/>
      <c r="F43" s="142"/>
    </row>
    <row r="44" spans="1:26" x14ac:dyDescent="0.25">
      <c r="A44" s="1"/>
      <c r="B44" s="143"/>
      <c r="C44" s="143"/>
      <c r="D44" s="143"/>
      <c r="E44" s="142"/>
      <c r="F44" s="142"/>
    </row>
    <row r="45" spans="1:26" x14ac:dyDescent="0.25">
      <c r="A45" s="1"/>
      <c r="B45" s="143"/>
      <c r="C45" s="143"/>
      <c r="D45" s="143"/>
      <c r="E45" s="142"/>
      <c r="F45" s="142"/>
    </row>
    <row r="46" spans="1:26" x14ac:dyDescent="0.25">
      <c r="A46" s="1"/>
      <c r="B46" s="143"/>
      <c r="C46" s="143"/>
      <c r="D46" s="143"/>
      <c r="E46" s="142"/>
      <c r="F46" s="142"/>
    </row>
    <row r="47" spans="1:26" x14ac:dyDescent="0.25">
      <c r="A47" s="1"/>
      <c r="B47" s="143"/>
      <c r="C47" s="143"/>
      <c r="D47" s="143"/>
      <c r="E47" s="142"/>
      <c r="F47" s="142"/>
    </row>
    <row r="48" spans="1:2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43"/>
      <c r="C56" s="143"/>
      <c r="D56" s="143"/>
      <c r="E56" s="142"/>
      <c r="F56" s="142"/>
    </row>
    <row r="57" spans="1:6" x14ac:dyDescent="0.25">
      <c r="A57" s="1"/>
      <c r="B57" s="143"/>
      <c r="C57" s="143"/>
      <c r="D57" s="143"/>
      <c r="E57" s="142"/>
      <c r="F57" s="142"/>
    </row>
    <row r="58" spans="1:6" x14ac:dyDescent="0.25">
      <c r="A58" s="1"/>
      <c r="B58" s="143"/>
      <c r="C58" s="143"/>
      <c r="D58" s="143"/>
      <c r="E58" s="142"/>
      <c r="F58" s="142"/>
    </row>
    <row r="59" spans="1:6" x14ac:dyDescent="0.25">
      <c r="A59" s="1"/>
      <c r="B59" s="143"/>
      <c r="C59" s="143"/>
      <c r="D59" s="143"/>
      <c r="E59" s="142"/>
      <c r="F59" s="142"/>
    </row>
    <row r="60" spans="1:6" x14ac:dyDescent="0.25">
      <c r="A60" s="1"/>
      <c r="B60" s="143"/>
      <c r="C60" s="143"/>
      <c r="D60" s="143"/>
      <c r="E60" s="142"/>
      <c r="F60" s="142"/>
    </row>
    <row r="61" spans="1:6" x14ac:dyDescent="0.25">
      <c r="A61" s="1"/>
      <c r="B61" s="143"/>
      <c r="C61" s="143"/>
      <c r="D61" s="143"/>
      <c r="E61" s="142"/>
      <c r="F61" s="142"/>
    </row>
    <row r="62" spans="1:6" x14ac:dyDescent="0.25">
      <c r="A62" s="1"/>
      <c r="B62" s="143"/>
      <c r="C62" s="143"/>
      <c r="D62" s="143"/>
      <c r="E62" s="142"/>
      <c r="F62" s="142"/>
    </row>
    <row r="63" spans="1:6" x14ac:dyDescent="0.25">
      <c r="A63" s="1"/>
      <c r="B63" s="143"/>
      <c r="C63" s="143"/>
      <c r="D63" s="143"/>
      <c r="E63" s="142"/>
      <c r="F63" s="142"/>
    </row>
    <row r="64" spans="1:6" x14ac:dyDescent="0.25">
      <c r="A64" s="1"/>
      <c r="B64" s="143"/>
      <c r="C64" s="143"/>
      <c r="D64" s="143"/>
      <c r="E64" s="142"/>
      <c r="F64" s="142"/>
    </row>
    <row r="65" spans="1:6" x14ac:dyDescent="0.25">
      <c r="A65" s="1"/>
      <c r="B65" s="143"/>
      <c r="C65" s="143"/>
      <c r="D65" s="143"/>
      <c r="E65" s="142"/>
      <c r="F65" s="142"/>
    </row>
    <row r="66" spans="1:6" x14ac:dyDescent="0.25">
      <c r="A66" s="1"/>
      <c r="B66" s="143"/>
      <c r="C66" s="143"/>
      <c r="D66" s="143"/>
      <c r="E66" s="142"/>
      <c r="F66" s="142"/>
    </row>
    <row r="67" spans="1:6" x14ac:dyDescent="0.25">
      <c r="A67" s="1"/>
      <c r="B67" s="143"/>
      <c r="C67" s="143"/>
      <c r="D67" s="143"/>
      <c r="E67" s="142"/>
      <c r="F67" s="142"/>
    </row>
    <row r="68" spans="1:6" x14ac:dyDescent="0.25">
      <c r="A68" s="1"/>
      <c r="B68" s="143"/>
      <c r="C68" s="143"/>
      <c r="D68" s="143"/>
      <c r="E68" s="142"/>
      <c r="F68" s="142"/>
    </row>
    <row r="69" spans="1:6" x14ac:dyDescent="0.25">
      <c r="A69" s="1"/>
      <c r="B69" s="143"/>
      <c r="C69" s="143"/>
      <c r="D69" s="143"/>
      <c r="E69" s="142"/>
      <c r="F69" s="142"/>
    </row>
    <row r="70" spans="1:6" x14ac:dyDescent="0.25">
      <c r="A70" s="1"/>
      <c r="B70" s="143"/>
      <c r="C70" s="143"/>
      <c r="D70" s="143"/>
      <c r="E70" s="142"/>
      <c r="F70" s="142"/>
    </row>
    <row r="71" spans="1:6" x14ac:dyDescent="0.25">
      <c r="A71" s="1"/>
      <c r="B71" s="143"/>
      <c r="C71" s="143"/>
      <c r="D71" s="143"/>
      <c r="E71" s="142"/>
      <c r="F71" s="142"/>
    </row>
    <row r="72" spans="1:6" x14ac:dyDescent="0.25">
      <c r="A72" s="1"/>
      <c r="B72" s="143"/>
      <c r="C72" s="143"/>
      <c r="D72" s="143"/>
      <c r="E72" s="142"/>
      <c r="F72" s="142"/>
    </row>
    <row r="73" spans="1:6" x14ac:dyDescent="0.25">
      <c r="A73" s="1"/>
      <c r="B73" s="143"/>
      <c r="C73" s="143"/>
      <c r="D73" s="143"/>
      <c r="E73" s="142"/>
      <c r="F73" s="142"/>
    </row>
    <row r="74" spans="1:6" x14ac:dyDescent="0.25">
      <c r="A74" s="1"/>
      <c r="B74" s="143"/>
      <c r="C74" s="143"/>
      <c r="D74" s="143"/>
      <c r="E74" s="142"/>
      <c r="F74" s="142"/>
    </row>
    <row r="75" spans="1:6" x14ac:dyDescent="0.25">
      <c r="A75" s="1"/>
      <c r="B75" s="143"/>
      <c r="C75" s="143"/>
      <c r="D75" s="143"/>
      <c r="E75" s="142"/>
      <c r="F75" s="142"/>
    </row>
    <row r="76" spans="1:6" x14ac:dyDescent="0.25">
      <c r="A76" s="1"/>
      <c r="B76" s="143"/>
      <c r="C76" s="143"/>
      <c r="D76" s="143"/>
      <c r="E76" s="142"/>
      <c r="F76" s="142"/>
    </row>
    <row r="77" spans="1:6" x14ac:dyDescent="0.25">
      <c r="A77" s="1"/>
      <c r="B77" s="143"/>
      <c r="C77" s="143"/>
      <c r="D77" s="143"/>
      <c r="E77" s="142"/>
      <c r="F77" s="142"/>
    </row>
    <row r="78" spans="1:6" x14ac:dyDescent="0.25">
      <c r="A78" s="1"/>
      <c r="B78" s="143"/>
      <c r="C78" s="143"/>
      <c r="D78" s="143"/>
      <c r="E78" s="142"/>
      <c r="F78" s="142"/>
    </row>
    <row r="79" spans="1:6" x14ac:dyDescent="0.25">
      <c r="A79" s="1"/>
      <c r="B79" s="143"/>
      <c r="C79" s="143"/>
      <c r="D79" s="143"/>
      <c r="E79" s="142"/>
      <c r="F79" s="142"/>
    </row>
    <row r="80" spans="1:6" x14ac:dyDescent="0.25">
      <c r="A80" s="1"/>
      <c r="B80" s="143"/>
      <c r="C80" s="143"/>
      <c r="D80" s="143"/>
      <c r="E80" s="142"/>
      <c r="F80" s="142"/>
    </row>
    <row r="81" spans="1:6" x14ac:dyDescent="0.25">
      <c r="A81" s="1"/>
      <c r="B81" s="143"/>
      <c r="C81" s="143"/>
      <c r="D81" s="143"/>
      <c r="E81" s="142"/>
      <c r="F81" s="142"/>
    </row>
    <row r="82" spans="1:6" x14ac:dyDescent="0.25">
      <c r="A82" s="1"/>
      <c r="B82" s="143"/>
      <c r="C82" s="143"/>
      <c r="D82" s="143"/>
      <c r="E82" s="142"/>
      <c r="F82" s="142"/>
    </row>
    <row r="83" spans="1:6" x14ac:dyDescent="0.25">
      <c r="A83" s="1"/>
      <c r="B83" s="143"/>
      <c r="C83" s="143"/>
      <c r="D83" s="143"/>
      <c r="E83" s="142"/>
      <c r="F83" s="142"/>
    </row>
    <row r="84" spans="1:6" x14ac:dyDescent="0.25">
      <c r="A84" s="1"/>
      <c r="B84" s="143"/>
      <c r="C84" s="143"/>
      <c r="D84" s="143"/>
      <c r="E84" s="142"/>
      <c r="F84" s="142"/>
    </row>
    <row r="85" spans="1:6" x14ac:dyDescent="0.25">
      <c r="A85" s="1"/>
      <c r="B85" s="143"/>
      <c r="C85" s="143"/>
      <c r="D85" s="143"/>
      <c r="E85" s="142"/>
      <c r="F85" s="142"/>
    </row>
    <row r="86" spans="1:6" x14ac:dyDescent="0.25">
      <c r="A86" s="1"/>
      <c r="B86" s="143"/>
      <c r="C86" s="143"/>
      <c r="D86" s="143"/>
      <c r="E86" s="142"/>
      <c r="F86" s="142"/>
    </row>
    <row r="87" spans="1:6" x14ac:dyDescent="0.25">
      <c r="A87" s="1"/>
      <c r="B87" s="143"/>
      <c r="C87" s="143"/>
      <c r="D87" s="143"/>
      <c r="E87" s="142"/>
      <c r="F87" s="142"/>
    </row>
    <row r="88" spans="1:6" x14ac:dyDescent="0.25">
      <c r="A88" s="1"/>
      <c r="B88" s="143"/>
      <c r="C88" s="143"/>
      <c r="D88" s="143"/>
      <c r="E88" s="142"/>
      <c r="F88" s="142"/>
    </row>
    <row r="89" spans="1:6" x14ac:dyDescent="0.25">
      <c r="A89" s="1"/>
      <c r="B89" s="143"/>
      <c r="C89" s="143"/>
      <c r="D89" s="143"/>
      <c r="E89" s="142"/>
      <c r="F89" s="142"/>
    </row>
    <row r="90" spans="1:6" x14ac:dyDescent="0.25">
      <c r="A90" s="1"/>
      <c r="B90" s="143"/>
      <c r="C90" s="143"/>
      <c r="D90" s="143"/>
      <c r="E90" s="142"/>
      <c r="F90" s="142"/>
    </row>
    <row r="91" spans="1:6" x14ac:dyDescent="0.25">
      <c r="A91" s="1"/>
      <c r="B91" s="143"/>
      <c r="C91" s="143"/>
      <c r="D91" s="143"/>
      <c r="E91" s="142"/>
      <c r="F91" s="142"/>
    </row>
    <row r="92" spans="1:6" x14ac:dyDescent="0.25">
      <c r="A92" s="1"/>
      <c r="B92" s="143"/>
      <c r="C92" s="143"/>
      <c r="D92" s="143"/>
      <c r="E92" s="142"/>
      <c r="F92" s="142"/>
    </row>
    <row r="93" spans="1:6" x14ac:dyDescent="0.25">
      <c r="A93" s="1"/>
      <c r="B93" s="143"/>
      <c r="C93" s="143"/>
      <c r="D93" s="143"/>
      <c r="E93" s="142"/>
      <c r="F93" s="142"/>
    </row>
    <row r="94" spans="1:6" x14ac:dyDescent="0.25">
      <c r="A94" s="1"/>
      <c r="B94" s="143"/>
      <c r="C94" s="143"/>
      <c r="D94" s="143"/>
      <c r="E94" s="142"/>
      <c r="F94" s="142"/>
    </row>
    <row r="95" spans="1:6" x14ac:dyDescent="0.25">
      <c r="A95" s="1"/>
      <c r="B95" s="143"/>
      <c r="C95" s="143"/>
      <c r="D95" s="143"/>
      <c r="E95" s="142"/>
      <c r="F95" s="142"/>
    </row>
    <row r="96" spans="1:6" x14ac:dyDescent="0.25">
      <c r="A96" s="1"/>
      <c r="B96" s="143"/>
      <c r="C96" s="143"/>
      <c r="D96" s="143"/>
      <c r="E96" s="142"/>
      <c r="F96" s="142"/>
    </row>
    <row r="97" spans="1:6" x14ac:dyDescent="0.25">
      <c r="A97" s="1"/>
      <c r="B97" s="143"/>
      <c r="C97" s="143"/>
      <c r="D97" s="143"/>
      <c r="E97" s="142"/>
      <c r="F97" s="142"/>
    </row>
    <row r="98" spans="1:6" x14ac:dyDescent="0.25">
      <c r="A98" s="1"/>
      <c r="B98" s="143"/>
      <c r="C98" s="143"/>
      <c r="D98" s="143"/>
      <c r="E98" s="142"/>
      <c r="F98" s="142"/>
    </row>
    <row r="99" spans="1:6" x14ac:dyDescent="0.25">
      <c r="A99" s="1"/>
      <c r="B99" s="143"/>
      <c r="C99" s="143"/>
      <c r="D99" s="143"/>
      <c r="E99" s="142"/>
      <c r="F99" s="142"/>
    </row>
    <row r="100" spans="1:6" x14ac:dyDescent="0.25">
      <c r="A100" s="1"/>
      <c r="B100" s="143"/>
      <c r="C100" s="143"/>
      <c r="D100" s="143"/>
      <c r="E100" s="142"/>
      <c r="F100" s="142"/>
    </row>
    <row r="101" spans="1:6" x14ac:dyDescent="0.25">
      <c r="A101" s="1"/>
      <c r="B101" s="143"/>
      <c r="C101" s="143"/>
      <c r="D101" s="143"/>
      <c r="E101" s="142"/>
      <c r="F101" s="142"/>
    </row>
    <row r="102" spans="1:6" x14ac:dyDescent="0.25">
      <c r="A102" s="1"/>
      <c r="B102" s="143"/>
      <c r="C102" s="143"/>
      <c r="D102" s="143"/>
      <c r="E102" s="142"/>
      <c r="F102" s="142"/>
    </row>
    <row r="103" spans="1:6" x14ac:dyDescent="0.25">
      <c r="A103" s="1"/>
      <c r="B103" s="143"/>
      <c r="C103" s="143"/>
      <c r="D103" s="143"/>
      <c r="E103" s="142"/>
      <c r="F103" s="142"/>
    </row>
    <row r="104" spans="1:6" x14ac:dyDescent="0.25">
      <c r="A104" s="1"/>
      <c r="B104" s="143"/>
      <c r="C104" s="143"/>
      <c r="D104" s="143"/>
      <c r="E104" s="142"/>
      <c r="F104" s="142"/>
    </row>
    <row r="105" spans="1:6" x14ac:dyDescent="0.25">
      <c r="A105" s="1"/>
      <c r="B105" s="143"/>
      <c r="C105" s="143"/>
      <c r="D105" s="143"/>
      <c r="E105" s="142"/>
      <c r="F105" s="142"/>
    </row>
    <row r="106" spans="1:6" x14ac:dyDescent="0.25">
      <c r="A106" s="1"/>
      <c r="B106" s="143"/>
      <c r="C106" s="143"/>
      <c r="D106" s="143"/>
      <c r="E106" s="142"/>
      <c r="F106" s="142"/>
    </row>
    <row r="107" spans="1:6" x14ac:dyDescent="0.25">
      <c r="A107" s="1"/>
      <c r="B107" s="143"/>
      <c r="C107" s="143"/>
      <c r="D107" s="143"/>
      <c r="E107" s="142"/>
      <c r="F107" s="142"/>
    </row>
    <row r="108" spans="1:6" x14ac:dyDescent="0.25">
      <c r="A108" s="1"/>
      <c r="B108" s="143"/>
      <c r="C108" s="143"/>
      <c r="D108" s="143"/>
      <c r="E108" s="142"/>
      <c r="F108" s="142"/>
    </row>
    <row r="109" spans="1:6" x14ac:dyDescent="0.25">
      <c r="A109" s="1"/>
      <c r="B109" s="143"/>
      <c r="C109" s="143"/>
      <c r="D109" s="143"/>
      <c r="E109" s="142"/>
      <c r="F109" s="142"/>
    </row>
    <row r="110" spans="1:6" x14ac:dyDescent="0.25">
      <c r="A110" s="1"/>
      <c r="B110" s="143"/>
      <c r="C110" s="143"/>
      <c r="D110" s="143"/>
      <c r="E110" s="142"/>
      <c r="F110" s="142"/>
    </row>
    <row r="111" spans="1:6" x14ac:dyDescent="0.25">
      <c r="A111" s="1"/>
      <c r="B111" s="143"/>
      <c r="C111" s="143"/>
      <c r="D111" s="143"/>
      <c r="E111" s="142"/>
      <c r="F111" s="142"/>
    </row>
    <row r="112" spans="1:6" x14ac:dyDescent="0.25">
      <c r="A112" s="1"/>
      <c r="B112" s="143"/>
      <c r="C112" s="143"/>
      <c r="D112" s="143"/>
      <c r="E112" s="142"/>
      <c r="F112" s="142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workbookViewId="0">
      <pane ySplit="8" topLeftCell="A9" activePane="bottomLeft" state="frozen"/>
      <selection pane="bottomLeft" activeCell="G222" sqref="G11:G22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20" t="s">
        <v>31</v>
      </c>
      <c r="C1" s="221"/>
      <c r="D1" s="221"/>
      <c r="E1" s="221"/>
      <c r="F1" s="221"/>
      <c r="G1" s="221"/>
      <c r="H1" s="222"/>
      <c r="I1" s="160" t="s">
        <v>28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20" t="s">
        <v>32</v>
      </c>
      <c r="C2" s="221"/>
      <c r="D2" s="221"/>
      <c r="E2" s="221"/>
      <c r="F2" s="221"/>
      <c r="G2" s="221"/>
      <c r="H2" s="222"/>
      <c r="I2" s="160" t="s">
        <v>26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20" t="s">
        <v>33</v>
      </c>
      <c r="C3" s="221"/>
      <c r="D3" s="221"/>
      <c r="E3" s="221"/>
      <c r="F3" s="221"/>
      <c r="G3" s="221"/>
      <c r="H3" s="222"/>
      <c r="I3" s="160" t="s">
        <v>74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221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86</v>
      </c>
      <c r="B8" s="162" t="s">
        <v>87</v>
      </c>
      <c r="C8" s="162" t="s">
        <v>88</v>
      </c>
      <c r="D8" s="162" t="s">
        <v>89</v>
      </c>
      <c r="E8" s="162" t="s">
        <v>90</v>
      </c>
      <c r="F8" s="162" t="s">
        <v>91</v>
      </c>
      <c r="G8" s="162" t="s">
        <v>92</v>
      </c>
      <c r="H8" s="162" t="s">
        <v>66</v>
      </c>
      <c r="I8" s="162" t="s">
        <v>93</v>
      </c>
      <c r="J8" s="162"/>
      <c r="K8" s="162"/>
      <c r="L8" s="162"/>
      <c r="M8" s="162"/>
      <c r="N8" s="162"/>
      <c r="O8" s="162"/>
      <c r="P8" s="162" t="s">
        <v>94</v>
      </c>
      <c r="Q8" s="156"/>
      <c r="R8" s="156"/>
      <c r="S8" s="162" t="s">
        <v>95</v>
      </c>
      <c r="T8" s="158"/>
      <c r="U8" s="158"/>
      <c r="V8" s="164" t="s">
        <v>96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76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77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98</v>
      </c>
      <c r="C11" s="173" t="s">
        <v>236</v>
      </c>
      <c r="D11" s="169" t="s">
        <v>237</v>
      </c>
      <c r="E11" s="169" t="s">
        <v>101</v>
      </c>
      <c r="F11" s="170">
        <v>7.8</v>
      </c>
      <c r="G11" s="171"/>
      <c r="H11" s="171"/>
      <c r="I11" s="171">
        <f t="shared" ref="I11:I19" si="0">ROUND(F11*(G11+H11),2)</f>
        <v>0</v>
      </c>
      <c r="J11" s="169">
        <f t="shared" ref="J11:J19" si="1">ROUND(F11*(N11),2)</f>
        <v>11.62</v>
      </c>
      <c r="K11" s="1">
        <f t="shared" ref="K11:K19" si="2">ROUND(F11*(O11),2)</f>
        <v>0</v>
      </c>
      <c r="L11" s="1">
        <f t="shared" ref="L11:L18" si="3">ROUND(F11*(G11),2)</f>
        <v>0</v>
      </c>
      <c r="M11" s="1"/>
      <c r="N11" s="1">
        <v>1.49</v>
      </c>
      <c r="O11" s="1"/>
      <c r="P11" s="161"/>
      <c r="Q11" s="174"/>
      <c r="R11" s="174"/>
      <c r="S11" s="150"/>
      <c r="V11" s="175"/>
      <c r="Z11">
        <v>0</v>
      </c>
    </row>
    <row r="12" spans="1:26" ht="24.95" customHeight="1" x14ac:dyDescent="0.25">
      <c r="A12" s="172"/>
      <c r="B12" s="169" t="s">
        <v>98</v>
      </c>
      <c r="C12" s="173" t="s">
        <v>238</v>
      </c>
      <c r="D12" s="169" t="s">
        <v>239</v>
      </c>
      <c r="E12" s="169" t="s">
        <v>127</v>
      </c>
      <c r="F12" s="170">
        <v>81.900000000000006</v>
      </c>
      <c r="G12" s="171"/>
      <c r="H12" s="171"/>
      <c r="I12" s="171">
        <f t="shared" si="0"/>
        <v>0</v>
      </c>
      <c r="J12" s="169">
        <f t="shared" si="1"/>
        <v>782.96</v>
      </c>
      <c r="K12" s="1">
        <f t="shared" si="2"/>
        <v>0</v>
      </c>
      <c r="L12" s="1">
        <f t="shared" si="3"/>
        <v>0</v>
      </c>
      <c r="M12" s="1"/>
      <c r="N12" s="1">
        <v>9.56</v>
      </c>
      <c r="O12" s="1"/>
      <c r="P12" s="161"/>
      <c r="Q12" s="174"/>
      <c r="R12" s="174"/>
      <c r="S12" s="150"/>
      <c r="V12" s="175"/>
      <c r="Z12">
        <v>0</v>
      </c>
    </row>
    <row r="13" spans="1:26" ht="24.95" customHeight="1" x14ac:dyDescent="0.25">
      <c r="A13" s="172"/>
      <c r="B13" s="169" t="s">
        <v>98</v>
      </c>
      <c r="C13" s="173" t="s">
        <v>240</v>
      </c>
      <c r="D13" s="169" t="s">
        <v>241</v>
      </c>
      <c r="E13" s="169" t="s">
        <v>101</v>
      </c>
      <c r="F13" s="170">
        <v>40.950000000000003</v>
      </c>
      <c r="G13" s="171"/>
      <c r="H13" s="171"/>
      <c r="I13" s="171">
        <f t="shared" si="0"/>
        <v>0</v>
      </c>
      <c r="J13" s="169">
        <f t="shared" si="1"/>
        <v>34.81</v>
      </c>
      <c r="K13" s="1">
        <f t="shared" si="2"/>
        <v>0</v>
      </c>
      <c r="L13" s="1">
        <f t="shared" si="3"/>
        <v>0</v>
      </c>
      <c r="M13" s="1"/>
      <c r="N13" s="1">
        <v>0.85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98</v>
      </c>
      <c r="C14" s="173" t="s">
        <v>119</v>
      </c>
      <c r="D14" s="169" t="s">
        <v>120</v>
      </c>
      <c r="E14" s="169" t="s">
        <v>101</v>
      </c>
      <c r="F14" s="170">
        <v>81.900000000000006</v>
      </c>
      <c r="G14" s="171"/>
      <c r="H14" s="171"/>
      <c r="I14" s="171">
        <f t="shared" si="0"/>
        <v>0</v>
      </c>
      <c r="J14" s="169">
        <f t="shared" si="1"/>
        <v>448.81</v>
      </c>
      <c r="K14" s="1">
        <f t="shared" si="2"/>
        <v>0</v>
      </c>
      <c r="L14" s="1">
        <f t="shared" si="3"/>
        <v>0</v>
      </c>
      <c r="M14" s="1"/>
      <c r="N14" s="1">
        <v>5.48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98</v>
      </c>
      <c r="C15" s="173" t="s">
        <v>123</v>
      </c>
      <c r="D15" s="169" t="s">
        <v>124</v>
      </c>
      <c r="E15" s="169" t="s">
        <v>101</v>
      </c>
      <c r="F15" s="170">
        <v>81.900000000000006</v>
      </c>
      <c r="G15" s="171"/>
      <c r="H15" s="171"/>
      <c r="I15" s="171">
        <f t="shared" si="0"/>
        <v>0</v>
      </c>
      <c r="J15" s="169">
        <f t="shared" si="1"/>
        <v>70.430000000000007</v>
      </c>
      <c r="K15" s="1">
        <f t="shared" si="2"/>
        <v>0</v>
      </c>
      <c r="L15" s="1">
        <f t="shared" si="3"/>
        <v>0</v>
      </c>
      <c r="M15" s="1"/>
      <c r="N15" s="1">
        <v>0.86</v>
      </c>
      <c r="O15" s="1"/>
      <c r="P15" s="161"/>
      <c r="Q15" s="174"/>
      <c r="R15" s="174"/>
      <c r="S15" s="150"/>
      <c r="V15" s="175"/>
      <c r="Z15">
        <v>0</v>
      </c>
    </row>
    <row r="16" spans="1:26" ht="24.95" customHeight="1" x14ac:dyDescent="0.25">
      <c r="A16" s="172"/>
      <c r="B16" s="169" t="s">
        <v>98</v>
      </c>
      <c r="C16" s="173" t="s">
        <v>242</v>
      </c>
      <c r="D16" s="169" t="s">
        <v>243</v>
      </c>
      <c r="E16" s="169" t="s">
        <v>101</v>
      </c>
      <c r="F16" s="170">
        <v>44.1</v>
      </c>
      <c r="G16" s="171"/>
      <c r="H16" s="171"/>
      <c r="I16" s="171">
        <f t="shared" si="0"/>
        <v>0</v>
      </c>
      <c r="J16" s="169">
        <f t="shared" si="1"/>
        <v>1004.16</v>
      </c>
      <c r="K16" s="1">
        <f t="shared" si="2"/>
        <v>0</v>
      </c>
      <c r="L16" s="1">
        <f t="shared" si="3"/>
        <v>0</v>
      </c>
      <c r="M16" s="1"/>
      <c r="N16" s="1">
        <v>22.77</v>
      </c>
      <c r="O16" s="1"/>
      <c r="P16" s="161"/>
      <c r="Q16" s="174"/>
      <c r="R16" s="174"/>
      <c r="S16" s="150"/>
      <c r="V16" s="175"/>
      <c r="Z16">
        <v>0</v>
      </c>
    </row>
    <row r="17" spans="1:26" ht="24.95" customHeight="1" x14ac:dyDescent="0.25">
      <c r="A17" s="172"/>
      <c r="B17" s="169" t="s">
        <v>98</v>
      </c>
      <c r="C17" s="173" t="s">
        <v>244</v>
      </c>
      <c r="D17" s="169" t="s">
        <v>245</v>
      </c>
      <c r="E17" s="169" t="s">
        <v>101</v>
      </c>
      <c r="F17" s="170">
        <v>44.1</v>
      </c>
      <c r="G17" s="171"/>
      <c r="H17" s="171"/>
      <c r="I17" s="171">
        <f t="shared" si="0"/>
        <v>0</v>
      </c>
      <c r="J17" s="169">
        <f t="shared" si="1"/>
        <v>296.79000000000002</v>
      </c>
      <c r="K17" s="1">
        <f t="shared" si="2"/>
        <v>0</v>
      </c>
      <c r="L17" s="1">
        <f t="shared" si="3"/>
        <v>0</v>
      </c>
      <c r="M17" s="1"/>
      <c r="N17" s="1">
        <v>6.73</v>
      </c>
      <c r="O17" s="1"/>
      <c r="P17" s="161"/>
      <c r="Q17" s="174"/>
      <c r="R17" s="174"/>
      <c r="S17" s="150"/>
      <c r="V17" s="175"/>
      <c r="Z17">
        <v>0</v>
      </c>
    </row>
    <row r="18" spans="1:26" ht="24.95" customHeight="1" x14ac:dyDescent="0.25">
      <c r="A18" s="172"/>
      <c r="B18" s="169" t="s">
        <v>98</v>
      </c>
      <c r="C18" s="173" t="s">
        <v>132</v>
      </c>
      <c r="D18" s="169" t="s">
        <v>133</v>
      </c>
      <c r="E18" s="169" t="s">
        <v>116</v>
      </c>
      <c r="F18" s="170">
        <v>4.2</v>
      </c>
      <c r="G18" s="171"/>
      <c r="H18" s="171"/>
      <c r="I18" s="171">
        <f t="shared" si="0"/>
        <v>0</v>
      </c>
      <c r="J18" s="169">
        <f t="shared" si="1"/>
        <v>13.61</v>
      </c>
      <c r="K18" s="1">
        <f t="shared" si="2"/>
        <v>0</v>
      </c>
      <c r="L18" s="1">
        <f t="shared" si="3"/>
        <v>0</v>
      </c>
      <c r="M18" s="1"/>
      <c r="N18" s="1">
        <v>3.24</v>
      </c>
      <c r="O18" s="1"/>
      <c r="P18" s="161"/>
      <c r="Q18" s="174"/>
      <c r="R18" s="174"/>
      <c r="S18" s="150"/>
      <c r="V18" s="175"/>
      <c r="Z18">
        <v>0</v>
      </c>
    </row>
    <row r="19" spans="1:26" ht="24.95" customHeight="1" x14ac:dyDescent="0.25">
      <c r="A19" s="172"/>
      <c r="B19" s="169" t="s">
        <v>134</v>
      </c>
      <c r="C19" s="173" t="s">
        <v>246</v>
      </c>
      <c r="D19" s="169" t="s">
        <v>247</v>
      </c>
      <c r="E19" s="169" t="s">
        <v>101</v>
      </c>
      <c r="F19" s="170">
        <v>44.1</v>
      </c>
      <c r="G19" s="171"/>
      <c r="H19" s="171"/>
      <c r="I19" s="171">
        <f t="shared" si="0"/>
        <v>0</v>
      </c>
      <c r="J19" s="169">
        <f t="shared" si="1"/>
        <v>907.58</v>
      </c>
      <c r="K19" s="1">
        <f t="shared" si="2"/>
        <v>0</v>
      </c>
      <c r="L19" s="1"/>
      <c r="M19" s="1">
        <f>ROUND(F19*(G19),2)</f>
        <v>0</v>
      </c>
      <c r="N19" s="1">
        <v>20.58</v>
      </c>
      <c r="O19" s="1"/>
      <c r="P19" s="168">
        <v>1.67</v>
      </c>
      <c r="Q19" s="174"/>
      <c r="R19" s="174">
        <v>1.67</v>
      </c>
      <c r="S19" s="150">
        <f>ROUND(F19*(R19),3)</f>
        <v>73.647000000000006</v>
      </c>
      <c r="V19" s="175"/>
      <c r="Z19">
        <v>0</v>
      </c>
    </row>
    <row r="20" spans="1:26" x14ac:dyDescent="0.25">
      <c r="A20" s="150"/>
      <c r="B20" s="150"/>
      <c r="C20" s="150"/>
      <c r="D20" s="150" t="s">
        <v>77</v>
      </c>
      <c r="E20" s="150"/>
      <c r="F20" s="168"/>
      <c r="G20" s="153"/>
      <c r="H20" s="153">
        <f>ROUND((SUM(M10:M19))/1,2)</f>
        <v>0</v>
      </c>
      <c r="I20" s="153">
        <f>ROUND((SUM(I10:I19))/1,2)</f>
        <v>0</v>
      </c>
      <c r="J20" s="150"/>
      <c r="K20" s="150"/>
      <c r="L20" s="150">
        <f>ROUND((SUM(L10:L19))/1,2)</f>
        <v>0</v>
      </c>
      <c r="M20" s="150">
        <f>ROUND((SUM(M10:M19))/1,2)</f>
        <v>0</v>
      </c>
      <c r="N20" s="150"/>
      <c r="O20" s="150"/>
      <c r="P20" s="176">
        <f>ROUND((SUM(P10:P19))/1,2)</f>
        <v>1.67</v>
      </c>
      <c r="Q20" s="147"/>
      <c r="R20" s="147"/>
      <c r="S20" s="176">
        <f>ROUND((SUM(S10:S19))/1,2)</f>
        <v>73.650000000000006</v>
      </c>
      <c r="T20" s="147"/>
      <c r="U20" s="147"/>
      <c r="V20" s="147"/>
      <c r="W20" s="147"/>
      <c r="X20" s="147"/>
      <c r="Y20" s="147"/>
      <c r="Z20" s="147"/>
    </row>
    <row r="21" spans="1:26" x14ac:dyDescent="0.25">
      <c r="A21" s="1"/>
      <c r="B21" s="1"/>
      <c r="C21" s="1"/>
      <c r="D21" s="1"/>
      <c r="E21" s="1"/>
      <c r="F21" s="161"/>
      <c r="G21" s="143"/>
      <c r="H21" s="143"/>
      <c r="I21" s="143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50"/>
      <c r="B22" s="150"/>
      <c r="C22" s="150"/>
      <c r="D22" s="150" t="s">
        <v>222</v>
      </c>
      <c r="E22" s="150"/>
      <c r="F22" s="168"/>
      <c r="G22" s="151"/>
      <c r="H22" s="151"/>
      <c r="I22" s="151"/>
      <c r="J22" s="150"/>
      <c r="K22" s="150"/>
      <c r="L22" s="150"/>
      <c r="M22" s="150"/>
      <c r="N22" s="150"/>
      <c r="O22" s="150"/>
      <c r="P22" s="150"/>
      <c r="Q22" s="147"/>
      <c r="R22" s="147"/>
      <c r="S22" s="150"/>
      <c r="T22" s="147"/>
      <c r="U22" s="147"/>
      <c r="V22" s="147"/>
      <c r="W22" s="147"/>
      <c r="X22" s="147"/>
      <c r="Y22" s="147"/>
      <c r="Z22" s="147"/>
    </row>
    <row r="23" spans="1:26" ht="24.95" customHeight="1" x14ac:dyDescent="0.25">
      <c r="A23" s="172"/>
      <c r="B23" s="169" t="s">
        <v>248</v>
      </c>
      <c r="C23" s="173" t="s">
        <v>249</v>
      </c>
      <c r="D23" s="169" t="s">
        <v>250</v>
      </c>
      <c r="E23" s="169" t="s">
        <v>101</v>
      </c>
      <c r="F23" s="170">
        <v>7.8</v>
      </c>
      <c r="G23" s="171"/>
      <c r="H23" s="171"/>
      <c r="I23" s="171">
        <f t="shared" ref="I23:I30" si="4">ROUND(F23*(G23+H23),2)</f>
        <v>0</v>
      </c>
      <c r="J23" s="169">
        <f t="shared" ref="J23:J30" si="5">ROUND(F23*(N23),2)</f>
        <v>180.73</v>
      </c>
      <c r="K23" s="1">
        <f t="shared" ref="K23:K30" si="6">ROUND(F23*(O23),2)</f>
        <v>0</v>
      </c>
      <c r="L23" s="1">
        <f t="shared" ref="L23:L30" si="7">ROUND(F23*(G23),2)</f>
        <v>0</v>
      </c>
      <c r="M23" s="1"/>
      <c r="N23" s="1">
        <v>23.17</v>
      </c>
      <c r="O23" s="1"/>
      <c r="P23" s="168">
        <v>1.93971</v>
      </c>
      <c r="Q23" s="174"/>
      <c r="R23" s="174">
        <v>1.93971</v>
      </c>
      <c r="S23" s="150">
        <f>ROUND(F23*(R23),3)</f>
        <v>15.13</v>
      </c>
      <c r="V23" s="175"/>
      <c r="Z23">
        <v>0</v>
      </c>
    </row>
    <row r="24" spans="1:26" ht="24.95" customHeight="1" x14ac:dyDescent="0.25">
      <c r="A24" s="172"/>
      <c r="B24" s="169" t="s">
        <v>251</v>
      </c>
      <c r="C24" s="173" t="s">
        <v>252</v>
      </c>
      <c r="D24" s="169" t="s">
        <v>253</v>
      </c>
      <c r="E24" s="169" t="s">
        <v>254</v>
      </c>
      <c r="F24" s="170">
        <v>0.40500000000000003</v>
      </c>
      <c r="G24" s="171"/>
      <c r="H24" s="171"/>
      <c r="I24" s="171">
        <f t="shared" si="4"/>
        <v>0</v>
      </c>
      <c r="J24" s="169">
        <f t="shared" si="5"/>
        <v>623.12</v>
      </c>
      <c r="K24" s="1">
        <f t="shared" si="6"/>
        <v>0</v>
      </c>
      <c r="L24" s="1">
        <f t="shared" si="7"/>
        <v>0</v>
      </c>
      <c r="M24" s="1"/>
      <c r="N24" s="1">
        <v>1538.58</v>
      </c>
      <c r="O24" s="1"/>
      <c r="P24" s="168">
        <v>1.12629</v>
      </c>
      <c r="Q24" s="174"/>
      <c r="R24" s="174">
        <v>1.12629</v>
      </c>
      <c r="S24" s="150">
        <f>ROUND(F24*(R24),3)</f>
        <v>0.45600000000000002</v>
      </c>
      <c r="V24" s="175"/>
      <c r="Z24">
        <v>0</v>
      </c>
    </row>
    <row r="25" spans="1:26" ht="24.95" customHeight="1" x14ac:dyDescent="0.25">
      <c r="A25" s="172"/>
      <c r="B25" s="169" t="s">
        <v>255</v>
      </c>
      <c r="C25" s="173" t="s">
        <v>256</v>
      </c>
      <c r="D25" s="169" t="s">
        <v>257</v>
      </c>
      <c r="E25" s="169" t="s">
        <v>127</v>
      </c>
      <c r="F25" s="170">
        <v>5.4</v>
      </c>
      <c r="G25" s="171"/>
      <c r="H25" s="171"/>
      <c r="I25" s="171">
        <f t="shared" si="4"/>
        <v>0</v>
      </c>
      <c r="J25" s="169">
        <f t="shared" si="5"/>
        <v>532.44000000000005</v>
      </c>
      <c r="K25" s="1">
        <f t="shared" si="6"/>
        <v>0</v>
      </c>
      <c r="L25" s="1">
        <f t="shared" si="7"/>
        <v>0</v>
      </c>
      <c r="M25" s="1"/>
      <c r="N25" s="1">
        <v>98.6</v>
      </c>
      <c r="O25" s="1"/>
      <c r="P25" s="168">
        <v>2.5229200000000001</v>
      </c>
      <c r="Q25" s="174"/>
      <c r="R25" s="174">
        <v>2.5229200000000001</v>
      </c>
      <c r="S25" s="150">
        <f>ROUND(F25*(R25),3)</f>
        <v>13.624000000000001</v>
      </c>
      <c r="V25" s="175"/>
      <c r="Z25">
        <v>0</v>
      </c>
    </row>
    <row r="26" spans="1:26" ht="24.95" customHeight="1" x14ac:dyDescent="0.25">
      <c r="A26" s="172"/>
      <c r="B26" s="169" t="s">
        <v>255</v>
      </c>
      <c r="C26" s="173" t="s">
        <v>258</v>
      </c>
      <c r="D26" s="169" t="s">
        <v>259</v>
      </c>
      <c r="E26" s="169" t="s">
        <v>116</v>
      </c>
      <c r="F26" s="170">
        <v>5.0999999999999996</v>
      </c>
      <c r="G26" s="171"/>
      <c r="H26" s="171"/>
      <c r="I26" s="171">
        <f t="shared" si="4"/>
        <v>0</v>
      </c>
      <c r="J26" s="169">
        <f t="shared" si="5"/>
        <v>62.42</v>
      </c>
      <c r="K26" s="1">
        <f t="shared" si="6"/>
        <v>0</v>
      </c>
      <c r="L26" s="1">
        <f t="shared" si="7"/>
        <v>0</v>
      </c>
      <c r="M26" s="1"/>
      <c r="N26" s="1">
        <v>12.24</v>
      </c>
      <c r="O26" s="1"/>
      <c r="P26" s="168">
        <v>4.4400000000000004E-3</v>
      </c>
      <c r="Q26" s="174"/>
      <c r="R26" s="174">
        <v>4.4400000000000004E-3</v>
      </c>
      <c r="S26" s="150">
        <f>ROUND(F26*(R26),3)</f>
        <v>2.3E-2</v>
      </c>
      <c r="V26" s="175"/>
      <c r="Z26">
        <v>0</v>
      </c>
    </row>
    <row r="27" spans="1:26" ht="24.95" customHeight="1" x14ac:dyDescent="0.25">
      <c r="A27" s="172"/>
      <c r="B27" s="169" t="s">
        <v>255</v>
      </c>
      <c r="C27" s="173" t="s">
        <v>260</v>
      </c>
      <c r="D27" s="169" t="s">
        <v>261</v>
      </c>
      <c r="E27" s="169" t="s">
        <v>116</v>
      </c>
      <c r="F27" s="170">
        <v>5.0999999999999996</v>
      </c>
      <c r="G27" s="171"/>
      <c r="H27" s="171"/>
      <c r="I27" s="171">
        <f t="shared" si="4"/>
        <v>0</v>
      </c>
      <c r="J27" s="169">
        <f t="shared" si="5"/>
        <v>18.97</v>
      </c>
      <c r="K27" s="1">
        <f t="shared" si="6"/>
        <v>0</v>
      </c>
      <c r="L27" s="1">
        <f t="shared" si="7"/>
        <v>0</v>
      </c>
      <c r="M27" s="1"/>
      <c r="N27" s="1">
        <v>3.7199999999999998</v>
      </c>
      <c r="O27" s="1"/>
      <c r="P27" s="161"/>
      <c r="Q27" s="174"/>
      <c r="R27" s="174"/>
      <c r="S27" s="150"/>
      <c r="V27" s="175"/>
      <c r="Z27">
        <v>0</v>
      </c>
    </row>
    <row r="28" spans="1:26" ht="24.95" customHeight="1" x14ac:dyDescent="0.25">
      <c r="A28" s="172"/>
      <c r="B28" s="169" t="s">
        <v>137</v>
      </c>
      <c r="C28" s="173" t="s">
        <v>262</v>
      </c>
      <c r="D28" s="169" t="s">
        <v>263</v>
      </c>
      <c r="E28" s="169" t="s">
        <v>140</v>
      </c>
      <c r="F28" s="170">
        <v>4</v>
      </c>
      <c r="G28" s="171"/>
      <c r="H28" s="171"/>
      <c r="I28" s="171">
        <f t="shared" si="4"/>
        <v>0</v>
      </c>
      <c r="J28" s="169">
        <f t="shared" si="5"/>
        <v>23.52</v>
      </c>
      <c r="K28" s="1">
        <f t="shared" si="6"/>
        <v>0</v>
      </c>
      <c r="L28" s="1">
        <f t="shared" si="7"/>
        <v>0</v>
      </c>
      <c r="M28" s="1"/>
      <c r="N28" s="1">
        <v>5.88</v>
      </c>
      <c r="O28" s="1"/>
      <c r="P28" s="168">
        <v>1.16E-3</v>
      </c>
      <c r="Q28" s="174"/>
      <c r="R28" s="174">
        <v>1.16E-3</v>
      </c>
      <c r="S28" s="150">
        <f>ROUND(F28*(R28),3)</f>
        <v>5.0000000000000001E-3</v>
      </c>
      <c r="V28" s="175"/>
      <c r="Z28">
        <v>0</v>
      </c>
    </row>
    <row r="29" spans="1:26" ht="24.95" customHeight="1" x14ac:dyDescent="0.25">
      <c r="A29" s="172"/>
      <c r="B29" s="169" t="s">
        <v>137</v>
      </c>
      <c r="C29" s="173" t="s">
        <v>264</v>
      </c>
      <c r="D29" s="169" t="s">
        <v>265</v>
      </c>
      <c r="E29" s="169" t="s">
        <v>101</v>
      </c>
      <c r="F29" s="170">
        <v>6.0000000000000001E-3</v>
      </c>
      <c r="G29" s="171"/>
      <c r="H29" s="171"/>
      <c r="I29" s="171">
        <f t="shared" si="4"/>
        <v>0</v>
      </c>
      <c r="J29" s="169">
        <f t="shared" si="5"/>
        <v>1</v>
      </c>
      <c r="K29" s="1">
        <f t="shared" si="6"/>
        <v>0</v>
      </c>
      <c r="L29" s="1">
        <f t="shared" si="7"/>
        <v>0</v>
      </c>
      <c r="M29" s="1"/>
      <c r="N29" s="1">
        <v>166.65</v>
      </c>
      <c r="O29" s="1"/>
      <c r="P29" s="168">
        <v>2.4239999999999999</v>
      </c>
      <c r="Q29" s="174"/>
      <c r="R29" s="174">
        <v>2.4239999999999999</v>
      </c>
      <c r="S29" s="150">
        <f>ROUND(F29*(R29),3)</f>
        <v>1.4999999999999999E-2</v>
      </c>
      <c r="V29" s="175"/>
      <c r="Z29">
        <v>0</v>
      </c>
    </row>
    <row r="30" spans="1:26" ht="24.95" customHeight="1" x14ac:dyDescent="0.25">
      <c r="A30" s="172"/>
      <c r="B30" s="169" t="s">
        <v>137</v>
      </c>
      <c r="C30" s="173" t="s">
        <v>266</v>
      </c>
      <c r="D30" s="169" t="s">
        <v>267</v>
      </c>
      <c r="E30" s="169" t="s">
        <v>268</v>
      </c>
      <c r="F30" s="170">
        <v>2.5999999999999999E-2</v>
      </c>
      <c r="G30" s="171"/>
      <c r="H30" s="171"/>
      <c r="I30" s="171">
        <f t="shared" si="4"/>
        <v>0</v>
      </c>
      <c r="J30" s="169">
        <f t="shared" si="5"/>
        <v>4.09</v>
      </c>
      <c r="K30" s="1">
        <f t="shared" si="6"/>
        <v>0</v>
      </c>
      <c r="L30" s="1">
        <f t="shared" si="7"/>
        <v>0</v>
      </c>
      <c r="M30" s="1"/>
      <c r="N30" s="1">
        <v>157.30000000000001</v>
      </c>
      <c r="O30" s="1"/>
      <c r="P30" s="168">
        <v>2.5154000000000001</v>
      </c>
      <c r="Q30" s="174"/>
      <c r="R30" s="174">
        <v>2.5154000000000001</v>
      </c>
      <c r="S30" s="150">
        <f>ROUND(F30*(R30),3)</f>
        <v>6.5000000000000002E-2</v>
      </c>
      <c r="V30" s="175"/>
      <c r="Z30">
        <v>0</v>
      </c>
    </row>
    <row r="31" spans="1:26" x14ac:dyDescent="0.25">
      <c r="A31" s="150"/>
      <c r="B31" s="150"/>
      <c r="C31" s="150"/>
      <c r="D31" s="150" t="s">
        <v>222</v>
      </c>
      <c r="E31" s="150"/>
      <c r="F31" s="168"/>
      <c r="G31" s="153"/>
      <c r="H31" s="153">
        <f>ROUND((SUM(M22:M30))/1,2)</f>
        <v>0</v>
      </c>
      <c r="I31" s="153">
        <f>ROUND((SUM(I22:I30))/1,2)</f>
        <v>0</v>
      </c>
      <c r="J31" s="150"/>
      <c r="K31" s="150"/>
      <c r="L31" s="150">
        <f>ROUND((SUM(L22:L30))/1,2)</f>
        <v>0</v>
      </c>
      <c r="M31" s="150">
        <f>ROUND((SUM(M22:M30))/1,2)</f>
        <v>0</v>
      </c>
      <c r="N31" s="150"/>
      <c r="O31" s="150"/>
      <c r="P31" s="176">
        <f>ROUND((SUM(P22:P30))/1,2)</f>
        <v>10.53</v>
      </c>
      <c r="Q31" s="147"/>
      <c r="R31" s="147"/>
      <c r="S31" s="176">
        <f>ROUND((SUM(S22:S30))/1,2)</f>
        <v>29.32</v>
      </c>
      <c r="T31" s="147"/>
      <c r="U31" s="147"/>
      <c r="V31" s="147"/>
      <c r="W31" s="147"/>
      <c r="X31" s="147"/>
      <c r="Y31" s="147"/>
      <c r="Z31" s="147"/>
    </row>
    <row r="32" spans="1:26" x14ac:dyDescent="0.25">
      <c r="A32" s="1"/>
      <c r="B32" s="1"/>
      <c r="C32" s="1"/>
      <c r="D32" s="1"/>
      <c r="E32" s="1"/>
      <c r="F32" s="161"/>
      <c r="G32" s="143"/>
      <c r="H32" s="143"/>
      <c r="I32" s="143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0"/>
      <c r="B33" s="150"/>
      <c r="C33" s="150"/>
      <c r="D33" s="150" t="s">
        <v>78</v>
      </c>
      <c r="E33" s="150"/>
      <c r="F33" s="168"/>
      <c r="G33" s="151"/>
      <c r="H33" s="151"/>
      <c r="I33" s="151"/>
      <c r="J33" s="150"/>
      <c r="K33" s="150"/>
      <c r="L33" s="150"/>
      <c r="M33" s="150"/>
      <c r="N33" s="150"/>
      <c r="O33" s="150"/>
      <c r="P33" s="150"/>
      <c r="Q33" s="147"/>
      <c r="R33" s="147"/>
      <c r="S33" s="150"/>
      <c r="T33" s="147"/>
      <c r="U33" s="147"/>
      <c r="V33" s="147"/>
      <c r="W33" s="147"/>
      <c r="X33" s="147"/>
      <c r="Y33" s="147"/>
      <c r="Z33" s="147"/>
    </row>
    <row r="34" spans="1:26" ht="24.95" customHeight="1" x14ac:dyDescent="0.25">
      <c r="A34" s="172"/>
      <c r="B34" s="169" t="s">
        <v>251</v>
      </c>
      <c r="C34" s="173" t="s">
        <v>269</v>
      </c>
      <c r="D34" s="169" t="s">
        <v>1031</v>
      </c>
      <c r="E34" s="169" t="s">
        <v>127</v>
      </c>
      <c r="F34" s="170">
        <v>11.694599999999999</v>
      </c>
      <c r="G34" s="171"/>
      <c r="H34" s="171"/>
      <c r="I34" s="171">
        <f t="shared" ref="I34:I39" si="8">ROUND(F34*(G34+H34),2)</f>
        <v>0</v>
      </c>
      <c r="J34" s="169">
        <f t="shared" ref="J34:J39" si="9">ROUND(F34*(N34),2)</f>
        <v>1414.7</v>
      </c>
      <c r="K34" s="1">
        <f t="shared" ref="K34:K39" si="10">ROUND(F34*(O34),2)</f>
        <v>0</v>
      </c>
      <c r="L34" s="1">
        <f t="shared" ref="L34:L39" si="11">ROUND(F34*(G34),2)</f>
        <v>0</v>
      </c>
      <c r="M34" s="1"/>
      <c r="N34" s="1">
        <v>120.97</v>
      </c>
      <c r="O34" s="1"/>
      <c r="P34" s="168">
        <v>0.86624000000000001</v>
      </c>
      <c r="Q34" s="174"/>
      <c r="R34" s="174">
        <v>0.86624000000000001</v>
      </c>
      <c r="S34" s="150">
        <f>ROUND(F34*(R34),3)</f>
        <v>10.130000000000001</v>
      </c>
      <c r="V34" s="175"/>
      <c r="Z34">
        <v>0</v>
      </c>
    </row>
    <row r="35" spans="1:26" ht="24.95" customHeight="1" x14ac:dyDescent="0.25">
      <c r="A35" s="172"/>
      <c r="B35" s="169" t="s">
        <v>270</v>
      </c>
      <c r="C35" s="173" t="s">
        <v>271</v>
      </c>
      <c r="D35" s="169" t="s">
        <v>1032</v>
      </c>
      <c r="E35" s="169" t="s">
        <v>272</v>
      </c>
      <c r="F35" s="170">
        <v>2</v>
      </c>
      <c r="G35" s="171"/>
      <c r="H35" s="171"/>
      <c r="I35" s="171">
        <f t="shared" si="8"/>
        <v>0</v>
      </c>
      <c r="J35" s="169">
        <f t="shared" si="9"/>
        <v>26.56</v>
      </c>
      <c r="K35" s="1">
        <f t="shared" si="10"/>
        <v>0</v>
      </c>
      <c r="L35" s="1">
        <f t="shared" si="11"/>
        <v>0</v>
      </c>
      <c r="M35" s="1"/>
      <c r="N35" s="1">
        <v>13.28</v>
      </c>
      <c r="O35" s="1"/>
      <c r="P35" s="168">
        <v>2.6749999999999999E-2</v>
      </c>
      <c r="Q35" s="174"/>
      <c r="R35" s="174">
        <v>2.6749999999999999E-2</v>
      </c>
      <c r="S35" s="150">
        <f>ROUND(F35*(R35),3)</f>
        <v>5.3999999999999999E-2</v>
      </c>
      <c r="V35" s="175"/>
      <c r="Z35">
        <v>0</v>
      </c>
    </row>
    <row r="36" spans="1:26" ht="35.1" customHeight="1" x14ac:dyDescent="0.25">
      <c r="A36" s="172"/>
      <c r="B36" s="169" t="s">
        <v>255</v>
      </c>
      <c r="C36" s="173" t="s">
        <v>273</v>
      </c>
      <c r="D36" s="169" t="s">
        <v>274</v>
      </c>
      <c r="E36" s="169" t="s">
        <v>127</v>
      </c>
      <c r="F36" s="170">
        <v>8.532</v>
      </c>
      <c r="G36" s="171"/>
      <c r="H36" s="171"/>
      <c r="I36" s="171">
        <f t="shared" si="8"/>
        <v>0</v>
      </c>
      <c r="J36" s="169">
        <f t="shared" si="9"/>
        <v>934.6</v>
      </c>
      <c r="K36" s="1">
        <f t="shared" si="10"/>
        <v>0</v>
      </c>
      <c r="L36" s="1">
        <f t="shared" si="11"/>
        <v>0</v>
      </c>
      <c r="M36" s="1"/>
      <c r="N36" s="1">
        <v>109.54</v>
      </c>
      <c r="O36" s="1"/>
      <c r="P36" s="168">
        <v>2.47614</v>
      </c>
      <c r="Q36" s="174"/>
      <c r="R36" s="174">
        <v>2.47614</v>
      </c>
      <c r="S36" s="150">
        <f>ROUND(F36*(R36),3)</f>
        <v>21.126000000000001</v>
      </c>
      <c r="V36" s="175"/>
      <c r="Z36">
        <v>0</v>
      </c>
    </row>
    <row r="37" spans="1:26" ht="24.95" customHeight="1" x14ac:dyDescent="0.25">
      <c r="A37" s="172"/>
      <c r="B37" s="169" t="s">
        <v>255</v>
      </c>
      <c r="C37" s="173" t="s">
        <v>275</v>
      </c>
      <c r="D37" s="169" t="s">
        <v>276</v>
      </c>
      <c r="E37" s="169" t="s">
        <v>116</v>
      </c>
      <c r="F37" s="170">
        <v>56.88</v>
      </c>
      <c r="G37" s="171"/>
      <c r="H37" s="171"/>
      <c r="I37" s="171">
        <f t="shared" si="8"/>
        <v>0</v>
      </c>
      <c r="J37" s="169">
        <f t="shared" si="9"/>
        <v>2444.6999999999998</v>
      </c>
      <c r="K37" s="1">
        <f t="shared" si="10"/>
        <v>0</v>
      </c>
      <c r="L37" s="1">
        <f t="shared" si="11"/>
        <v>0</v>
      </c>
      <c r="M37" s="1"/>
      <c r="N37" s="1">
        <v>42.98</v>
      </c>
      <c r="O37" s="1"/>
      <c r="P37" s="168">
        <v>1.286E-2</v>
      </c>
      <c r="Q37" s="174"/>
      <c r="R37" s="174">
        <v>1.286E-2</v>
      </c>
      <c r="S37" s="150">
        <f>ROUND(F37*(R37),3)</f>
        <v>0.73099999999999998</v>
      </c>
      <c r="V37" s="175"/>
      <c r="Z37">
        <v>0</v>
      </c>
    </row>
    <row r="38" spans="1:26" ht="24.95" customHeight="1" x14ac:dyDescent="0.25">
      <c r="A38" s="172"/>
      <c r="B38" s="169" t="s">
        <v>255</v>
      </c>
      <c r="C38" s="173" t="s">
        <v>277</v>
      </c>
      <c r="D38" s="169" t="s">
        <v>278</v>
      </c>
      <c r="E38" s="169" t="s">
        <v>116</v>
      </c>
      <c r="F38" s="170">
        <v>56.88</v>
      </c>
      <c r="G38" s="171"/>
      <c r="H38" s="171"/>
      <c r="I38" s="171">
        <f t="shared" si="8"/>
        <v>0</v>
      </c>
      <c r="J38" s="169">
        <f t="shared" si="9"/>
        <v>444.8</v>
      </c>
      <c r="K38" s="1">
        <f t="shared" si="10"/>
        <v>0</v>
      </c>
      <c r="L38" s="1">
        <f t="shared" si="11"/>
        <v>0</v>
      </c>
      <c r="M38" s="1"/>
      <c r="N38" s="1">
        <v>7.82</v>
      </c>
      <c r="O38" s="1"/>
      <c r="P38" s="161"/>
      <c r="Q38" s="174"/>
      <c r="R38" s="174"/>
      <c r="S38" s="150"/>
      <c r="V38" s="175"/>
      <c r="Z38">
        <v>0</v>
      </c>
    </row>
    <row r="39" spans="1:26" ht="24.95" customHeight="1" x14ac:dyDescent="0.25">
      <c r="A39" s="172"/>
      <c r="B39" s="169" t="s">
        <v>255</v>
      </c>
      <c r="C39" s="173" t="s">
        <v>279</v>
      </c>
      <c r="D39" s="169" t="s">
        <v>280</v>
      </c>
      <c r="E39" s="169" t="s">
        <v>281</v>
      </c>
      <c r="F39" s="170">
        <v>0.63990000000000002</v>
      </c>
      <c r="G39" s="171"/>
      <c r="H39" s="171"/>
      <c r="I39" s="171">
        <f t="shared" si="8"/>
        <v>0</v>
      </c>
      <c r="J39" s="169">
        <f t="shared" si="9"/>
        <v>793.73</v>
      </c>
      <c r="K39" s="1">
        <f t="shared" si="10"/>
        <v>0</v>
      </c>
      <c r="L39" s="1">
        <f t="shared" si="11"/>
        <v>0</v>
      </c>
      <c r="M39" s="1"/>
      <c r="N39" s="1">
        <v>1240.3900000000001</v>
      </c>
      <c r="O39" s="1"/>
      <c r="P39" s="168">
        <v>1.02294</v>
      </c>
      <c r="Q39" s="174"/>
      <c r="R39" s="174">
        <v>1.02294</v>
      </c>
      <c r="S39" s="150">
        <f>ROUND(F39*(R39),3)</f>
        <v>0.65500000000000003</v>
      </c>
      <c r="V39" s="175"/>
      <c r="Z39">
        <v>0</v>
      </c>
    </row>
    <row r="40" spans="1:26" x14ac:dyDescent="0.25">
      <c r="A40" s="150"/>
      <c r="B40" s="150"/>
      <c r="C40" s="150"/>
      <c r="D40" s="150" t="s">
        <v>78</v>
      </c>
      <c r="E40" s="150"/>
      <c r="F40" s="168"/>
      <c r="G40" s="153"/>
      <c r="H40" s="153">
        <f>ROUND((SUM(M33:M39))/1,2)</f>
        <v>0</v>
      </c>
      <c r="I40" s="153">
        <f>ROUND((SUM(I33:I39))/1,2)</f>
        <v>0</v>
      </c>
      <c r="J40" s="150"/>
      <c r="K40" s="150"/>
      <c r="L40" s="150">
        <f>ROUND((SUM(L33:L39))/1,2)</f>
        <v>0</v>
      </c>
      <c r="M40" s="150">
        <f>ROUND((SUM(M33:M39))/1,2)</f>
        <v>0</v>
      </c>
      <c r="N40" s="150"/>
      <c r="O40" s="150"/>
      <c r="P40" s="176">
        <f>ROUND((SUM(P33:P39))/1,2)</f>
        <v>4.4000000000000004</v>
      </c>
      <c r="Q40" s="147"/>
      <c r="R40" s="147"/>
      <c r="S40" s="176">
        <f>ROUND((SUM(S33:S39))/1,2)</f>
        <v>32.700000000000003</v>
      </c>
      <c r="T40" s="147"/>
      <c r="U40" s="147"/>
      <c r="V40" s="147"/>
      <c r="W40" s="147"/>
      <c r="X40" s="147"/>
      <c r="Y40" s="147"/>
      <c r="Z40" s="147"/>
    </row>
    <row r="41" spans="1:26" x14ac:dyDescent="0.25">
      <c r="A41" s="1"/>
      <c r="B41" s="1"/>
      <c r="C41" s="1"/>
      <c r="D41" s="1"/>
      <c r="E41" s="1"/>
      <c r="F41" s="161"/>
      <c r="G41" s="143"/>
      <c r="H41" s="143"/>
      <c r="I41" s="143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0"/>
      <c r="B42" s="150"/>
      <c r="C42" s="150"/>
      <c r="D42" s="150" t="s">
        <v>79</v>
      </c>
      <c r="E42" s="150"/>
      <c r="F42" s="168"/>
      <c r="G42" s="151"/>
      <c r="H42" s="151"/>
      <c r="I42" s="151"/>
      <c r="J42" s="150"/>
      <c r="K42" s="150"/>
      <c r="L42" s="150"/>
      <c r="M42" s="150"/>
      <c r="N42" s="150"/>
      <c r="O42" s="150"/>
      <c r="P42" s="150"/>
      <c r="Q42" s="147"/>
      <c r="R42" s="147"/>
      <c r="S42" s="150"/>
      <c r="T42" s="147"/>
      <c r="U42" s="147"/>
      <c r="V42" s="147"/>
      <c r="W42" s="147"/>
      <c r="X42" s="147"/>
      <c r="Y42" s="147"/>
      <c r="Z42" s="147"/>
    </row>
    <row r="43" spans="1:26" ht="24.95" customHeight="1" x14ac:dyDescent="0.25">
      <c r="A43" s="172"/>
      <c r="B43" s="169" t="s">
        <v>251</v>
      </c>
      <c r="C43" s="173" t="s">
        <v>282</v>
      </c>
      <c r="D43" s="169" t="s">
        <v>283</v>
      </c>
      <c r="E43" s="169" t="s">
        <v>101</v>
      </c>
      <c r="F43" s="170">
        <v>1.4175</v>
      </c>
      <c r="G43" s="171"/>
      <c r="H43" s="171"/>
      <c r="I43" s="171">
        <f t="shared" ref="I43:I54" si="12">ROUND(F43*(G43+H43),2)</f>
        <v>0</v>
      </c>
      <c r="J43" s="169">
        <f t="shared" ref="J43:J54" si="13">ROUND(F43*(N43),2)</f>
        <v>131.63999999999999</v>
      </c>
      <c r="K43" s="1">
        <f t="shared" ref="K43:K54" si="14">ROUND(F43*(O43),2)</f>
        <v>0</v>
      </c>
      <c r="L43" s="1">
        <f t="shared" ref="L43:L53" si="15">ROUND(F43*(G43),2)</f>
        <v>0</v>
      </c>
      <c r="M43" s="1"/>
      <c r="N43" s="1">
        <v>92.87</v>
      </c>
      <c r="O43" s="1"/>
      <c r="P43" s="168">
        <v>2.4171</v>
      </c>
      <c r="Q43" s="174"/>
      <c r="R43" s="174">
        <v>2.4171</v>
      </c>
      <c r="S43" s="150">
        <f>ROUND(F43*(R43),3)</f>
        <v>3.4260000000000002</v>
      </c>
      <c r="V43" s="175"/>
      <c r="Z43">
        <v>0</v>
      </c>
    </row>
    <row r="44" spans="1:26" ht="24.95" customHeight="1" x14ac:dyDescent="0.25">
      <c r="A44" s="172"/>
      <c r="B44" s="169" t="s">
        <v>251</v>
      </c>
      <c r="C44" s="173" t="s">
        <v>284</v>
      </c>
      <c r="D44" s="169" t="s">
        <v>285</v>
      </c>
      <c r="E44" s="169" t="s">
        <v>116</v>
      </c>
      <c r="F44" s="170">
        <v>7.02</v>
      </c>
      <c r="G44" s="171"/>
      <c r="H44" s="171"/>
      <c r="I44" s="171">
        <f t="shared" si="12"/>
        <v>0</v>
      </c>
      <c r="J44" s="169">
        <f t="shared" si="13"/>
        <v>101.16</v>
      </c>
      <c r="K44" s="1">
        <f t="shared" si="14"/>
        <v>0</v>
      </c>
      <c r="L44" s="1">
        <f t="shared" si="15"/>
        <v>0</v>
      </c>
      <c r="M44" s="1"/>
      <c r="N44" s="1">
        <v>14.41</v>
      </c>
      <c r="O44" s="1"/>
      <c r="P44" s="168">
        <v>3.0000000000000001E-3</v>
      </c>
      <c r="Q44" s="174"/>
      <c r="R44" s="174">
        <v>3.0000000000000001E-3</v>
      </c>
      <c r="S44" s="150">
        <f>ROUND(F44*(R44),3)</f>
        <v>2.1000000000000001E-2</v>
      </c>
      <c r="V44" s="175"/>
      <c r="Z44">
        <v>0</v>
      </c>
    </row>
    <row r="45" spans="1:26" ht="24.95" customHeight="1" x14ac:dyDescent="0.25">
      <c r="A45" s="172"/>
      <c r="B45" s="169" t="s">
        <v>251</v>
      </c>
      <c r="C45" s="173" t="s">
        <v>286</v>
      </c>
      <c r="D45" s="169" t="s">
        <v>287</v>
      </c>
      <c r="E45" s="169" t="s">
        <v>116</v>
      </c>
      <c r="F45" s="170">
        <v>7.02</v>
      </c>
      <c r="G45" s="171"/>
      <c r="H45" s="171"/>
      <c r="I45" s="171">
        <f t="shared" si="12"/>
        <v>0</v>
      </c>
      <c r="J45" s="169">
        <f t="shared" si="13"/>
        <v>31.59</v>
      </c>
      <c r="K45" s="1">
        <f t="shared" si="14"/>
        <v>0</v>
      </c>
      <c r="L45" s="1">
        <f t="shared" si="15"/>
        <v>0</v>
      </c>
      <c r="M45" s="1"/>
      <c r="N45" s="1">
        <v>4.5</v>
      </c>
      <c r="O45" s="1"/>
      <c r="P45" s="161"/>
      <c r="Q45" s="174"/>
      <c r="R45" s="174"/>
      <c r="S45" s="150"/>
      <c r="V45" s="175"/>
      <c r="Z45">
        <v>0</v>
      </c>
    </row>
    <row r="46" spans="1:26" ht="24.95" customHeight="1" x14ac:dyDescent="0.25">
      <c r="A46" s="172"/>
      <c r="B46" s="169" t="s">
        <v>251</v>
      </c>
      <c r="C46" s="173" t="s">
        <v>288</v>
      </c>
      <c r="D46" s="169" t="s">
        <v>289</v>
      </c>
      <c r="E46" s="169" t="s">
        <v>116</v>
      </c>
      <c r="F46" s="170">
        <v>7.02</v>
      </c>
      <c r="G46" s="171"/>
      <c r="H46" s="171"/>
      <c r="I46" s="171">
        <f t="shared" si="12"/>
        <v>0</v>
      </c>
      <c r="J46" s="169">
        <f t="shared" si="13"/>
        <v>43.88</v>
      </c>
      <c r="K46" s="1">
        <f t="shared" si="14"/>
        <v>0</v>
      </c>
      <c r="L46" s="1">
        <f t="shared" si="15"/>
        <v>0</v>
      </c>
      <c r="M46" s="1"/>
      <c r="N46" s="1">
        <v>6.25</v>
      </c>
      <c r="O46" s="1"/>
      <c r="P46" s="168">
        <v>2.3E-3</v>
      </c>
      <c r="Q46" s="174"/>
      <c r="R46" s="174">
        <v>2.3E-3</v>
      </c>
      <c r="S46" s="150">
        <f>ROUND(F46*(R46),3)</f>
        <v>1.6E-2</v>
      </c>
      <c r="V46" s="175"/>
      <c r="Z46">
        <v>0</v>
      </c>
    </row>
    <row r="47" spans="1:26" ht="24.95" customHeight="1" x14ac:dyDescent="0.25">
      <c r="A47" s="172"/>
      <c r="B47" s="169" t="s">
        <v>251</v>
      </c>
      <c r="C47" s="173" t="s">
        <v>290</v>
      </c>
      <c r="D47" s="169" t="s">
        <v>291</v>
      </c>
      <c r="E47" s="169" t="s">
        <v>116</v>
      </c>
      <c r="F47" s="170">
        <v>7.02</v>
      </c>
      <c r="G47" s="171"/>
      <c r="H47" s="171"/>
      <c r="I47" s="171">
        <f t="shared" si="12"/>
        <v>0</v>
      </c>
      <c r="J47" s="169">
        <f t="shared" si="13"/>
        <v>12.64</v>
      </c>
      <c r="K47" s="1">
        <f t="shared" si="14"/>
        <v>0</v>
      </c>
      <c r="L47" s="1">
        <f t="shared" si="15"/>
        <v>0</v>
      </c>
      <c r="M47" s="1"/>
      <c r="N47" s="1">
        <v>1.8</v>
      </c>
      <c r="O47" s="1"/>
      <c r="P47" s="161"/>
      <c r="Q47" s="174"/>
      <c r="R47" s="174"/>
      <c r="S47" s="150"/>
      <c r="V47" s="175"/>
      <c r="Z47">
        <v>0</v>
      </c>
    </row>
    <row r="48" spans="1:26" ht="24.95" customHeight="1" x14ac:dyDescent="0.25">
      <c r="A48" s="172"/>
      <c r="B48" s="169" t="s">
        <v>251</v>
      </c>
      <c r="C48" s="173" t="s">
        <v>292</v>
      </c>
      <c r="D48" s="169" t="s">
        <v>293</v>
      </c>
      <c r="E48" s="169" t="s">
        <v>281</v>
      </c>
      <c r="F48" s="170">
        <v>0.11336</v>
      </c>
      <c r="G48" s="171"/>
      <c r="H48" s="171"/>
      <c r="I48" s="171">
        <f t="shared" si="12"/>
        <v>0</v>
      </c>
      <c r="J48" s="169">
        <f t="shared" si="13"/>
        <v>157.63999999999999</v>
      </c>
      <c r="K48" s="1">
        <f t="shared" si="14"/>
        <v>0</v>
      </c>
      <c r="L48" s="1">
        <f t="shared" si="15"/>
        <v>0</v>
      </c>
      <c r="M48" s="1"/>
      <c r="N48" s="1">
        <v>1390.64</v>
      </c>
      <c r="O48" s="1"/>
      <c r="P48" s="168">
        <v>1.0167999999999999</v>
      </c>
      <c r="Q48" s="174"/>
      <c r="R48" s="174">
        <v>1.0167999999999999</v>
      </c>
      <c r="S48" s="150">
        <f>ROUND(F48*(R48),3)</f>
        <v>0.115</v>
      </c>
      <c r="V48" s="175"/>
      <c r="Z48">
        <v>0</v>
      </c>
    </row>
    <row r="49" spans="1:26" ht="24.95" customHeight="1" x14ac:dyDescent="0.25">
      <c r="A49" s="172"/>
      <c r="B49" s="169" t="s">
        <v>251</v>
      </c>
      <c r="C49" s="173" t="s">
        <v>294</v>
      </c>
      <c r="D49" s="169" t="s">
        <v>1033</v>
      </c>
      <c r="E49" s="169" t="s">
        <v>295</v>
      </c>
      <c r="F49" s="170">
        <v>14.82</v>
      </c>
      <c r="G49" s="171"/>
      <c r="H49" s="171"/>
      <c r="I49" s="171">
        <f t="shared" si="12"/>
        <v>0</v>
      </c>
      <c r="J49" s="169">
        <f t="shared" si="13"/>
        <v>418.07</v>
      </c>
      <c r="K49" s="1">
        <f t="shared" si="14"/>
        <v>0</v>
      </c>
      <c r="L49" s="1">
        <f t="shared" si="15"/>
        <v>0</v>
      </c>
      <c r="M49" s="1"/>
      <c r="N49" s="1">
        <v>28.21</v>
      </c>
      <c r="O49" s="1"/>
      <c r="P49" s="168">
        <v>2.4989999999999998E-2</v>
      </c>
      <c r="Q49" s="174"/>
      <c r="R49" s="174">
        <v>2.4989999999999998E-2</v>
      </c>
      <c r="S49" s="150">
        <f>ROUND(F49*(R49),3)</f>
        <v>0.37</v>
      </c>
      <c r="V49" s="175"/>
      <c r="Z49">
        <v>0</v>
      </c>
    </row>
    <row r="50" spans="1:26" ht="24.95" customHeight="1" x14ac:dyDescent="0.25">
      <c r="A50" s="172"/>
      <c r="B50" s="169" t="s">
        <v>251</v>
      </c>
      <c r="C50" s="173" t="s">
        <v>296</v>
      </c>
      <c r="D50" s="169" t="s">
        <v>297</v>
      </c>
      <c r="E50" s="169" t="s">
        <v>101</v>
      </c>
      <c r="F50" s="170">
        <v>1.482</v>
      </c>
      <c r="G50" s="171"/>
      <c r="H50" s="171"/>
      <c r="I50" s="171">
        <f t="shared" si="12"/>
        <v>0</v>
      </c>
      <c r="J50" s="169">
        <f t="shared" si="13"/>
        <v>172.71</v>
      </c>
      <c r="K50" s="1">
        <f t="shared" si="14"/>
        <v>0</v>
      </c>
      <c r="L50" s="1">
        <f t="shared" si="15"/>
        <v>0</v>
      </c>
      <c r="M50" s="1"/>
      <c r="N50" s="1">
        <v>116.54</v>
      </c>
      <c r="O50" s="1"/>
      <c r="P50" s="168">
        <v>2.4220999999999999</v>
      </c>
      <c r="Q50" s="174"/>
      <c r="R50" s="174">
        <v>2.4220999999999999</v>
      </c>
      <c r="S50" s="150">
        <f>ROUND(F50*(R50),3)</f>
        <v>3.59</v>
      </c>
      <c r="V50" s="175"/>
      <c r="Z50">
        <v>0</v>
      </c>
    </row>
    <row r="51" spans="1:26" ht="24.95" customHeight="1" x14ac:dyDescent="0.25">
      <c r="A51" s="172"/>
      <c r="B51" s="169" t="s">
        <v>251</v>
      </c>
      <c r="C51" s="173" t="s">
        <v>298</v>
      </c>
      <c r="D51" s="169" t="s">
        <v>299</v>
      </c>
      <c r="E51" s="169" t="s">
        <v>116</v>
      </c>
      <c r="F51" s="170">
        <v>11.77</v>
      </c>
      <c r="G51" s="171"/>
      <c r="H51" s="171"/>
      <c r="I51" s="171">
        <f t="shared" si="12"/>
        <v>0</v>
      </c>
      <c r="J51" s="169">
        <f t="shared" si="13"/>
        <v>99.22</v>
      </c>
      <c r="K51" s="1">
        <f t="shared" si="14"/>
        <v>0</v>
      </c>
      <c r="L51" s="1">
        <f t="shared" si="15"/>
        <v>0</v>
      </c>
      <c r="M51" s="1"/>
      <c r="N51" s="1">
        <v>8.43</v>
      </c>
      <c r="O51" s="1"/>
      <c r="P51" s="168">
        <v>3.3E-3</v>
      </c>
      <c r="Q51" s="174"/>
      <c r="R51" s="174">
        <v>3.3E-3</v>
      </c>
      <c r="S51" s="150">
        <f>ROUND(F51*(R51),3)</f>
        <v>3.9E-2</v>
      </c>
      <c r="V51" s="175"/>
      <c r="Z51">
        <v>0</v>
      </c>
    </row>
    <row r="52" spans="1:26" ht="24.95" customHeight="1" x14ac:dyDescent="0.25">
      <c r="A52" s="172"/>
      <c r="B52" s="169" t="s">
        <v>251</v>
      </c>
      <c r="C52" s="173" t="s">
        <v>300</v>
      </c>
      <c r="D52" s="169" t="s">
        <v>301</v>
      </c>
      <c r="E52" s="169" t="s">
        <v>116</v>
      </c>
      <c r="F52" s="170">
        <v>11.77</v>
      </c>
      <c r="G52" s="171"/>
      <c r="H52" s="171"/>
      <c r="I52" s="171">
        <f t="shared" si="12"/>
        <v>0</v>
      </c>
      <c r="J52" s="169">
        <f t="shared" si="13"/>
        <v>37.549999999999997</v>
      </c>
      <c r="K52" s="1">
        <f t="shared" si="14"/>
        <v>0</v>
      </c>
      <c r="L52" s="1">
        <f t="shared" si="15"/>
        <v>0</v>
      </c>
      <c r="M52" s="1"/>
      <c r="N52" s="1">
        <v>3.19</v>
      </c>
      <c r="O52" s="1"/>
      <c r="P52" s="161"/>
      <c r="Q52" s="174"/>
      <c r="R52" s="174"/>
      <c r="S52" s="150"/>
      <c r="V52" s="175"/>
      <c r="Z52">
        <v>0</v>
      </c>
    </row>
    <row r="53" spans="1:26" ht="24.95" customHeight="1" x14ac:dyDescent="0.25">
      <c r="A53" s="172"/>
      <c r="B53" s="169" t="s">
        <v>251</v>
      </c>
      <c r="C53" s="173" t="s">
        <v>302</v>
      </c>
      <c r="D53" s="169" t="s">
        <v>303</v>
      </c>
      <c r="E53" s="169" t="s">
        <v>210</v>
      </c>
      <c r="F53" s="170">
        <v>0.1151514</v>
      </c>
      <c r="G53" s="171"/>
      <c r="H53" s="171"/>
      <c r="I53" s="171">
        <f t="shared" si="12"/>
        <v>0</v>
      </c>
      <c r="J53" s="169">
        <f t="shared" si="13"/>
        <v>150.33000000000001</v>
      </c>
      <c r="K53" s="1">
        <f t="shared" si="14"/>
        <v>0</v>
      </c>
      <c r="L53" s="1">
        <f t="shared" si="15"/>
        <v>0</v>
      </c>
      <c r="M53" s="1"/>
      <c r="N53" s="1">
        <v>1305.54</v>
      </c>
      <c r="O53" s="1"/>
      <c r="P53" s="168">
        <v>1.016</v>
      </c>
      <c r="Q53" s="174"/>
      <c r="R53" s="174">
        <v>1.016</v>
      </c>
      <c r="S53" s="150">
        <f>ROUND(F53*(R53),3)</f>
        <v>0.11700000000000001</v>
      </c>
      <c r="V53" s="175"/>
      <c r="Z53">
        <v>0</v>
      </c>
    </row>
    <row r="54" spans="1:26" ht="24.95" customHeight="1" x14ac:dyDescent="0.25">
      <c r="A54" s="172"/>
      <c r="B54" s="169" t="s">
        <v>213</v>
      </c>
      <c r="C54" s="173" t="s">
        <v>304</v>
      </c>
      <c r="D54" s="169" t="s">
        <v>1034</v>
      </c>
      <c r="E54" s="169" t="s">
        <v>295</v>
      </c>
      <c r="F54" s="170">
        <v>15.116400000000001</v>
      </c>
      <c r="G54" s="171"/>
      <c r="H54" s="171"/>
      <c r="I54" s="171">
        <f t="shared" si="12"/>
        <v>0</v>
      </c>
      <c r="J54" s="169">
        <f t="shared" si="13"/>
        <v>32.65</v>
      </c>
      <c r="K54" s="1">
        <f t="shared" si="14"/>
        <v>0</v>
      </c>
      <c r="L54" s="1"/>
      <c r="M54" s="1">
        <f>ROUND(F54*(G54),2)</f>
        <v>0</v>
      </c>
      <c r="N54" s="1">
        <v>2.16</v>
      </c>
      <c r="O54" s="1"/>
      <c r="P54" s="161"/>
      <c r="Q54" s="174"/>
      <c r="R54" s="174"/>
      <c r="S54" s="150"/>
      <c r="V54" s="175"/>
      <c r="Z54">
        <v>0</v>
      </c>
    </row>
    <row r="55" spans="1:26" x14ac:dyDescent="0.25">
      <c r="A55" s="150"/>
      <c r="B55" s="150"/>
      <c r="C55" s="150"/>
      <c r="D55" s="150" t="s">
        <v>79</v>
      </c>
      <c r="E55" s="150"/>
      <c r="F55" s="168"/>
      <c r="G55" s="153"/>
      <c r="H55" s="153">
        <f>ROUND((SUM(M42:M54))/1,2)</f>
        <v>0</v>
      </c>
      <c r="I55" s="153">
        <f>ROUND((SUM(I42:I54))/1,2)</f>
        <v>0</v>
      </c>
      <c r="J55" s="150"/>
      <c r="K55" s="150"/>
      <c r="L55" s="150">
        <f>ROUND((SUM(L42:L54))/1,2)</f>
        <v>0</v>
      </c>
      <c r="M55" s="150">
        <f>ROUND((SUM(M42:M54))/1,2)</f>
        <v>0</v>
      </c>
      <c r="N55" s="150"/>
      <c r="O55" s="150"/>
      <c r="P55" s="176">
        <f>ROUND((SUM(P42:P54))/1,2)</f>
        <v>6.91</v>
      </c>
      <c r="Q55" s="147"/>
      <c r="R55" s="147"/>
      <c r="S55" s="176">
        <f>ROUND((SUM(S42:S54))/1,2)</f>
        <v>7.69</v>
      </c>
      <c r="T55" s="147"/>
      <c r="U55" s="147"/>
      <c r="V55" s="147"/>
      <c r="W55" s="147"/>
      <c r="X55" s="147"/>
      <c r="Y55" s="147"/>
      <c r="Z55" s="147"/>
    </row>
    <row r="56" spans="1:26" x14ac:dyDescent="0.25">
      <c r="A56" s="1"/>
      <c r="B56" s="1"/>
      <c r="C56" s="1"/>
      <c r="D56" s="1"/>
      <c r="E56" s="1"/>
      <c r="F56" s="161"/>
      <c r="G56" s="143"/>
      <c r="H56" s="143"/>
      <c r="I56" s="143"/>
      <c r="J56" s="1"/>
      <c r="K56" s="1"/>
      <c r="L56" s="1"/>
      <c r="M56" s="1"/>
      <c r="N56" s="1"/>
      <c r="O56" s="1"/>
      <c r="P56" s="1"/>
      <c r="S56" s="1"/>
    </row>
    <row r="57" spans="1:26" x14ac:dyDescent="0.25">
      <c r="A57" s="150"/>
      <c r="B57" s="150"/>
      <c r="C57" s="150"/>
      <c r="D57" s="150" t="s">
        <v>223</v>
      </c>
      <c r="E57" s="150"/>
      <c r="F57" s="168"/>
      <c r="G57" s="151"/>
      <c r="H57" s="151"/>
      <c r="I57" s="151"/>
      <c r="J57" s="150"/>
      <c r="K57" s="150"/>
      <c r="L57" s="150"/>
      <c r="M57" s="150"/>
      <c r="N57" s="150"/>
      <c r="O57" s="150"/>
      <c r="P57" s="150"/>
      <c r="Q57" s="147"/>
      <c r="R57" s="147"/>
      <c r="S57" s="150"/>
      <c r="T57" s="147"/>
      <c r="U57" s="147"/>
      <c r="V57" s="147"/>
      <c r="W57" s="147"/>
      <c r="X57" s="147"/>
      <c r="Y57" s="147"/>
      <c r="Z57" s="147"/>
    </row>
    <row r="58" spans="1:26" ht="24.95" customHeight="1" x14ac:dyDescent="0.25">
      <c r="A58" s="172"/>
      <c r="B58" s="169" t="s">
        <v>251</v>
      </c>
      <c r="C58" s="173" t="s">
        <v>305</v>
      </c>
      <c r="D58" s="169" t="s">
        <v>306</v>
      </c>
      <c r="E58" s="169" t="s">
        <v>116</v>
      </c>
      <c r="F58" s="170">
        <v>6.24</v>
      </c>
      <c r="G58" s="171"/>
      <c r="H58" s="171"/>
      <c r="I58" s="171">
        <f t="shared" ref="I58:I64" si="16">ROUND(F58*(G58+H58),2)</f>
        <v>0</v>
      </c>
      <c r="J58" s="169">
        <f t="shared" ref="J58:J64" si="17">ROUND(F58*(N58),2)</f>
        <v>58.16</v>
      </c>
      <c r="K58" s="1">
        <f t="shared" ref="K58:K64" si="18">ROUND(F58*(O58),2)</f>
        <v>0</v>
      </c>
      <c r="L58" s="1">
        <f t="shared" ref="L58:L63" si="19">ROUND(F58*(G58),2)</f>
        <v>0</v>
      </c>
      <c r="M58" s="1"/>
      <c r="N58" s="1">
        <v>9.32</v>
      </c>
      <c r="O58" s="1"/>
      <c r="P58" s="168">
        <v>4.7300000000000002E-2</v>
      </c>
      <c r="Q58" s="174"/>
      <c r="R58" s="174">
        <v>4.7300000000000002E-2</v>
      </c>
      <c r="S58" s="150">
        <f t="shared" ref="S58:S64" si="20">ROUND(F58*(R58),3)</f>
        <v>0.29499999999999998</v>
      </c>
      <c r="V58" s="175"/>
      <c r="Z58">
        <v>0</v>
      </c>
    </row>
    <row r="59" spans="1:26" ht="24.95" customHeight="1" x14ac:dyDescent="0.25">
      <c r="A59" s="172"/>
      <c r="B59" s="169" t="s">
        <v>251</v>
      </c>
      <c r="C59" s="173" t="s">
        <v>307</v>
      </c>
      <c r="D59" s="169" t="s">
        <v>308</v>
      </c>
      <c r="E59" s="169" t="s">
        <v>116</v>
      </c>
      <c r="F59" s="170">
        <v>62.45</v>
      </c>
      <c r="G59" s="171"/>
      <c r="H59" s="171"/>
      <c r="I59" s="171">
        <f t="shared" si="16"/>
        <v>0</v>
      </c>
      <c r="J59" s="169">
        <f t="shared" si="17"/>
        <v>422.79</v>
      </c>
      <c r="K59" s="1">
        <f t="shared" si="18"/>
        <v>0</v>
      </c>
      <c r="L59" s="1">
        <f t="shared" si="19"/>
        <v>0</v>
      </c>
      <c r="M59" s="1"/>
      <c r="N59" s="1">
        <v>6.77</v>
      </c>
      <c r="O59" s="1"/>
      <c r="P59" s="168">
        <v>4.41E-2</v>
      </c>
      <c r="Q59" s="174"/>
      <c r="R59" s="174">
        <v>4.41E-2</v>
      </c>
      <c r="S59" s="150">
        <f t="shared" si="20"/>
        <v>2.754</v>
      </c>
      <c r="V59" s="175"/>
      <c r="Z59">
        <v>0</v>
      </c>
    </row>
    <row r="60" spans="1:26" ht="24.95" customHeight="1" x14ac:dyDescent="0.25">
      <c r="A60" s="172"/>
      <c r="B60" s="169" t="s">
        <v>251</v>
      </c>
      <c r="C60" s="173" t="s">
        <v>309</v>
      </c>
      <c r="D60" s="169" t="s">
        <v>310</v>
      </c>
      <c r="E60" s="169" t="s">
        <v>116</v>
      </c>
      <c r="F60" s="170">
        <v>44.823</v>
      </c>
      <c r="G60" s="171"/>
      <c r="H60" s="171"/>
      <c r="I60" s="171">
        <f t="shared" si="16"/>
        <v>0</v>
      </c>
      <c r="J60" s="169">
        <f t="shared" si="17"/>
        <v>497.98</v>
      </c>
      <c r="K60" s="1">
        <f t="shared" si="18"/>
        <v>0</v>
      </c>
      <c r="L60" s="1">
        <f t="shared" si="19"/>
        <v>0</v>
      </c>
      <c r="M60" s="1"/>
      <c r="N60" s="1">
        <v>11.11</v>
      </c>
      <c r="O60" s="1"/>
      <c r="P60" s="168">
        <v>4.82E-2</v>
      </c>
      <c r="Q60" s="174"/>
      <c r="R60" s="174">
        <v>4.82E-2</v>
      </c>
      <c r="S60" s="150">
        <f t="shared" si="20"/>
        <v>2.16</v>
      </c>
      <c r="V60" s="175"/>
      <c r="Z60">
        <v>0</v>
      </c>
    </row>
    <row r="61" spans="1:26" ht="24.95" customHeight="1" x14ac:dyDescent="0.25">
      <c r="A61" s="172"/>
      <c r="B61" s="169" t="s">
        <v>251</v>
      </c>
      <c r="C61" s="173" t="s">
        <v>311</v>
      </c>
      <c r="D61" s="169" t="s">
        <v>1035</v>
      </c>
      <c r="E61" s="169" t="s">
        <v>312</v>
      </c>
      <c r="F61" s="170">
        <v>44.823</v>
      </c>
      <c r="G61" s="171"/>
      <c r="H61" s="171"/>
      <c r="I61" s="171">
        <f t="shared" si="16"/>
        <v>0</v>
      </c>
      <c r="J61" s="169">
        <f t="shared" si="17"/>
        <v>282.83</v>
      </c>
      <c r="K61" s="1">
        <f t="shared" si="18"/>
        <v>0</v>
      </c>
      <c r="L61" s="1">
        <f t="shared" si="19"/>
        <v>0</v>
      </c>
      <c r="M61" s="1"/>
      <c r="N61" s="1">
        <v>6.31</v>
      </c>
      <c r="O61" s="1"/>
      <c r="P61" s="168">
        <v>9.3000000000000005E-4</v>
      </c>
      <c r="Q61" s="174"/>
      <c r="R61" s="174">
        <v>9.3000000000000005E-4</v>
      </c>
      <c r="S61" s="150">
        <f t="shared" si="20"/>
        <v>4.2000000000000003E-2</v>
      </c>
      <c r="V61" s="175"/>
      <c r="Z61">
        <v>0</v>
      </c>
    </row>
    <row r="62" spans="1:26" ht="24.95" customHeight="1" x14ac:dyDescent="0.25">
      <c r="A62" s="172"/>
      <c r="B62" s="169" t="s">
        <v>251</v>
      </c>
      <c r="C62" s="173" t="s">
        <v>313</v>
      </c>
      <c r="D62" s="169" t="s">
        <v>314</v>
      </c>
      <c r="E62" s="169" t="s">
        <v>116</v>
      </c>
      <c r="F62" s="170">
        <v>20.64</v>
      </c>
      <c r="G62" s="171"/>
      <c r="H62" s="171"/>
      <c r="I62" s="171">
        <f t="shared" si="16"/>
        <v>0</v>
      </c>
      <c r="J62" s="169">
        <f t="shared" si="17"/>
        <v>159.75</v>
      </c>
      <c r="K62" s="1">
        <f t="shared" si="18"/>
        <v>0</v>
      </c>
      <c r="L62" s="1">
        <f t="shared" si="19"/>
        <v>0</v>
      </c>
      <c r="M62" s="1"/>
      <c r="N62" s="1">
        <v>7.74</v>
      </c>
      <c r="O62" s="1"/>
      <c r="P62" s="168">
        <v>9.7699999999999995E-2</v>
      </c>
      <c r="Q62" s="174"/>
      <c r="R62" s="174">
        <v>9.7699999999999995E-2</v>
      </c>
      <c r="S62" s="150">
        <f t="shared" si="20"/>
        <v>2.0169999999999999</v>
      </c>
      <c r="V62" s="175"/>
      <c r="Z62">
        <v>0</v>
      </c>
    </row>
    <row r="63" spans="1:26" ht="35.1" customHeight="1" x14ac:dyDescent="0.25">
      <c r="A63" s="172"/>
      <c r="B63" s="169" t="s">
        <v>251</v>
      </c>
      <c r="C63" s="173" t="s">
        <v>315</v>
      </c>
      <c r="D63" s="169" t="s">
        <v>316</v>
      </c>
      <c r="E63" s="169" t="s">
        <v>140</v>
      </c>
      <c r="F63" s="170">
        <v>1</v>
      </c>
      <c r="G63" s="171"/>
      <c r="H63" s="171"/>
      <c r="I63" s="171">
        <f t="shared" si="16"/>
        <v>0</v>
      </c>
      <c r="J63" s="169">
        <f t="shared" si="17"/>
        <v>11.46</v>
      </c>
      <c r="K63" s="1">
        <f t="shared" si="18"/>
        <v>0</v>
      </c>
      <c r="L63" s="1">
        <f t="shared" si="19"/>
        <v>0</v>
      </c>
      <c r="M63" s="1"/>
      <c r="N63" s="1">
        <v>11.46</v>
      </c>
      <c r="O63" s="1"/>
      <c r="P63" s="168">
        <v>1.89E-2</v>
      </c>
      <c r="Q63" s="174"/>
      <c r="R63" s="174">
        <v>1.89E-2</v>
      </c>
      <c r="S63" s="150">
        <f t="shared" si="20"/>
        <v>1.9E-2</v>
      </c>
      <c r="V63" s="175"/>
      <c r="Z63">
        <v>0</v>
      </c>
    </row>
    <row r="64" spans="1:26" ht="24.95" customHeight="1" x14ac:dyDescent="0.25">
      <c r="A64" s="172"/>
      <c r="B64" s="169" t="s">
        <v>141</v>
      </c>
      <c r="C64" s="173" t="s">
        <v>317</v>
      </c>
      <c r="D64" s="169" t="s">
        <v>318</v>
      </c>
      <c r="E64" s="169" t="s">
        <v>140</v>
      </c>
      <c r="F64" s="170">
        <v>1</v>
      </c>
      <c r="G64" s="171"/>
      <c r="H64" s="171"/>
      <c r="I64" s="171">
        <f t="shared" si="16"/>
        <v>0</v>
      </c>
      <c r="J64" s="169">
        <f t="shared" si="17"/>
        <v>18.260000000000002</v>
      </c>
      <c r="K64" s="1">
        <f t="shared" si="18"/>
        <v>0</v>
      </c>
      <c r="L64" s="1"/>
      <c r="M64" s="1">
        <f>ROUND(F64*(G64),2)</f>
        <v>0</v>
      </c>
      <c r="N64" s="1">
        <v>18.260000000000002</v>
      </c>
      <c r="O64" s="1"/>
      <c r="P64" s="168">
        <v>1.1299999999999999E-2</v>
      </c>
      <c r="Q64" s="174"/>
      <c r="R64" s="174">
        <v>1.1299999999999999E-2</v>
      </c>
      <c r="S64" s="150">
        <f t="shared" si="20"/>
        <v>1.0999999999999999E-2</v>
      </c>
      <c r="V64" s="175"/>
      <c r="Z64">
        <v>0</v>
      </c>
    </row>
    <row r="65" spans="1:26" x14ac:dyDescent="0.25">
      <c r="A65" s="150"/>
      <c r="B65" s="150"/>
      <c r="C65" s="150"/>
      <c r="D65" s="150" t="s">
        <v>223</v>
      </c>
      <c r="E65" s="150"/>
      <c r="F65" s="168"/>
      <c r="G65" s="153"/>
      <c r="H65" s="153">
        <f>ROUND((SUM(M57:M64))/1,2)</f>
        <v>0</v>
      </c>
      <c r="I65" s="153">
        <f>ROUND((SUM(I57:I64))/1,2)</f>
        <v>0</v>
      </c>
      <c r="J65" s="150"/>
      <c r="K65" s="150"/>
      <c r="L65" s="150">
        <f>ROUND((SUM(L57:L64))/1,2)</f>
        <v>0</v>
      </c>
      <c r="M65" s="150">
        <f>ROUND((SUM(M57:M64))/1,2)</f>
        <v>0</v>
      </c>
      <c r="N65" s="150"/>
      <c r="O65" s="150"/>
      <c r="P65" s="176">
        <f>ROUND((SUM(P57:P64))/1,2)</f>
        <v>0.27</v>
      </c>
      <c r="Q65" s="147"/>
      <c r="R65" s="147"/>
      <c r="S65" s="176">
        <f>ROUND((SUM(S57:S64))/1,2)</f>
        <v>7.3</v>
      </c>
      <c r="T65" s="147"/>
      <c r="U65" s="147"/>
      <c r="V65" s="147"/>
      <c r="W65" s="147"/>
      <c r="X65" s="147"/>
      <c r="Y65" s="147"/>
      <c r="Z65" s="147"/>
    </row>
    <row r="66" spans="1:26" x14ac:dyDescent="0.25">
      <c r="A66" s="1"/>
      <c r="B66" s="1"/>
      <c r="C66" s="1"/>
      <c r="D66" s="1"/>
      <c r="E66" s="1"/>
      <c r="F66" s="161"/>
      <c r="G66" s="143"/>
      <c r="H66" s="143"/>
      <c r="I66" s="143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0"/>
      <c r="B67" s="150"/>
      <c r="C67" s="150"/>
      <c r="D67" s="150" t="s">
        <v>224</v>
      </c>
      <c r="E67" s="150"/>
      <c r="F67" s="168"/>
      <c r="G67" s="151"/>
      <c r="H67" s="151"/>
      <c r="I67" s="151"/>
      <c r="J67" s="150"/>
      <c r="K67" s="150"/>
      <c r="L67" s="150"/>
      <c r="M67" s="150"/>
      <c r="N67" s="150"/>
      <c r="O67" s="150"/>
      <c r="P67" s="150"/>
      <c r="Q67" s="147"/>
      <c r="R67" s="147"/>
      <c r="S67" s="150"/>
      <c r="T67" s="147"/>
      <c r="U67" s="147"/>
      <c r="V67" s="147"/>
      <c r="W67" s="147"/>
      <c r="X67" s="147"/>
      <c r="Y67" s="147"/>
      <c r="Z67" s="147"/>
    </row>
    <row r="68" spans="1:26" ht="24.95" customHeight="1" x14ac:dyDescent="0.25">
      <c r="A68" s="172"/>
      <c r="B68" s="169" t="s">
        <v>319</v>
      </c>
      <c r="C68" s="173" t="s">
        <v>320</v>
      </c>
      <c r="D68" s="169" t="s">
        <v>321</v>
      </c>
      <c r="E68" s="169" t="s">
        <v>116</v>
      </c>
      <c r="F68" s="170">
        <v>21</v>
      </c>
      <c r="G68" s="171"/>
      <c r="H68" s="171"/>
      <c r="I68" s="171">
        <f>ROUND(F68*(G68+H68),2)</f>
        <v>0</v>
      </c>
      <c r="J68" s="169">
        <f>ROUND(F68*(N68),2)</f>
        <v>54.39</v>
      </c>
      <c r="K68" s="1">
        <f>ROUND(F68*(O68),2)</f>
        <v>0</v>
      </c>
      <c r="L68" s="1">
        <f>ROUND(F68*(G68),2)</f>
        <v>0</v>
      </c>
      <c r="M68" s="1"/>
      <c r="N68" s="1">
        <v>2.59</v>
      </c>
      <c r="O68" s="1"/>
      <c r="P68" s="168">
        <v>1.2700000000000001E-3</v>
      </c>
      <c r="Q68" s="174"/>
      <c r="R68" s="174">
        <v>1.2700000000000001E-3</v>
      </c>
      <c r="S68" s="150">
        <f>ROUND(F68*(R68),3)</f>
        <v>2.7E-2</v>
      </c>
      <c r="V68" s="175"/>
      <c r="Z68">
        <v>0</v>
      </c>
    </row>
    <row r="69" spans="1:26" ht="24.95" customHeight="1" x14ac:dyDescent="0.25">
      <c r="A69" s="172"/>
      <c r="B69" s="169" t="s">
        <v>251</v>
      </c>
      <c r="C69" s="173" t="s">
        <v>322</v>
      </c>
      <c r="D69" s="169" t="s">
        <v>323</v>
      </c>
      <c r="E69" s="169" t="s">
        <v>116</v>
      </c>
      <c r="F69" s="170">
        <v>20.64</v>
      </c>
      <c r="G69" s="171"/>
      <c r="H69" s="171"/>
      <c r="I69" s="171">
        <f>ROUND(F69*(G69+H69),2)</f>
        <v>0</v>
      </c>
      <c r="J69" s="169">
        <f>ROUND(F69*(N69),2)</f>
        <v>69.56</v>
      </c>
      <c r="K69" s="1">
        <f>ROUND(F69*(O69),2)</f>
        <v>0</v>
      </c>
      <c r="L69" s="1">
        <f>ROUND(F69*(G69),2)</f>
        <v>0</v>
      </c>
      <c r="M69" s="1"/>
      <c r="N69" s="1">
        <v>3.37</v>
      </c>
      <c r="O69" s="1"/>
      <c r="P69" s="161"/>
      <c r="Q69" s="174"/>
      <c r="R69" s="174"/>
      <c r="S69" s="150"/>
      <c r="V69" s="175"/>
      <c r="Z69">
        <v>0</v>
      </c>
    </row>
    <row r="70" spans="1:26" x14ac:dyDescent="0.25">
      <c r="A70" s="150"/>
      <c r="B70" s="150"/>
      <c r="C70" s="150"/>
      <c r="D70" s="150" t="s">
        <v>224</v>
      </c>
      <c r="E70" s="150"/>
      <c r="F70" s="168"/>
      <c r="G70" s="153"/>
      <c r="H70" s="153">
        <f>ROUND((SUM(M67:M69))/1,2)</f>
        <v>0</v>
      </c>
      <c r="I70" s="153">
        <f>ROUND((SUM(I67:I69))/1,2)</f>
        <v>0</v>
      </c>
      <c r="J70" s="150"/>
      <c r="K70" s="150"/>
      <c r="L70" s="150">
        <f>ROUND((SUM(L67:L69))/1,2)</f>
        <v>0</v>
      </c>
      <c r="M70" s="150">
        <f>ROUND((SUM(M67:M69))/1,2)</f>
        <v>0</v>
      </c>
      <c r="N70" s="150"/>
      <c r="O70" s="150"/>
      <c r="P70" s="176">
        <f>ROUND((SUM(P67:P69))/1,2)</f>
        <v>0</v>
      </c>
      <c r="Q70" s="147"/>
      <c r="R70" s="147"/>
      <c r="S70" s="176">
        <f>ROUND((SUM(S67:S69))/1,2)</f>
        <v>0.03</v>
      </c>
      <c r="T70" s="147"/>
      <c r="U70" s="147"/>
      <c r="V70" s="147"/>
      <c r="W70" s="147"/>
      <c r="X70" s="147"/>
      <c r="Y70" s="147"/>
      <c r="Z70" s="147"/>
    </row>
    <row r="71" spans="1:26" x14ac:dyDescent="0.25">
      <c r="A71" s="1"/>
      <c r="B71" s="1"/>
      <c r="C71" s="1"/>
      <c r="D71" s="1"/>
      <c r="E71" s="1"/>
      <c r="F71" s="161"/>
      <c r="G71" s="143"/>
      <c r="H71" s="143"/>
      <c r="I71" s="143"/>
      <c r="J71" s="1"/>
      <c r="K71" s="1"/>
      <c r="L71" s="1"/>
      <c r="M71" s="1"/>
      <c r="N71" s="1"/>
      <c r="O71" s="1"/>
      <c r="P71" s="1"/>
      <c r="S71" s="1"/>
    </row>
    <row r="72" spans="1:26" x14ac:dyDescent="0.25">
      <c r="A72" s="150"/>
      <c r="B72" s="150"/>
      <c r="C72" s="150"/>
      <c r="D72" s="150" t="s">
        <v>81</v>
      </c>
      <c r="E72" s="150"/>
      <c r="F72" s="168"/>
      <c r="G72" s="151"/>
      <c r="H72" s="151"/>
      <c r="I72" s="151"/>
      <c r="J72" s="150"/>
      <c r="K72" s="150"/>
      <c r="L72" s="150"/>
      <c r="M72" s="150"/>
      <c r="N72" s="150"/>
      <c r="O72" s="150"/>
      <c r="P72" s="150"/>
      <c r="Q72" s="147"/>
      <c r="R72" s="147"/>
      <c r="S72" s="150"/>
      <c r="T72" s="147"/>
      <c r="U72" s="147"/>
      <c r="V72" s="147"/>
      <c r="W72" s="147"/>
      <c r="X72" s="147"/>
      <c r="Y72" s="147"/>
      <c r="Z72" s="147"/>
    </row>
    <row r="73" spans="1:26" ht="24.95" customHeight="1" x14ac:dyDescent="0.25">
      <c r="A73" s="172"/>
      <c r="B73" s="169" t="s">
        <v>251</v>
      </c>
      <c r="C73" s="173" t="s">
        <v>324</v>
      </c>
      <c r="D73" s="169" t="s">
        <v>325</v>
      </c>
      <c r="E73" s="169" t="s">
        <v>210</v>
      </c>
      <c r="F73" s="170">
        <v>150.67939225040001</v>
      </c>
      <c r="G73" s="171"/>
      <c r="H73" s="171"/>
      <c r="I73" s="171">
        <f>ROUND(F73*(G73+H73),2)</f>
        <v>0</v>
      </c>
      <c r="J73" s="169">
        <f>ROUND(F73*(N73),2)</f>
        <v>1770.48</v>
      </c>
      <c r="K73" s="1">
        <f>ROUND(F73*(O73),2)</f>
        <v>0</v>
      </c>
      <c r="L73" s="1">
        <f>ROUND(F73*(G73),2)</f>
        <v>0</v>
      </c>
      <c r="M73" s="1"/>
      <c r="N73" s="1">
        <v>11.75</v>
      </c>
      <c r="O73" s="1"/>
      <c r="P73" s="161"/>
      <c r="Q73" s="174"/>
      <c r="R73" s="174"/>
      <c r="S73" s="150"/>
      <c r="V73" s="175"/>
      <c r="Z73">
        <v>0</v>
      </c>
    </row>
    <row r="74" spans="1:26" x14ac:dyDescent="0.25">
      <c r="A74" s="150"/>
      <c r="B74" s="150"/>
      <c r="C74" s="150"/>
      <c r="D74" s="150" t="s">
        <v>81</v>
      </c>
      <c r="E74" s="150"/>
      <c r="F74" s="168"/>
      <c r="G74" s="153"/>
      <c r="H74" s="153">
        <f>ROUND((SUM(M72:M73))/1,2)</f>
        <v>0</v>
      </c>
      <c r="I74" s="153">
        <f>ROUND((SUM(I72:I73))/1,2)</f>
        <v>0</v>
      </c>
      <c r="J74" s="150"/>
      <c r="K74" s="150"/>
      <c r="L74" s="150">
        <f>ROUND((SUM(L72:L73))/1,2)</f>
        <v>0</v>
      </c>
      <c r="M74" s="150">
        <f>ROUND((SUM(M72:M73))/1,2)</f>
        <v>0</v>
      </c>
      <c r="N74" s="150"/>
      <c r="O74" s="150"/>
      <c r="P74" s="176">
        <f>ROUND((SUM(P72:P73))/1,2)</f>
        <v>0</v>
      </c>
      <c r="Q74" s="147"/>
      <c r="R74" s="147"/>
      <c r="S74" s="176">
        <f>ROUND((SUM(S72:S73))/1,2)</f>
        <v>0</v>
      </c>
      <c r="T74" s="147"/>
      <c r="U74" s="147"/>
      <c r="V74" s="147"/>
      <c r="W74" s="147"/>
      <c r="X74" s="147"/>
      <c r="Y74" s="147"/>
      <c r="Z74" s="147"/>
    </row>
    <row r="75" spans="1:26" x14ac:dyDescent="0.25">
      <c r="A75" s="1"/>
      <c r="B75" s="1"/>
      <c r="C75" s="1"/>
      <c r="D75" s="1"/>
      <c r="E75" s="1"/>
      <c r="F75" s="161"/>
      <c r="G75" s="143"/>
      <c r="H75" s="143"/>
      <c r="I75" s="143"/>
      <c r="J75" s="1"/>
      <c r="K75" s="1"/>
      <c r="L75" s="1"/>
      <c r="M75" s="1"/>
      <c r="N75" s="1"/>
      <c r="O75" s="1"/>
      <c r="P75" s="1"/>
      <c r="S75" s="1"/>
    </row>
    <row r="76" spans="1:26" x14ac:dyDescent="0.25">
      <c r="A76" s="150"/>
      <c r="B76" s="150"/>
      <c r="C76" s="150"/>
      <c r="D76" s="2" t="s">
        <v>76</v>
      </c>
      <c r="E76" s="150"/>
      <c r="F76" s="168"/>
      <c r="G76" s="153"/>
      <c r="H76" s="153">
        <f>ROUND((SUM(M9:M75))/2,2)</f>
        <v>0</v>
      </c>
      <c r="I76" s="153">
        <f>ROUND((SUM(I9:I75))/2,2)</f>
        <v>0</v>
      </c>
      <c r="J76" s="151"/>
      <c r="K76" s="150"/>
      <c r="L76" s="151">
        <f>ROUND((SUM(L9:L75))/2,2)</f>
        <v>0</v>
      </c>
      <c r="M76" s="151">
        <f>ROUND((SUM(M9:M75))/2,2)</f>
        <v>0</v>
      </c>
      <c r="N76" s="150"/>
      <c r="O76" s="150"/>
      <c r="P76" s="176">
        <f>ROUND((SUM(P9:P75))/2,2)</f>
        <v>23.78</v>
      </c>
      <c r="S76" s="176">
        <f>ROUND((SUM(S9:S75))/2,2)</f>
        <v>150.69</v>
      </c>
    </row>
    <row r="77" spans="1:26" x14ac:dyDescent="0.25">
      <c r="A77" s="1"/>
      <c r="B77" s="1"/>
      <c r="C77" s="1"/>
      <c r="D77" s="1"/>
      <c r="E77" s="1"/>
      <c r="F77" s="161"/>
      <c r="G77" s="143"/>
      <c r="H77" s="143"/>
      <c r="I77" s="143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50"/>
      <c r="B78" s="150"/>
      <c r="C78" s="150"/>
      <c r="D78" s="2" t="s">
        <v>225</v>
      </c>
      <c r="E78" s="150"/>
      <c r="F78" s="168"/>
      <c r="G78" s="151"/>
      <c r="H78" s="151"/>
      <c r="I78" s="151"/>
      <c r="J78" s="150"/>
      <c r="K78" s="150"/>
      <c r="L78" s="150"/>
      <c r="M78" s="150"/>
      <c r="N78" s="150"/>
      <c r="O78" s="150"/>
      <c r="P78" s="150"/>
      <c r="Q78" s="147"/>
      <c r="R78" s="147"/>
      <c r="S78" s="150"/>
      <c r="T78" s="147"/>
      <c r="U78" s="147"/>
      <c r="V78" s="147"/>
      <c r="W78" s="147"/>
      <c r="X78" s="147"/>
      <c r="Y78" s="147"/>
      <c r="Z78" s="147"/>
    </row>
    <row r="79" spans="1:26" x14ac:dyDescent="0.25">
      <c r="A79" s="150"/>
      <c r="B79" s="150"/>
      <c r="C79" s="150"/>
      <c r="D79" s="150" t="s">
        <v>226</v>
      </c>
      <c r="E79" s="150"/>
      <c r="F79" s="168"/>
      <c r="G79" s="151"/>
      <c r="H79" s="151"/>
      <c r="I79" s="151"/>
      <c r="J79" s="150"/>
      <c r="K79" s="150"/>
      <c r="L79" s="150"/>
      <c r="M79" s="150"/>
      <c r="N79" s="150"/>
      <c r="O79" s="150"/>
      <c r="P79" s="150"/>
      <c r="Q79" s="147"/>
      <c r="R79" s="147"/>
      <c r="S79" s="150"/>
      <c r="T79" s="147"/>
      <c r="U79" s="147"/>
      <c r="V79" s="147"/>
      <c r="W79" s="147"/>
      <c r="X79" s="147"/>
      <c r="Y79" s="147"/>
      <c r="Z79" s="147"/>
    </row>
    <row r="80" spans="1:26" ht="24.95" customHeight="1" x14ac:dyDescent="0.25">
      <c r="A80" s="172"/>
      <c r="B80" s="169" t="s">
        <v>326</v>
      </c>
      <c r="C80" s="173" t="s">
        <v>327</v>
      </c>
      <c r="D80" s="169" t="s">
        <v>328</v>
      </c>
      <c r="E80" s="181">
        <v>1</v>
      </c>
      <c r="F80" s="170">
        <v>8.2984798698297504E-4</v>
      </c>
      <c r="G80" s="182"/>
      <c r="H80" s="182"/>
      <c r="I80" s="182">
        <f>ROUND(F80*(G80+H80),2)</f>
        <v>0</v>
      </c>
      <c r="J80" s="169">
        <f>ROUND(F80*(N80),2)</f>
        <v>0.65</v>
      </c>
      <c r="K80" s="1">
        <f>ROUND(F80*(O80),2)</f>
        <v>0</v>
      </c>
      <c r="L80" s="1">
        <f>ROUND(F80*(G80),2)</f>
        <v>0</v>
      </c>
      <c r="M80" s="1"/>
      <c r="N80" s="1">
        <v>782.78</v>
      </c>
      <c r="O80" s="1"/>
      <c r="P80" s="161"/>
      <c r="Q80" s="174"/>
      <c r="R80" s="174"/>
      <c r="S80" s="150"/>
      <c r="V80" s="175"/>
      <c r="Z80">
        <v>0</v>
      </c>
    </row>
    <row r="81" spans="1:26" ht="24.95" customHeight="1" x14ac:dyDescent="0.25">
      <c r="A81" s="172"/>
      <c r="B81" s="169" t="s">
        <v>329</v>
      </c>
      <c r="C81" s="173" t="s">
        <v>330</v>
      </c>
      <c r="D81" s="169" t="s">
        <v>1036</v>
      </c>
      <c r="E81" s="169" t="s">
        <v>312</v>
      </c>
      <c r="F81" s="170">
        <v>39.1</v>
      </c>
      <c r="G81" s="171"/>
      <c r="H81" s="171"/>
      <c r="I81" s="171">
        <f>ROUND(F81*(G81+H81),2)</f>
        <v>0</v>
      </c>
      <c r="J81" s="169">
        <f>ROUND(F81*(N81),2)</f>
        <v>782.78</v>
      </c>
      <c r="K81" s="1">
        <f>ROUND(F81*(O81),2)</f>
        <v>0</v>
      </c>
      <c r="L81" s="1">
        <f>ROUND(F81*(G81),2)</f>
        <v>0</v>
      </c>
      <c r="M81" s="1"/>
      <c r="N81" s="1">
        <v>20.02</v>
      </c>
      <c r="O81" s="1"/>
      <c r="P81" s="161"/>
      <c r="Q81" s="174"/>
      <c r="R81" s="174"/>
      <c r="S81" s="150"/>
      <c r="V81" s="175"/>
      <c r="Z81">
        <v>0</v>
      </c>
    </row>
    <row r="82" spans="1:26" x14ac:dyDescent="0.25">
      <c r="A82" s="150"/>
      <c r="B82" s="150"/>
      <c r="C82" s="150"/>
      <c r="D82" s="150" t="s">
        <v>226</v>
      </c>
      <c r="E82" s="150"/>
      <c r="F82" s="168"/>
      <c r="G82" s="153"/>
      <c r="H82" s="153">
        <f>ROUND((SUM(M79:M81))/1,2)</f>
        <v>0</v>
      </c>
      <c r="I82" s="153">
        <f>ROUND((SUM(I79:I81))/1,2)</f>
        <v>0</v>
      </c>
      <c r="J82" s="150"/>
      <c r="K82" s="150"/>
      <c r="L82" s="150">
        <f>ROUND((SUM(L79:L81))/1,2)</f>
        <v>0</v>
      </c>
      <c r="M82" s="150">
        <f>ROUND((SUM(M79:M81))/1,2)</f>
        <v>0</v>
      </c>
      <c r="N82" s="150"/>
      <c r="O82" s="150"/>
      <c r="P82" s="176">
        <f>ROUND((SUM(P79:P81))/1,2)</f>
        <v>0</v>
      </c>
      <c r="Q82" s="147"/>
      <c r="R82" s="147"/>
      <c r="S82" s="176">
        <f>ROUND((SUM(S79:S81))/1,2)</f>
        <v>0</v>
      </c>
      <c r="T82" s="147"/>
      <c r="U82" s="147"/>
      <c r="V82" s="147"/>
      <c r="W82" s="147"/>
      <c r="X82" s="147"/>
      <c r="Y82" s="147"/>
      <c r="Z82" s="147"/>
    </row>
    <row r="83" spans="1:26" x14ac:dyDescent="0.25">
      <c r="A83" s="1"/>
      <c r="B83" s="1"/>
      <c r="C83" s="1"/>
      <c r="D83" s="1"/>
      <c r="E83" s="1"/>
      <c r="F83" s="161"/>
      <c r="G83" s="143"/>
      <c r="H83" s="143"/>
      <c r="I83" s="143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50"/>
      <c r="B84" s="150"/>
      <c r="C84" s="150"/>
      <c r="D84" s="150" t="s">
        <v>227</v>
      </c>
      <c r="E84" s="150"/>
      <c r="F84" s="168"/>
      <c r="G84" s="151"/>
      <c r="H84" s="151"/>
      <c r="I84" s="151"/>
      <c r="J84" s="150"/>
      <c r="K84" s="150"/>
      <c r="L84" s="150"/>
      <c r="M84" s="150"/>
      <c r="N84" s="150"/>
      <c r="O84" s="150"/>
      <c r="P84" s="150"/>
      <c r="Q84" s="147"/>
      <c r="R84" s="147"/>
      <c r="S84" s="150"/>
      <c r="T84" s="147"/>
      <c r="U84" s="147"/>
      <c r="V84" s="147"/>
      <c r="W84" s="147"/>
      <c r="X84" s="147"/>
      <c r="Y84" s="147"/>
      <c r="Z84" s="147"/>
    </row>
    <row r="85" spans="1:26" ht="24.95" customHeight="1" x14ac:dyDescent="0.25">
      <c r="A85" s="172"/>
      <c r="B85" s="169" t="s">
        <v>331</v>
      </c>
      <c r="C85" s="173" t="s">
        <v>332</v>
      </c>
      <c r="D85" s="169" t="s">
        <v>333</v>
      </c>
      <c r="E85" s="169" t="s">
        <v>295</v>
      </c>
      <c r="F85" s="170">
        <v>3.1680000000000001</v>
      </c>
      <c r="G85" s="171"/>
      <c r="H85" s="171"/>
      <c r="I85" s="171">
        <f t="shared" ref="I85:I94" si="21">ROUND(F85*(G85+H85),2)</f>
        <v>0</v>
      </c>
      <c r="J85" s="169">
        <f t="shared" ref="J85:J94" si="22">ROUND(F85*(N85),2)</f>
        <v>12.55</v>
      </c>
      <c r="K85" s="1">
        <f t="shared" ref="K85:K94" si="23">ROUND(F85*(O85),2)</f>
        <v>0</v>
      </c>
      <c r="L85" s="1">
        <f t="shared" ref="L85:L92" si="24">ROUND(F85*(G85),2)</f>
        <v>0</v>
      </c>
      <c r="M85" s="1"/>
      <c r="N85" s="1">
        <v>3.96</v>
      </c>
      <c r="O85" s="1"/>
      <c r="P85" s="161"/>
      <c r="Q85" s="174"/>
      <c r="R85" s="174"/>
      <c r="S85" s="150"/>
      <c r="V85" s="175"/>
      <c r="Z85">
        <v>0</v>
      </c>
    </row>
    <row r="86" spans="1:26" ht="35.1" customHeight="1" x14ac:dyDescent="0.25">
      <c r="A86" s="172"/>
      <c r="B86" s="169" t="s">
        <v>331</v>
      </c>
      <c r="C86" s="173" t="s">
        <v>334</v>
      </c>
      <c r="D86" s="169" t="s">
        <v>335</v>
      </c>
      <c r="E86" s="169" t="s">
        <v>149</v>
      </c>
      <c r="F86" s="170">
        <v>39</v>
      </c>
      <c r="G86" s="171"/>
      <c r="H86" s="171"/>
      <c r="I86" s="171">
        <f t="shared" si="21"/>
        <v>0</v>
      </c>
      <c r="J86" s="169">
        <f t="shared" si="22"/>
        <v>16.77</v>
      </c>
      <c r="K86" s="1">
        <f t="shared" si="23"/>
        <v>0</v>
      </c>
      <c r="L86" s="1">
        <f t="shared" si="24"/>
        <v>0</v>
      </c>
      <c r="M86" s="1"/>
      <c r="N86" s="1">
        <v>0.43</v>
      </c>
      <c r="O86" s="1"/>
      <c r="P86" s="161"/>
      <c r="Q86" s="174"/>
      <c r="R86" s="174"/>
      <c r="S86" s="150"/>
      <c r="V86" s="175"/>
      <c r="Z86">
        <v>0</v>
      </c>
    </row>
    <row r="87" spans="1:26" ht="24.95" customHeight="1" x14ac:dyDescent="0.25">
      <c r="A87" s="172"/>
      <c r="B87" s="169" t="s">
        <v>331</v>
      </c>
      <c r="C87" s="173" t="s">
        <v>336</v>
      </c>
      <c r="D87" s="169" t="s">
        <v>337</v>
      </c>
      <c r="E87" s="169" t="s">
        <v>116</v>
      </c>
      <c r="F87" s="170">
        <v>36.207000000000001</v>
      </c>
      <c r="G87" s="171"/>
      <c r="H87" s="171"/>
      <c r="I87" s="171">
        <f t="shared" si="21"/>
        <v>0</v>
      </c>
      <c r="J87" s="169">
        <f t="shared" si="22"/>
        <v>31.5</v>
      </c>
      <c r="K87" s="1">
        <f t="shared" si="23"/>
        <v>0</v>
      </c>
      <c r="L87" s="1">
        <f t="shared" si="24"/>
        <v>0</v>
      </c>
      <c r="M87" s="1"/>
      <c r="N87" s="1">
        <v>0.87</v>
      </c>
      <c r="O87" s="1"/>
      <c r="P87" s="161"/>
      <c r="Q87" s="174"/>
      <c r="R87" s="174"/>
      <c r="S87" s="150"/>
      <c r="V87" s="175"/>
      <c r="Z87">
        <v>0</v>
      </c>
    </row>
    <row r="88" spans="1:26" ht="24.95" customHeight="1" x14ac:dyDescent="0.25">
      <c r="A88" s="172"/>
      <c r="B88" s="169" t="s">
        <v>331</v>
      </c>
      <c r="C88" s="173" t="s">
        <v>338</v>
      </c>
      <c r="D88" s="169" t="s">
        <v>339</v>
      </c>
      <c r="E88" s="169" t="s">
        <v>149</v>
      </c>
      <c r="F88" s="170">
        <v>28.8</v>
      </c>
      <c r="G88" s="171"/>
      <c r="H88" s="171"/>
      <c r="I88" s="171">
        <f t="shared" si="21"/>
        <v>0</v>
      </c>
      <c r="J88" s="169">
        <f t="shared" si="22"/>
        <v>146.02000000000001</v>
      </c>
      <c r="K88" s="1">
        <f t="shared" si="23"/>
        <v>0</v>
      </c>
      <c r="L88" s="1">
        <f t="shared" si="24"/>
        <v>0</v>
      </c>
      <c r="M88" s="1"/>
      <c r="N88" s="1">
        <v>5.07</v>
      </c>
      <c r="O88" s="1"/>
      <c r="P88" s="168">
        <v>9.8999999999999999E-4</v>
      </c>
      <c r="Q88" s="174"/>
      <c r="R88" s="174">
        <v>9.8999999999999999E-4</v>
      </c>
      <c r="S88" s="150">
        <f>ROUND(F88*(R88),3)</f>
        <v>2.9000000000000001E-2</v>
      </c>
      <c r="V88" s="175"/>
      <c r="Z88">
        <v>0</v>
      </c>
    </row>
    <row r="89" spans="1:26" ht="24.95" customHeight="1" x14ac:dyDescent="0.25">
      <c r="A89" s="172"/>
      <c r="B89" s="169" t="s">
        <v>331</v>
      </c>
      <c r="C89" s="173" t="s">
        <v>340</v>
      </c>
      <c r="D89" s="169" t="s">
        <v>341</v>
      </c>
      <c r="E89" s="169" t="s">
        <v>149</v>
      </c>
      <c r="F89" s="170">
        <v>10.199999999999999</v>
      </c>
      <c r="G89" s="171"/>
      <c r="H89" s="171"/>
      <c r="I89" s="171">
        <f t="shared" si="21"/>
        <v>0</v>
      </c>
      <c r="J89" s="169">
        <f t="shared" si="22"/>
        <v>67.73</v>
      </c>
      <c r="K89" s="1">
        <f t="shared" si="23"/>
        <v>0</v>
      </c>
      <c r="L89" s="1">
        <f t="shared" si="24"/>
        <v>0</v>
      </c>
      <c r="M89" s="1"/>
      <c r="N89" s="1">
        <v>6.64</v>
      </c>
      <c r="O89" s="1"/>
      <c r="P89" s="168">
        <v>9.8999999999999999E-4</v>
      </c>
      <c r="Q89" s="174"/>
      <c r="R89" s="174">
        <v>9.8999999999999999E-4</v>
      </c>
      <c r="S89" s="150">
        <f>ROUND(F89*(R89),3)</f>
        <v>0.01</v>
      </c>
      <c r="V89" s="175"/>
      <c r="Z89">
        <v>0</v>
      </c>
    </row>
    <row r="90" spans="1:26" ht="24.95" customHeight="1" x14ac:dyDescent="0.25">
      <c r="A90" s="172"/>
      <c r="B90" s="169" t="s">
        <v>331</v>
      </c>
      <c r="C90" s="173" t="s">
        <v>342</v>
      </c>
      <c r="D90" s="169" t="s">
        <v>343</v>
      </c>
      <c r="E90" s="169" t="s">
        <v>312</v>
      </c>
      <c r="F90" s="170">
        <v>36.207299999999996</v>
      </c>
      <c r="G90" s="171"/>
      <c r="H90" s="171"/>
      <c r="I90" s="171">
        <f t="shared" si="21"/>
        <v>0</v>
      </c>
      <c r="J90" s="169">
        <f t="shared" si="22"/>
        <v>57.57</v>
      </c>
      <c r="K90" s="1">
        <f t="shared" si="23"/>
        <v>0</v>
      </c>
      <c r="L90" s="1">
        <f t="shared" si="24"/>
        <v>0</v>
      </c>
      <c r="M90" s="1"/>
      <c r="N90" s="1">
        <v>1.5899999999999999</v>
      </c>
      <c r="O90" s="1"/>
      <c r="P90" s="161"/>
      <c r="Q90" s="174"/>
      <c r="R90" s="174"/>
      <c r="S90" s="150"/>
      <c r="V90" s="175"/>
      <c r="Z90">
        <v>0</v>
      </c>
    </row>
    <row r="91" spans="1:26" ht="24.95" customHeight="1" x14ac:dyDescent="0.25">
      <c r="A91" s="172"/>
      <c r="B91" s="169" t="s">
        <v>331</v>
      </c>
      <c r="C91" s="173" t="s">
        <v>344</v>
      </c>
      <c r="D91" s="169" t="s">
        <v>345</v>
      </c>
      <c r="E91" s="169" t="s">
        <v>101</v>
      </c>
      <c r="F91" s="170">
        <v>0.72</v>
      </c>
      <c r="G91" s="171"/>
      <c r="H91" s="171"/>
      <c r="I91" s="171">
        <f t="shared" si="21"/>
        <v>0</v>
      </c>
      <c r="J91" s="169">
        <f t="shared" si="22"/>
        <v>21.69</v>
      </c>
      <c r="K91" s="1">
        <f t="shared" si="23"/>
        <v>0</v>
      </c>
      <c r="L91" s="1">
        <f t="shared" si="24"/>
        <v>0</v>
      </c>
      <c r="M91" s="1"/>
      <c r="N91" s="1">
        <v>30.13</v>
      </c>
      <c r="O91" s="1"/>
      <c r="P91" s="168">
        <v>2.3550000000000001E-2</v>
      </c>
      <c r="Q91" s="174"/>
      <c r="R91" s="174">
        <v>2.3550000000000001E-2</v>
      </c>
      <c r="S91" s="150">
        <f>ROUND(F91*(R91),3)</f>
        <v>1.7000000000000001E-2</v>
      </c>
      <c r="V91" s="175"/>
      <c r="Z91">
        <v>0</v>
      </c>
    </row>
    <row r="92" spans="1:26" ht="24.95" customHeight="1" x14ac:dyDescent="0.25">
      <c r="A92" s="172"/>
      <c r="B92" s="169" t="s">
        <v>331</v>
      </c>
      <c r="C92" s="173" t="s">
        <v>346</v>
      </c>
      <c r="D92" s="169" t="s">
        <v>347</v>
      </c>
      <c r="E92" s="169" t="s">
        <v>210</v>
      </c>
      <c r="F92" s="170">
        <v>0.45181680000000002</v>
      </c>
      <c r="G92" s="171"/>
      <c r="H92" s="171"/>
      <c r="I92" s="171">
        <f t="shared" si="21"/>
        <v>0</v>
      </c>
      <c r="J92" s="169">
        <f t="shared" si="22"/>
        <v>21.15</v>
      </c>
      <c r="K92" s="1">
        <f t="shared" si="23"/>
        <v>0</v>
      </c>
      <c r="L92" s="1">
        <f t="shared" si="24"/>
        <v>0</v>
      </c>
      <c r="M92" s="1"/>
      <c r="N92" s="1">
        <v>46.81</v>
      </c>
      <c r="O92" s="1"/>
      <c r="P92" s="161"/>
      <c r="Q92" s="174"/>
      <c r="R92" s="174"/>
      <c r="S92" s="150"/>
      <c r="V92" s="175"/>
      <c r="Z92">
        <v>0</v>
      </c>
    </row>
    <row r="93" spans="1:26" ht="24.95" customHeight="1" x14ac:dyDescent="0.25">
      <c r="A93" s="172"/>
      <c r="B93" s="169" t="s">
        <v>348</v>
      </c>
      <c r="C93" s="173" t="s">
        <v>349</v>
      </c>
      <c r="D93" s="169" t="s">
        <v>350</v>
      </c>
      <c r="E93" s="169" t="s">
        <v>127</v>
      </c>
      <c r="F93" s="170">
        <v>0.489456</v>
      </c>
      <c r="G93" s="171"/>
      <c r="H93" s="171"/>
      <c r="I93" s="171">
        <f t="shared" si="21"/>
        <v>0</v>
      </c>
      <c r="J93" s="169">
        <f t="shared" si="22"/>
        <v>2912.26</v>
      </c>
      <c r="K93" s="1">
        <f t="shared" si="23"/>
        <v>0</v>
      </c>
      <c r="L93" s="1"/>
      <c r="M93" s="1">
        <f>ROUND(F93*(G93),2)</f>
        <v>0</v>
      </c>
      <c r="N93" s="1">
        <v>5950</v>
      </c>
      <c r="O93" s="1"/>
      <c r="P93" s="168">
        <v>0.55000000000000004</v>
      </c>
      <c r="Q93" s="174"/>
      <c r="R93" s="174">
        <v>0.55000000000000004</v>
      </c>
      <c r="S93" s="150">
        <f>ROUND(F93*(R93),3)</f>
        <v>0.26900000000000002</v>
      </c>
      <c r="V93" s="175"/>
      <c r="Z93">
        <v>0</v>
      </c>
    </row>
    <row r="94" spans="1:26" ht="24.95" customHeight="1" x14ac:dyDescent="0.25">
      <c r="A94" s="172"/>
      <c r="B94" s="169" t="s">
        <v>348</v>
      </c>
      <c r="C94" s="173" t="s">
        <v>351</v>
      </c>
      <c r="D94" s="169" t="s">
        <v>352</v>
      </c>
      <c r="E94" s="169" t="s">
        <v>127</v>
      </c>
      <c r="F94" s="170">
        <v>0.23100000000000001</v>
      </c>
      <c r="G94" s="171"/>
      <c r="H94" s="171"/>
      <c r="I94" s="171">
        <f t="shared" si="21"/>
        <v>0</v>
      </c>
      <c r="J94" s="169">
        <f t="shared" si="22"/>
        <v>1732.5</v>
      </c>
      <c r="K94" s="1">
        <f t="shared" si="23"/>
        <v>0</v>
      </c>
      <c r="L94" s="1"/>
      <c r="M94" s="1">
        <f>ROUND(F94*(G94),2)</f>
        <v>0</v>
      </c>
      <c r="N94" s="1">
        <v>7500</v>
      </c>
      <c r="O94" s="1"/>
      <c r="P94" s="168">
        <v>0.55000000000000004</v>
      </c>
      <c r="Q94" s="174"/>
      <c r="R94" s="174">
        <v>0.55000000000000004</v>
      </c>
      <c r="S94" s="150">
        <f>ROUND(F94*(R94),3)</f>
        <v>0.127</v>
      </c>
      <c r="V94" s="175"/>
      <c r="Z94">
        <v>0</v>
      </c>
    </row>
    <row r="95" spans="1:26" x14ac:dyDescent="0.25">
      <c r="A95" s="150"/>
      <c r="B95" s="150"/>
      <c r="C95" s="150"/>
      <c r="D95" s="150" t="s">
        <v>227</v>
      </c>
      <c r="E95" s="150"/>
      <c r="F95" s="168"/>
      <c r="G95" s="153"/>
      <c r="H95" s="153">
        <f>ROUND((SUM(M84:M94))/1,2)</f>
        <v>0</v>
      </c>
      <c r="I95" s="153">
        <f>ROUND((SUM(I84:I94))/1,2)</f>
        <v>0</v>
      </c>
      <c r="J95" s="150"/>
      <c r="K95" s="150"/>
      <c r="L95" s="150">
        <f>ROUND((SUM(L84:L94))/1,2)</f>
        <v>0</v>
      </c>
      <c r="M95" s="150">
        <f>ROUND((SUM(M84:M94))/1,2)</f>
        <v>0</v>
      </c>
      <c r="N95" s="150"/>
      <c r="O95" s="150"/>
      <c r="P95" s="176">
        <f>ROUND((SUM(P84:P94))/1,2)</f>
        <v>1.1299999999999999</v>
      </c>
      <c r="Q95" s="147"/>
      <c r="R95" s="147"/>
      <c r="S95" s="176">
        <f>ROUND((SUM(S84:S94))/1,2)</f>
        <v>0.45</v>
      </c>
      <c r="T95" s="147"/>
      <c r="U95" s="147"/>
      <c r="V95" s="147"/>
      <c r="W95" s="147"/>
      <c r="X95" s="147"/>
      <c r="Y95" s="147"/>
      <c r="Z95" s="147"/>
    </row>
    <row r="96" spans="1:26" x14ac:dyDescent="0.25">
      <c r="A96" s="1"/>
      <c r="B96" s="1"/>
      <c r="C96" s="1"/>
      <c r="D96" s="1"/>
      <c r="E96" s="1"/>
      <c r="F96" s="161"/>
      <c r="G96" s="143"/>
      <c r="H96" s="143"/>
      <c r="I96" s="143"/>
      <c r="J96" s="1"/>
      <c r="K96" s="1"/>
      <c r="L96" s="1"/>
      <c r="M96" s="1"/>
      <c r="N96" s="1"/>
      <c r="O96" s="1"/>
      <c r="P96" s="1"/>
      <c r="S96" s="1"/>
    </row>
    <row r="97" spans="1:26" x14ac:dyDescent="0.25">
      <c r="A97" s="150"/>
      <c r="B97" s="150"/>
      <c r="C97" s="150"/>
      <c r="D97" s="150" t="s">
        <v>228</v>
      </c>
      <c r="E97" s="150"/>
      <c r="F97" s="168"/>
      <c r="G97" s="151"/>
      <c r="H97" s="151"/>
      <c r="I97" s="151"/>
      <c r="J97" s="150"/>
      <c r="K97" s="150"/>
      <c r="L97" s="150"/>
      <c r="M97" s="150"/>
      <c r="N97" s="150"/>
      <c r="O97" s="150"/>
      <c r="P97" s="150"/>
      <c r="Q97" s="147"/>
      <c r="R97" s="147"/>
      <c r="S97" s="150"/>
      <c r="T97" s="147"/>
      <c r="U97" s="147"/>
      <c r="V97" s="147"/>
      <c r="W97" s="147"/>
      <c r="X97" s="147"/>
      <c r="Y97" s="147"/>
      <c r="Z97" s="147"/>
    </row>
    <row r="98" spans="1:26" ht="24.95" customHeight="1" x14ac:dyDescent="0.25">
      <c r="A98" s="172"/>
      <c r="B98" s="169" t="s">
        <v>353</v>
      </c>
      <c r="C98" s="173" t="s">
        <v>354</v>
      </c>
      <c r="D98" s="169" t="s">
        <v>355</v>
      </c>
      <c r="E98" s="169" t="s">
        <v>312</v>
      </c>
      <c r="F98" s="170">
        <v>24.138300000000001</v>
      </c>
      <c r="G98" s="171"/>
      <c r="H98" s="171"/>
      <c r="I98" s="171">
        <f>ROUND(F98*(G98+H98),2)</f>
        <v>0</v>
      </c>
      <c r="J98" s="169">
        <f>ROUND(F98*(N98),2)</f>
        <v>433.52</v>
      </c>
      <c r="K98" s="1">
        <f>ROUND(F98*(O98),2)</f>
        <v>0</v>
      </c>
      <c r="L98" s="1">
        <f>ROUND(F98*(G98),2)</f>
        <v>0</v>
      </c>
      <c r="M98" s="1"/>
      <c r="N98" s="1">
        <v>17.96</v>
      </c>
      <c r="O98" s="1"/>
      <c r="P98" s="168">
        <v>6.0000000000000001E-3</v>
      </c>
      <c r="Q98" s="174"/>
      <c r="R98" s="174">
        <v>6.0000000000000001E-3</v>
      </c>
      <c r="S98" s="150">
        <f>ROUND(F98*(R98),3)</f>
        <v>0.14499999999999999</v>
      </c>
      <c r="V98" s="175"/>
      <c r="Z98">
        <v>0</v>
      </c>
    </row>
    <row r="99" spans="1:26" ht="24.95" customHeight="1" x14ac:dyDescent="0.25">
      <c r="A99" s="172"/>
      <c r="B99" s="169" t="s">
        <v>353</v>
      </c>
      <c r="C99" s="173" t="s">
        <v>356</v>
      </c>
      <c r="D99" s="169" t="s">
        <v>357</v>
      </c>
      <c r="E99" s="169" t="s">
        <v>358</v>
      </c>
      <c r="F99" s="170">
        <v>5.0999999999999996</v>
      </c>
      <c r="G99" s="171"/>
      <c r="H99" s="171"/>
      <c r="I99" s="171">
        <f>ROUND(F99*(G99+H99),2)</f>
        <v>0</v>
      </c>
      <c r="J99" s="169">
        <f>ROUND(F99*(N99),2)</f>
        <v>75.12</v>
      </c>
      <c r="K99" s="1">
        <f>ROUND(F99*(O99),2)</f>
        <v>0</v>
      </c>
      <c r="L99" s="1">
        <f>ROUND(F99*(G99),2)</f>
        <v>0</v>
      </c>
      <c r="M99" s="1"/>
      <c r="N99" s="1">
        <v>14.73</v>
      </c>
      <c r="O99" s="1"/>
      <c r="P99" s="168">
        <v>2.7000000000000001E-3</v>
      </c>
      <c r="Q99" s="174"/>
      <c r="R99" s="174">
        <v>2.7000000000000001E-3</v>
      </c>
      <c r="S99" s="150">
        <f>ROUND(F99*(R99),3)</f>
        <v>1.4E-2</v>
      </c>
      <c r="V99" s="175"/>
      <c r="Z99">
        <v>0</v>
      </c>
    </row>
    <row r="100" spans="1:26" ht="24.95" customHeight="1" x14ac:dyDescent="0.25">
      <c r="A100" s="172"/>
      <c r="B100" s="169" t="s">
        <v>353</v>
      </c>
      <c r="C100" s="173" t="s">
        <v>359</v>
      </c>
      <c r="D100" s="169" t="s">
        <v>360</v>
      </c>
      <c r="E100" s="169" t="s">
        <v>198</v>
      </c>
      <c r="F100" s="170">
        <v>1</v>
      </c>
      <c r="G100" s="171"/>
      <c r="H100" s="171"/>
      <c r="I100" s="171">
        <f>ROUND(F100*(G100+H100),2)</f>
        <v>0</v>
      </c>
      <c r="J100" s="169">
        <f>ROUND(F100*(N100),2)</f>
        <v>12.02</v>
      </c>
      <c r="K100" s="1">
        <f>ROUND(F100*(O100),2)</f>
        <v>0</v>
      </c>
      <c r="L100" s="1">
        <f>ROUND(F100*(G100),2)</f>
        <v>0</v>
      </c>
      <c r="M100" s="1"/>
      <c r="N100" s="1">
        <v>12.02</v>
      </c>
      <c r="O100" s="1"/>
      <c r="P100" s="168">
        <v>1E-3</v>
      </c>
      <c r="Q100" s="174"/>
      <c r="R100" s="174">
        <v>1E-3</v>
      </c>
      <c r="S100" s="150">
        <f>ROUND(F100*(R100),3)</f>
        <v>1E-3</v>
      </c>
      <c r="V100" s="175"/>
      <c r="Z100">
        <v>0</v>
      </c>
    </row>
    <row r="101" spans="1:26" ht="24.95" customHeight="1" x14ac:dyDescent="0.25">
      <c r="A101" s="172"/>
      <c r="B101" s="169" t="s">
        <v>353</v>
      </c>
      <c r="C101" s="173" t="s">
        <v>361</v>
      </c>
      <c r="D101" s="169" t="s">
        <v>362</v>
      </c>
      <c r="E101" s="169" t="s">
        <v>358</v>
      </c>
      <c r="F101" s="170">
        <v>3</v>
      </c>
      <c r="G101" s="171"/>
      <c r="H101" s="171"/>
      <c r="I101" s="171">
        <f>ROUND(F101*(G101+H101),2)</f>
        <v>0</v>
      </c>
      <c r="J101" s="169">
        <f>ROUND(F101*(N101),2)</f>
        <v>50.31</v>
      </c>
      <c r="K101" s="1">
        <f>ROUND(F101*(O101),2)</f>
        <v>0</v>
      </c>
      <c r="L101" s="1">
        <f>ROUND(F101*(G101),2)</f>
        <v>0</v>
      </c>
      <c r="M101" s="1"/>
      <c r="N101" s="1">
        <v>16.77</v>
      </c>
      <c r="O101" s="1"/>
      <c r="P101" s="168">
        <v>2.6900000000000001E-3</v>
      </c>
      <c r="Q101" s="174"/>
      <c r="R101" s="174">
        <v>2.6900000000000001E-3</v>
      </c>
      <c r="S101" s="150">
        <f>ROUND(F101*(R101),3)</f>
        <v>8.0000000000000002E-3</v>
      </c>
      <c r="V101" s="175"/>
      <c r="Z101">
        <v>0</v>
      </c>
    </row>
    <row r="102" spans="1:26" ht="24.95" customHeight="1" x14ac:dyDescent="0.25">
      <c r="A102" s="172"/>
      <c r="B102" s="169" t="s">
        <v>363</v>
      </c>
      <c r="C102" s="173" t="s">
        <v>364</v>
      </c>
      <c r="D102" s="169" t="s">
        <v>365</v>
      </c>
      <c r="E102" s="169" t="s">
        <v>210</v>
      </c>
      <c r="F102" s="170">
        <v>0.16766980000000001</v>
      </c>
      <c r="G102" s="171"/>
      <c r="H102" s="171"/>
      <c r="I102" s="171">
        <f>ROUND(F102*(G102+H102),2)</f>
        <v>0</v>
      </c>
      <c r="J102" s="169">
        <f>ROUND(F102*(N102),2)</f>
        <v>9.84</v>
      </c>
      <c r="K102" s="1">
        <f>ROUND(F102*(O102),2)</f>
        <v>0</v>
      </c>
      <c r="L102" s="1">
        <f>ROUND(F102*(G102),2)</f>
        <v>0</v>
      </c>
      <c r="M102" s="1"/>
      <c r="N102" s="1">
        <v>58.71</v>
      </c>
      <c r="O102" s="1"/>
      <c r="P102" s="161"/>
      <c r="Q102" s="174"/>
      <c r="R102" s="174"/>
      <c r="S102" s="150"/>
      <c r="V102" s="175"/>
      <c r="Z102">
        <v>0</v>
      </c>
    </row>
    <row r="103" spans="1:26" x14ac:dyDescent="0.25">
      <c r="A103" s="150"/>
      <c r="B103" s="150"/>
      <c r="C103" s="150"/>
      <c r="D103" s="150" t="s">
        <v>228</v>
      </c>
      <c r="E103" s="150"/>
      <c r="F103" s="168"/>
      <c r="G103" s="153"/>
      <c r="H103" s="153">
        <f>ROUND((SUM(M97:M102))/1,2)</f>
        <v>0</v>
      </c>
      <c r="I103" s="153">
        <f>ROUND((SUM(I97:I102))/1,2)</f>
        <v>0</v>
      </c>
      <c r="J103" s="150"/>
      <c r="K103" s="150"/>
      <c r="L103" s="150">
        <f>ROUND((SUM(L97:L102))/1,2)</f>
        <v>0</v>
      </c>
      <c r="M103" s="150">
        <f>ROUND((SUM(M97:M102))/1,2)</f>
        <v>0</v>
      </c>
      <c r="N103" s="150"/>
      <c r="O103" s="150"/>
      <c r="P103" s="176">
        <f>ROUND((SUM(P97:P102))/1,2)</f>
        <v>0.01</v>
      </c>
      <c r="Q103" s="147"/>
      <c r="R103" s="147"/>
      <c r="S103" s="176">
        <f>ROUND((SUM(S97:S102))/1,2)</f>
        <v>0.17</v>
      </c>
      <c r="T103" s="147"/>
      <c r="U103" s="147"/>
      <c r="V103" s="147"/>
      <c r="W103" s="147"/>
      <c r="X103" s="147"/>
      <c r="Y103" s="147"/>
      <c r="Z103" s="147"/>
    </row>
    <row r="104" spans="1:26" x14ac:dyDescent="0.25">
      <c r="A104" s="1"/>
      <c r="B104" s="1"/>
      <c r="C104" s="1"/>
      <c r="D104" s="1"/>
      <c r="E104" s="1"/>
      <c r="F104" s="161"/>
      <c r="G104" s="143"/>
      <c r="H104" s="143"/>
      <c r="I104" s="143"/>
      <c r="J104" s="1"/>
      <c r="K104" s="1"/>
      <c r="L104" s="1"/>
      <c r="M104" s="1"/>
      <c r="N104" s="1"/>
      <c r="O104" s="1"/>
      <c r="P104" s="1"/>
      <c r="S104" s="1"/>
    </row>
    <row r="105" spans="1:26" x14ac:dyDescent="0.25">
      <c r="A105" s="150"/>
      <c r="B105" s="150"/>
      <c r="C105" s="150"/>
      <c r="D105" s="150" t="s">
        <v>229</v>
      </c>
      <c r="E105" s="150"/>
      <c r="F105" s="168"/>
      <c r="G105" s="151"/>
      <c r="H105" s="151"/>
      <c r="I105" s="151"/>
      <c r="J105" s="150"/>
      <c r="K105" s="150"/>
      <c r="L105" s="150"/>
      <c r="M105" s="150"/>
      <c r="N105" s="150"/>
      <c r="O105" s="150"/>
      <c r="P105" s="150"/>
      <c r="Q105" s="147"/>
      <c r="R105" s="147"/>
      <c r="S105" s="150"/>
      <c r="T105" s="147"/>
      <c r="U105" s="147"/>
      <c r="V105" s="147"/>
      <c r="W105" s="147"/>
      <c r="X105" s="147"/>
      <c r="Y105" s="147"/>
      <c r="Z105" s="147"/>
    </row>
    <row r="106" spans="1:26" ht="24.95" customHeight="1" x14ac:dyDescent="0.25">
      <c r="A106" s="172"/>
      <c r="B106" s="169" t="s">
        <v>366</v>
      </c>
      <c r="C106" s="173" t="s">
        <v>367</v>
      </c>
      <c r="D106" s="169" t="s">
        <v>1037</v>
      </c>
      <c r="E106" s="169" t="s">
        <v>312</v>
      </c>
      <c r="F106" s="170">
        <v>24.138000000000002</v>
      </c>
      <c r="G106" s="171"/>
      <c r="H106" s="171"/>
      <c r="I106" s="171">
        <f>ROUND(F106*(G106+H106),2)</f>
        <v>0</v>
      </c>
      <c r="J106" s="169">
        <f>ROUND(F106*(N106),2)</f>
        <v>49.48</v>
      </c>
      <c r="K106" s="1">
        <f>ROUND(F106*(O106),2)</f>
        <v>0</v>
      </c>
      <c r="L106" s="1">
        <f>ROUND(F106*(G106),2)</f>
        <v>0</v>
      </c>
      <c r="M106" s="1"/>
      <c r="N106" s="1">
        <v>2.0499999999999998</v>
      </c>
      <c r="O106" s="1"/>
      <c r="P106" s="168">
        <v>2.5000000000000001E-4</v>
      </c>
      <c r="Q106" s="174"/>
      <c r="R106" s="174">
        <v>2.5000000000000001E-4</v>
      </c>
      <c r="S106" s="150">
        <f>ROUND(F106*(R106),3)</f>
        <v>6.0000000000000001E-3</v>
      </c>
      <c r="V106" s="175"/>
      <c r="Z106">
        <v>0</v>
      </c>
    </row>
    <row r="107" spans="1:26" ht="24.95" customHeight="1" x14ac:dyDescent="0.25">
      <c r="A107" s="172"/>
      <c r="B107" s="169" t="s">
        <v>366</v>
      </c>
      <c r="C107" s="173" t="s">
        <v>368</v>
      </c>
      <c r="D107" s="169" t="s">
        <v>369</v>
      </c>
      <c r="E107" s="169" t="s">
        <v>210</v>
      </c>
      <c r="F107" s="170">
        <v>6.0344999999999999E-3</v>
      </c>
      <c r="G107" s="171"/>
      <c r="H107" s="171"/>
      <c r="I107" s="171">
        <f>ROUND(F107*(G107+H107),2)</f>
        <v>0</v>
      </c>
      <c r="J107" s="169">
        <f>ROUND(F107*(N107),2)</f>
        <v>0.19</v>
      </c>
      <c r="K107" s="1">
        <f>ROUND(F107*(O107),2)</f>
        <v>0</v>
      </c>
      <c r="L107" s="1">
        <f>ROUND(F107*(G107),2)</f>
        <v>0</v>
      </c>
      <c r="M107" s="1"/>
      <c r="N107" s="1">
        <v>31.87</v>
      </c>
      <c r="O107" s="1"/>
      <c r="P107" s="161"/>
      <c r="Q107" s="174"/>
      <c r="R107" s="174"/>
      <c r="S107" s="150"/>
      <c r="V107" s="175"/>
      <c r="Z107">
        <v>0</v>
      </c>
    </row>
    <row r="108" spans="1:26" x14ac:dyDescent="0.25">
      <c r="A108" s="150"/>
      <c r="B108" s="150"/>
      <c r="C108" s="150"/>
      <c r="D108" s="150" t="s">
        <v>229</v>
      </c>
      <c r="E108" s="150"/>
      <c r="F108" s="168"/>
      <c r="G108" s="153"/>
      <c r="H108" s="153">
        <f>ROUND((SUM(M105:M107))/1,2)</f>
        <v>0</v>
      </c>
      <c r="I108" s="153">
        <f>ROUND((SUM(I105:I107))/1,2)</f>
        <v>0</v>
      </c>
      <c r="J108" s="150"/>
      <c r="K108" s="150"/>
      <c r="L108" s="150">
        <f>ROUND((SUM(L105:L107))/1,2)</f>
        <v>0</v>
      </c>
      <c r="M108" s="150">
        <f>ROUND((SUM(M105:M107))/1,2)</f>
        <v>0</v>
      </c>
      <c r="N108" s="150"/>
      <c r="O108" s="150"/>
      <c r="P108" s="176">
        <f>ROUND((SUM(P105:P107))/1,2)</f>
        <v>0</v>
      </c>
      <c r="Q108" s="147"/>
      <c r="R108" s="147"/>
      <c r="S108" s="176">
        <f>ROUND((SUM(S105:S107))/1,2)</f>
        <v>0.01</v>
      </c>
      <c r="T108" s="147"/>
      <c r="U108" s="147"/>
      <c r="V108" s="147"/>
      <c r="W108" s="147"/>
      <c r="X108" s="147"/>
      <c r="Y108" s="147"/>
      <c r="Z108" s="147"/>
    </row>
    <row r="109" spans="1:26" x14ac:dyDescent="0.25">
      <c r="A109" s="1"/>
      <c r="B109" s="1"/>
      <c r="C109" s="1"/>
      <c r="D109" s="1"/>
      <c r="E109" s="1"/>
      <c r="F109" s="161"/>
      <c r="G109" s="143"/>
      <c r="H109" s="143"/>
      <c r="I109" s="143"/>
      <c r="J109" s="1"/>
      <c r="K109" s="1"/>
      <c r="L109" s="1"/>
      <c r="M109" s="1"/>
      <c r="N109" s="1"/>
      <c r="O109" s="1"/>
      <c r="P109" s="1"/>
      <c r="S109" s="1"/>
    </row>
    <row r="110" spans="1:26" x14ac:dyDescent="0.25">
      <c r="A110" s="150"/>
      <c r="B110" s="150"/>
      <c r="C110" s="150"/>
      <c r="D110" s="150" t="s">
        <v>230</v>
      </c>
      <c r="E110" s="150"/>
      <c r="F110" s="168"/>
      <c r="G110" s="151"/>
      <c r="H110" s="151"/>
      <c r="I110" s="151"/>
      <c r="J110" s="150"/>
      <c r="K110" s="150"/>
      <c r="L110" s="150"/>
      <c r="M110" s="150"/>
      <c r="N110" s="150"/>
      <c r="O110" s="150"/>
      <c r="P110" s="150"/>
      <c r="Q110" s="147"/>
      <c r="R110" s="147"/>
      <c r="S110" s="150"/>
      <c r="T110" s="147"/>
      <c r="U110" s="147"/>
      <c r="V110" s="147"/>
      <c r="W110" s="147"/>
      <c r="X110" s="147"/>
      <c r="Y110" s="147"/>
      <c r="Z110" s="147"/>
    </row>
    <row r="111" spans="1:26" ht="24.95" customHeight="1" x14ac:dyDescent="0.25">
      <c r="A111" s="172"/>
      <c r="B111" s="169" t="s">
        <v>370</v>
      </c>
      <c r="C111" s="173" t="s">
        <v>371</v>
      </c>
      <c r="D111" s="169" t="s">
        <v>372</v>
      </c>
      <c r="E111" s="169" t="s">
        <v>116</v>
      </c>
      <c r="F111" s="170">
        <v>9.1</v>
      </c>
      <c r="G111" s="171"/>
      <c r="H111" s="171"/>
      <c r="I111" s="171">
        <f>ROUND(F111*(G111+H111),2)</f>
        <v>0</v>
      </c>
      <c r="J111" s="169">
        <f>ROUND(F111*(N111),2)</f>
        <v>87.82</v>
      </c>
      <c r="K111" s="1">
        <f>ROUND(F111*(O111),2)</f>
        <v>0</v>
      </c>
      <c r="L111" s="1">
        <f>ROUND(F111*(G111),2)</f>
        <v>0</v>
      </c>
      <c r="M111" s="1"/>
      <c r="N111" s="1">
        <v>9.65</v>
      </c>
      <c r="O111" s="1"/>
      <c r="P111" s="168">
        <v>3.1E-4</v>
      </c>
      <c r="Q111" s="174"/>
      <c r="R111" s="174">
        <v>3.1E-4</v>
      </c>
      <c r="S111" s="150">
        <f>ROUND(F111*(R111),3)</f>
        <v>3.0000000000000001E-3</v>
      </c>
      <c r="V111" s="175"/>
      <c r="Z111">
        <v>0</v>
      </c>
    </row>
    <row r="112" spans="1:26" ht="24.95" customHeight="1" x14ac:dyDescent="0.25">
      <c r="A112" s="172"/>
      <c r="B112" s="169" t="s">
        <v>370</v>
      </c>
      <c r="C112" s="173" t="s">
        <v>373</v>
      </c>
      <c r="D112" s="169" t="s">
        <v>374</v>
      </c>
      <c r="E112" s="169" t="s">
        <v>210</v>
      </c>
      <c r="F112" s="170">
        <v>9.5568200000000006E-2</v>
      </c>
      <c r="G112" s="171"/>
      <c r="H112" s="171"/>
      <c r="I112" s="171">
        <f>ROUND(F112*(G112+H112),2)</f>
        <v>0</v>
      </c>
      <c r="J112" s="169">
        <f>ROUND(F112*(N112),2)</f>
        <v>2.54</v>
      </c>
      <c r="K112" s="1">
        <f>ROUND(F112*(O112),2)</f>
        <v>0</v>
      </c>
      <c r="L112" s="1">
        <f>ROUND(F112*(G112),2)</f>
        <v>0</v>
      </c>
      <c r="M112" s="1"/>
      <c r="N112" s="1">
        <v>26.59</v>
      </c>
      <c r="O112" s="1"/>
      <c r="P112" s="161"/>
      <c r="Q112" s="174"/>
      <c r="R112" s="174"/>
      <c r="S112" s="150"/>
      <c r="V112" s="175"/>
      <c r="Z112">
        <v>0</v>
      </c>
    </row>
    <row r="113" spans="1:26" ht="24.95" customHeight="1" x14ac:dyDescent="0.25">
      <c r="A113" s="172"/>
      <c r="B113" s="169" t="s">
        <v>375</v>
      </c>
      <c r="C113" s="173" t="s">
        <v>376</v>
      </c>
      <c r="D113" s="169" t="s">
        <v>377</v>
      </c>
      <c r="E113" s="169" t="s">
        <v>312</v>
      </c>
      <c r="F113" s="170">
        <v>9.4640000000000004</v>
      </c>
      <c r="G113" s="171"/>
      <c r="H113" s="171"/>
      <c r="I113" s="171">
        <f>ROUND(F113*(G113+H113),2)</f>
        <v>0</v>
      </c>
      <c r="J113" s="169">
        <f>ROUND(F113*(N113),2)</f>
        <v>128.13999999999999</v>
      </c>
      <c r="K113" s="1">
        <f>ROUND(F113*(O113),2)</f>
        <v>0</v>
      </c>
      <c r="L113" s="1"/>
      <c r="M113" s="1">
        <f>ROUND(F113*(G113),2)</f>
        <v>0</v>
      </c>
      <c r="N113" s="1">
        <v>13.54</v>
      </c>
      <c r="O113" s="1"/>
      <c r="P113" s="168">
        <v>9.7999999999999997E-3</v>
      </c>
      <c r="Q113" s="174"/>
      <c r="R113" s="174">
        <v>9.7999999999999997E-3</v>
      </c>
      <c r="S113" s="150">
        <f>ROUND(F113*(R113),3)</f>
        <v>9.2999999999999999E-2</v>
      </c>
      <c r="V113" s="175"/>
      <c r="Z113">
        <v>0</v>
      </c>
    </row>
    <row r="114" spans="1:26" x14ac:dyDescent="0.25">
      <c r="A114" s="150"/>
      <c r="B114" s="150"/>
      <c r="C114" s="150"/>
      <c r="D114" s="150" t="s">
        <v>230</v>
      </c>
      <c r="E114" s="150"/>
      <c r="F114" s="168"/>
      <c r="G114" s="153"/>
      <c r="H114" s="153">
        <f>ROUND((SUM(M110:M113))/1,2)</f>
        <v>0</v>
      </c>
      <c r="I114" s="153">
        <f>ROUND((SUM(I110:I113))/1,2)</f>
        <v>0</v>
      </c>
      <c r="J114" s="150"/>
      <c r="K114" s="150"/>
      <c r="L114" s="150">
        <f>ROUND((SUM(L110:L113))/1,2)</f>
        <v>0</v>
      </c>
      <c r="M114" s="150">
        <f>ROUND((SUM(M110:M113))/1,2)</f>
        <v>0</v>
      </c>
      <c r="N114" s="150"/>
      <c r="O114" s="150"/>
      <c r="P114" s="176">
        <f>ROUND((SUM(P110:P113))/1,2)</f>
        <v>0.01</v>
      </c>
      <c r="Q114" s="147"/>
      <c r="R114" s="147"/>
      <c r="S114" s="176">
        <f>ROUND((SUM(S110:S113))/1,2)</f>
        <v>0.1</v>
      </c>
      <c r="T114" s="147"/>
      <c r="U114" s="147"/>
      <c r="V114" s="147"/>
      <c r="W114" s="147"/>
      <c r="X114" s="147"/>
      <c r="Y114" s="147"/>
      <c r="Z114" s="147"/>
    </row>
    <row r="115" spans="1:26" x14ac:dyDescent="0.25">
      <c r="A115" s="1"/>
      <c r="B115" s="1"/>
      <c r="C115" s="1"/>
      <c r="D115" s="1"/>
      <c r="E115" s="1"/>
      <c r="F115" s="161"/>
      <c r="G115" s="143"/>
      <c r="H115" s="143"/>
      <c r="I115" s="143"/>
      <c r="J115" s="1"/>
      <c r="K115" s="1"/>
      <c r="L115" s="1"/>
      <c r="M115" s="1"/>
      <c r="N115" s="1"/>
      <c r="O115" s="1"/>
      <c r="P115" s="1"/>
      <c r="S115" s="1"/>
    </row>
    <row r="116" spans="1:26" x14ac:dyDescent="0.25">
      <c r="A116" s="150"/>
      <c r="B116" s="150"/>
      <c r="C116" s="150"/>
      <c r="D116" s="150" t="s">
        <v>231</v>
      </c>
      <c r="E116" s="150"/>
      <c r="F116" s="168"/>
      <c r="G116" s="151"/>
      <c r="H116" s="151"/>
      <c r="I116" s="151"/>
      <c r="J116" s="150"/>
      <c r="K116" s="150"/>
      <c r="L116" s="150"/>
      <c r="M116" s="150"/>
      <c r="N116" s="150"/>
      <c r="O116" s="150"/>
      <c r="P116" s="150"/>
      <c r="Q116" s="147"/>
      <c r="R116" s="147"/>
      <c r="S116" s="150"/>
      <c r="T116" s="147"/>
      <c r="U116" s="147"/>
      <c r="V116" s="147"/>
      <c r="W116" s="147"/>
      <c r="X116" s="147"/>
      <c r="Y116" s="147"/>
      <c r="Z116" s="147"/>
    </row>
    <row r="117" spans="1:26" ht="24.95" customHeight="1" x14ac:dyDescent="0.25">
      <c r="A117" s="172"/>
      <c r="B117" s="169" t="s">
        <v>378</v>
      </c>
      <c r="C117" s="173" t="s">
        <v>379</v>
      </c>
      <c r="D117" s="169" t="s">
        <v>380</v>
      </c>
      <c r="E117" s="169" t="s">
        <v>140</v>
      </c>
      <c r="F117" s="170">
        <v>2</v>
      </c>
      <c r="G117" s="171"/>
      <c r="H117" s="171"/>
      <c r="I117" s="171">
        <f t="shared" ref="I117:I125" si="25">ROUND(F117*(G117+H117),2)</f>
        <v>0</v>
      </c>
      <c r="J117" s="169">
        <f t="shared" ref="J117:J125" si="26">ROUND(F117*(N117),2)</f>
        <v>3.32</v>
      </c>
      <c r="K117" s="1">
        <f t="shared" ref="K117:K125" si="27">ROUND(F117*(O117),2)</f>
        <v>0</v>
      </c>
      <c r="L117" s="1">
        <f>ROUND(F117*(G117),2)</f>
        <v>0</v>
      </c>
      <c r="M117" s="1"/>
      <c r="N117" s="1">
        <v>1.6600000000000001</v>
      </c>
      <c r="O117" s="1"/>
      <c r="P117" s="161"/>
      <c r="Q117" s="174"/>
      <c r="R117" s="174"/>
      <c r="S117" s="150"/>
      <c r="V117" s="175"/>
      <c r="Z117">
        <v>0</v>
      </c>
    </row>
    <row r="118" spans="1:26" ht="24.95" customHeight="1" x14ac:dyDescent="0.25">
      <c r="A118" s="172"/>
      <c r="B118" s="169" t="s">
        <v>381</v>
      </c>
      <c r="C118" s="173" t="s">
        <v>382</v>
      </c>
      <c r="D118" s="169" t="s">
        <v>383</v>
      </c>
      <c r="E118" s="169" t="s">
        <v>140</v>
      </c>
      <c r="F118" s="170">
        <v>1</v>
      </c>
      <c r="G118" s="171"/>
      <c r="H118" s="171"/>
      <c r="I118" s="171">
        <f t="shared" si="25"/>
        <v>0</v>
      </c>
      <c r="J118" s="169">
        <f t="shared" si="26"/>
        <v>21.67</v>
      </c>
      <c r="K118" s="1">
        <f t="shared" si="27"/>
        <v>0</v>
      </c>
      <c r="L118" s="1">
        <f>ROUND(F118*(G118),2)</f>
        <v>0</v>
      </c>
      <c r="M118" s="1"/>
      <c r="N118" s="1">
        <v>21.67</v>
      </c>
      <c r="O118" s="1"/>
      <c r="P118" s="161"/>
      <c r="Q118" s="174"/>
      <c r="R118" s="174"/>
      <c r="S118" s="150"/>
      <c r="V118" s="175"/>
      <c r="Z118">
        <v>0</v>
      </c>
    </row>
    <row r="119" spans="1:26" ht="24.95" customHeight="1" x14ac:dyDescent="0.25">
      <c r="A119" s="172"/>
      <c r="B119" s="169" t="s">
        <v>381</v>
      </c>
      <c r="C119" s="173" t="s">
        <v>384</v>
      </c>
      <c r="D119" s="169" t="s">
        <v>385</v>
      </c>
      <c r="E119" s="169" t="s">
        <v>149</v>
      </c>
      <c r="F119" s="170">
        <v>2</v>
      </c>
      <c r="G119" s="171"/>
      <c r="H119" s="171"/>
      <c r="I119" s="171">
        <f t="shared" si="25"/>
        <v>0</v>
      </c>
      <c r="J119" s="169">
        <f t="shared" si="26"/>
        <v>17.84</v>
      </c>
      <c r="K119" s="1">
        <f t="shared" si="27"/>
        <v>0</v>
      </c>
      <c r="L119" s="1">
        <f>ROUND(F119*(G119),2)</f>
        <v>0</v>
      </c>
      <c r="M119" s="1"/>
      <c r="N119" s="1">
        <v>8.92</v>
      </c>
      <c r="O119" s="1"/>
      <c r="P119" s="168">
        <v>6.0000000000000002E-5</v>
      </c>
      <c r="Q119" s="174"/>
      <c r="R119" s="174">
        <v>6.0000000000000002E-5</v>
      </c>
      <c r="S119" s="150">
        <f>ROUND(F119*(R119),3)</f>
        <v>0</v>
      </c>
      <c r="V119" s="175"/>
      <c r="Z119">
        <v>0</v>
      </c>
    </row>
    <row r="120" spans="1:26" ht="24.95" customHeight="1" x14ac:dyDescent="0.25">
      <c r="A120" s="172"/>
      <c r="B120" s="169" t="s">
        <v>381</v>
      </c>
      <c r="C120" s="173" t="s">
        <v>386</v>
      </c>
      <c r="D120" s="169" t="s">
        <v>387</v>
      </c>
      <c r="E120" s="169" t="s">
        <v>388</v>
      </c>
      <c r="F120" s="170">
        <v>18</v>
      </c>
      <c r="G120" s="171"/>
      <c r="H120" s="171"/>
      <c r="I120" s="171">
        <f t="shared" si="25"/>
        <v>0</v>
      </c>
      <c r="J120" s="169">
        <f t="shared" si="26"/>
        <v>111.42</v>
      </c>
      <c r="K120" s="1">
        <f t="shared" si="27"/>
        <v>0</v>
      </c>
      <c r="L120" s="1">
        <f>ROUND(F120*(G120),2)</f>
        <v>0</v>
      </c>
      <c r="M120" s="1"/>
      <c r="N120" s="1">
        <v>6.19</v>
      </c>
      <c r="O120" s="1"/>
      <c r="P120" s="161"/>
      <c r="Q120" s="174"/>
      <c r="R120" s="174"/>
      <c r="S120" s="150"/>
      <c r="V120" s="175"/>
      <c r="Z120">
        <v>0</v>
      </c>
    </row>
    <row r="121" spans="1:26" ht="24.95" customHeight="1" x14ac:dyDescent="0.25">
      <c r="A121" s="172"/>
      <c r="B121" s="169" t="s">
        <v>381</v>
      </c>
      <c r="C121" s="173" t="s">
        <v>389</v>
      </c>
      <c r="D121" s="169" t="s">
        <v>390</v>
      </c>
      <c r="E121" s="169" t="s">
        <v>210</v>
      </c>
      <c r="F121" s="170">
        <v>0.10402</v>
      </c>
      <c r="G121" s="171"/>
      <c r="H121" s="171"/>
      <c r="I121" s="171">
        <f t="shared" si="25"/>
        <v>0</v>
      </c>
      <c r="J121" s="169">
        <f t="shared" si="26"/>
        <v>4.12</v>
      </c>
      <c r="K121" s="1">
        <f t="shared" si="27"/>
        <v>0</v>
      </c>
      <c r="L121" s="1">
        <f>ROUND(F121*(G121),2)</f>
        <v>0</v>
      </c>
      <c r="M121" s="1"/>
      <c r="N121" s="1">
        <v>39.6</v>
      </c>
      <c r="O121" s="1"/>
      <c r="P121" s="161"/>
      <c r="Q121" s="174"/>
      <c r="R121" s="174"/>
      <c r="S121" s="150"/>
      <c r="V121" s="175"/>
      <c r="Z121">
        <v>0</v>
      </c>
    </row>
    <row r="122" spans="1:26" ht="24.95" customHeight="1" x14ac:dyDescent="0.25">
      <c r="A122" s="172"/>
      <c r="B122" s="169" t="s">
        <v>184</v>
      </c>
      <c r="C122" s="173" t="s">
        <v>391</v>
      </c>
      <c r="D122" s="169" t="s">
        <v>392</v>
      </c>
      <c r="E122" s="169" t="s">
        <v>140</v>
      </c>
      <c r="F122" s="170">
        <v>12</v>
      </c>
      <c r="G122" s="171"/>
      <c r="H122" s="171"/>
      <c r="I122" s="171">
        <f t="shared" si="25"/>
        <v>0</v>
      </c>
      <c r="J122" s="169">
        <f t="shared" si="26"/>
        <v>30.12</v>
      </c>
      <c r="K122" s="1">
        <f t="shared" si="27"/>
        <v>0</v>
      </c>
      <c r="L122" s="1"/>
      <c r="M122" s="1">
        <f>ROUND(F122*(G122),2)</f>
        <v>0</v>
      </c>
      <c r="N122" s="1">
        <v>2.5099999999999998</v>
      </c>
      <c r="O122" s="1"/>
      <c r="P122" s="168">
        <v>1.5E-3</v>
      </c>
      <c r="Q122" s="174"/>
      <c r="R122" s="174">
        <v>1.5E-3</v>
      </c>
      <c r="S122" s="150">
        <f>ROUND(F122*(R122),3)</f>
        <v>1.7999999999999999E-2</v>
      </c>
      <c r="V122" s="175"/>
      <c r="Z122">
        <v>0</v>
      </c>
    </row>
    <row r="123" spans="1:26" ht="24.95" customHeight="1" x14ac:dyDescent="0.25">
      <c r="A123" s="172"/>
      <c r="B123" s="169" t="s">
        <v>196</v>
      </c>
      <c r="C123" s="173" t="s">
        <v>393</v>
      </c>
      <c r="D123" s="169" t="s">
        <v>394</v>
      </c>
      <c r="E123" s="169" t="s">
        <v>140</v>
      </c>
      <c r="F123" s="170">
        <v>2</v>
      </c>
      <c r="G123" s="171"/>
      <c r="H123" s="171"/>
      <c r="I123" s="171">
        <f t="shared" si="25"/>
        <v>0</v>
      </c>
      <c r="J123" s="169">
        <f t="shared" si="26"/>
        <v>19.920000000000002</v>
      </c>
      <c r="K123" s="1">
        <f t="shared" si="27"/>
        <v>0</v>
      </c>
      <c r="L123" s="1"/>
      <c r="M123" s="1">
        <f>ROUND(F123*(G123),2)</f>
        <v>0</v>
      </c>
      <c r="N123" s="1">
        <v>9.9600000000000009</v>
      </c>
      <c r="O123" s="1"/>
      <c r="P123" s="168">
        <v>5.0000000000000001E-4</v>
      </c>
      <c r="Q123" s="174"/>
      <c r="R123" s="174">
        <v>5.0000000000000001E-4</v>
      </c>
      <c r="S123" s="150">
        <f>ROUND(F123*(R123),3)</f>
        <v>1E-3</v>
      </c>
      <c r="V123" s="175"/>
      <c r="Z123">
        <v>0</v>
      </c>
    </row>
    <row r="124" spans="1:26" ht="24.95" customHeight="1" x14ac:dyDescent="0.25">
      <c r="A124" s="172"/>
      <c r="B124" s="169" t="s">
        <v>141</v>
      </c>
      <c r="C124" s="173" t="s">
        <v>395</v>
      </c>
      <c r="D124" s="169" t="s">
        <v>1038</v>
      </c>
      <c r="E124" s="169" t="s">
        <v>140</v>
      </c>
      <c r="F124" s="170">
        <v>1</v>
      </c>
      <c r="G124" s="171"/>
      <c r="H124" s="171"/>
      <c r="I124" s="171">
        <f t="shared" si="25"/>
        <v>0</v>
      </c>
      <c r="J124" s="169">
        <f t="shared" si="26"/>
        <v>118.83</v>
      </c>
      <c r="K124" s="1">
        <f t="shared" si="27"/>
        <v>0</v>
      </c>
      <c r="L124" s="1"/>
      <c r="M124" s="1">
        <f>ROUND(F124*(G124),2)</f>
        <v>0</v>
      </c>
      <c r="N124" s="1">
        <v>118.83</v>
      </c>
      <c r="O124" s="1"/>
      <c r="P124" s="168">
        <v>4.5699999999999998E-2</v>
      </c>
      <c r="Q124" s="174"/>
      <c r="R124" s="174">
        <v>4.5699999999999998E-2</v>
      </c>
      <c r="S124" s="150">
        <f>ROUND(F124*(R124),3)</f>
        <v>4.5999999999999999E-2</v>
      </c>
      <c r="V124" s="175"/>
      <c r="Z124">
        <v>0</v>
      </c>
    </row>
    <row r="125" spans="1:26" ht="24.95" customHeight="1" x14ac:dyDescent="0.25">
      <c r="A125" s="172"/>
      <c r="B125" s="169" t="s">
        <v>141</v>
      </c>
      <c r="C125" s="173" t="s">
        <v>396</v>
      </c>
      <c r="D125" s="169" t="s">
        <v>397</v>
      </c>
      <c r="E125" s="169" t="s">
        <v>140</v>
      </c>
      <c r="F125" s="170">
        <v>1</v>
      </c>
      <c r="G125" s="171"/>
      <c r="H125" s="171"/>
      <c r="I125" s="171">
        <f t="shared" si="25"/>
        <v>0</v>
      </c>
      <c r="J125" s="169">
        <f t="shared" si="26"/>
        <v>127.8</v>
      </c>
      <c r="K125" s="1">
        <f t="shared" si="27"/>
        <v>0</v>
      </c>
      <c r="L125" s="1"/>
      <c r="M125" s="1">
        <f>ROUND(F125*(G125),2)</f>
        <v>0</v>
      </c>
      <c r="N125" s="1">
        <v>127.8</v>
      </c>
      <c r="O125" s="1"/>
      <c r="P125" s="168">
        <v>3.9199999999999999E-2</v>
      </c>
      <c r="Q125" s="174"/>
      <c r="R125" s="174">
        <v>3.9199999999999999E-2</v>
      </c>
      <c r="S125" s="150">
        <f>ROUND(F125*(R125),3)</f>
        <v>3.9E-2</v>
      </c>
      <c r="V125" s="175"/>
      <c r="Z125">
        <v>0</v>
      </c>
    </row>
    <row r="126" spans="1:26" x14ac:dyDescent="0.25">
      <c r="A126" s="150"/>
      <c r="B126" s="150"/>
      <c r="C126" s="150"/>
      <c r="D126" s="150" t="s">
        <v>231</v>
      </c>
      <c r="E126" s="150"/>
      <c r="F126" s="168"/>
      <c r="G126" s="153"/>
      <c r="H126" s="153">
        <f>ROUND((SUM(M116:M125))/1,2)</f>
        <v>0</v>
      </c>
      <c r="I126" s="153">
        <f>ROUND((SUM(I116:I125))/1,2)</f>
        <v>0</v>
      </c>
      <c r="J126" s="150"/>
      <c r="K126" s="150"/>
      <c r="L126" s="150">
        <f>ROUND((SUM(L116:L125))/1,2)</f>
        <v>0</v>
      </c>
      <c r="M126" s="150">
        <f>ROUND((SUM(M116:M125))/1,2)</f>
        <v>0</v>
      </c>
      <c r="N126" s="150"/>
      <c r="O126" s="150"/>
      <c r="P126" s="176">
        <f>ROUND((SUM(P116:P125))/1,2)</f>
        <v>0.09</v>
      </c>
      <c r="Q126" s="147"/>
      <c r="R126" s="147"/>
      <c r="S126" s="176">
        <f>ROUND((SUM(S116:S125))/1,2)</f>
        <v>0.1</v>
      </c>
      <c r="T126" s="147"/>
      <c r="U126" s="147"/>
      <c r="V126" s="147"/>
      <c r="W126" s="147"/>
      <c r="X126" s="147"/>
      <c r="Y126" s="147"/>
      <c r="Z126" s="147"/>
    </row>
    <row r="127" spans="1:26" x14ac:dyDescent="0.25">
      <c r="A127" s="1"/>
      <c r="B127" s="1"/>
      <c r="C127" s="1"/>
      <c r="D127" s="1"/>
      <c r="E127" s="1"/>
      <c r="F127" s="161"/>
      <c r="G127" s="143"/>
      <c r="H127" s="143"/>
      <c r="I127" s="143"/>
      <c r="J127" s="1"/>
      <c r="K127" s="1"/>
      <c r="L127" s="1"/>
      <c r="M127" s="1"/>
      <c r="N127" s="1"/>
      <c r="O127" s="1"/>
      <c r="P127" s="1"/>
      <c r="S127" s="1"/>
    </row>
    <row r="128" spans="1:26" x14ac:dyDescent="0.25">
      <c r="A128" s="150"/>
      <c r="B128" s="150"/>
      <c r="C128" s="150"/>
      <c r="D128" s="150" t="s">
        <v>232</v>
      </c>
      <c r="E128" s="150"/>
      <c r="F128" s="168"/>
      <c r="G128" s="151"/>
      <c r="H128" s="151"/>
      <c r="I128" s="151"/>
      <c r="J128" s="150"/>
      <c r="K128" s="150"/>
      <c r="L128" s="150"/>
      <c r="M128" s="150"/>
      <c r="N128" s="150"/>
      <c r="O128" s="150"/>
      <c r="P128" s="150"/>
      <c r="Q128" s="147"/>
      <c r="R128" s="147"/>
      <c r="S128" s="150"/>
      <c r="T128" s="147"/>
      <c r="U128" s="147"/>
      <c r="V128" s="147"/>
      <c r="W128" s="147"/>
      <c r="X128" s="147"/>
      <c r="Y128" s="147"/>
      <c r="Z128" s="147"/>
    </row>
    <row r="129" spans="1:26" ht="24.95" customHeight="1" x14ac:dyDescent="0.25">
      <c r="A129" s="172"/>
      <c r="B129" s="169" t="s">
        <v>329</v>
      </c>
      <c r="C129" s="173" t="s">
        <v>330</v>
      </c>
      <c r="D129" s="169" t="s">
        <v>398</v>
      </c>
      <c r="E129" s="169" t="s">
        <v>312</v>
      </c>
      <c r="F129" s="170">
        <v>7.02</v>
      </c>
      <c r="G129" s="171"/>
      <c r="H129" s="171"/>
      <c r="I129" s="171">
        <f>ROUND(F129*(G129+H129),2)</f>
        <v>0</v>
      </c>
      <c r="J129" s="169">
        <f>ROUND(F129*(N129),2)</f>
        <v>8.7799999999999994</v>
      </c>
      <c r="K129" s="1">
        <f>ROUND(F129*(O129),2)</f>
        <v>0</v>
      </c>
      <c r="L129" s="1">
        <f>ROUND(F129*(G129),2)</f>
        <v>0</v>
      </c>
      <c r="M129" s="1"/>
      <c r="N129" s="1">
        <v>1.25</v>
      </c>
      <c r="O129" s="1"/>
      <c r="P129" s="161"/>
      <c r="Q129" s="174"/>
      <c r="R129" s="174"/>
      <c r="S129" s="150"/>
      <c r="V129" s="175"/>
      <c r="Z129">
        <v>0</v>
      </c>
    </row>
    <row r="130" spans="1:26" ht="24.95" customHeight="1" x14ac:dyDescent="0.25">
      <c r="A130" s="172"/>
      <c r="B130" s="169" t="s">
        <v>399</v>
      </c>
      <c r="C130" s="173" t="s">
        <v>400</v>
      </c>
      <c r="D130" s="169" t="s">
        <v>401</v>
      </c>
      <c r="E130" s="169" t="s">
        <v>358</v>
      </c>
      <c r="F130" s="170">
        <v>7.5</v>
      </c>
      <c r="G130" s="171"/>
      <c r="H130" s="171"/>
      <c r="I130" s="171">
        <f>ROUND(F130*(G130+H130),2)</f>
        <v>0</v>
      </c>
      <c r="J130" s="169">
        <f>ROUND(F130*(N130),2)</f>
        <v>21.23</v>
      </c>
      <c r="K130" s="1">
        <f>ROUND(F130*(O130),2)</f>
        <v>0</v>
      </c>
      <c r="L130" s="1">
        <f>ROUND(F130*(G130),2)</f>
        <v>0</v>
      </c>
      <c r="M130" s="1"/>
      <c r="N130" s="1">
        <v>2.83</v>
      </c>
      <c r="O130" s="1"/>
      <c r="P130" s="168">
        <v>5.9999999999999995E-4</v>
      </c>
      <c r="Q130" s="174"/>
      <c r="R130" s="174">
        <v>5.9999999999999995E-4</v>
      </c>
      <c r="S130" s="150">
        <f>ROUND(F130*(R130),3)</f>
        <v>5.0000000000000001E-3</v>
      </c>
      <c r="V130" s="175"/>
      <c r="Z130">
        <v>0</v>
      </c>
    </row>
    <row r="131" spans="1:26" ht="35.1" customHeight="1" x14ac:dyDescent="0.25">
      <c r="A131" s="172"/>
      <c r="B131" s="169" t="s">
        <v>399</v>
      </c>
      <c r="C131" s="173" t="s">
        <v>402</v>
      </c>
      <c r="D131" s="169" t="s">
        <v>403</v>
      </c>
      <c r="E131" s="169" t="s">
        <v>116</v>
      </c>
      <c r="F131" s="170">
        <v>7.02</v>
      </c>
      <c r="G131" s="171"/>
      <c r="H131" s="171"/>
      <c r="I131" s="171">
        <f>ROUND(F131*(G131+H131),2)</f>
        <v>0</v>
      </c>
      <c r="J131" s="169">
        <f>ROUND(F131*(N131),2)</f>
        <v>89.43</v>
      </c>
      <c r="K131" s="1">
        <f>ROUND(F131*(O131),2)</f>
        <v>0</v>
      </c>
      <c r="L131" s="1">
        <f>ROUND(F131*(G131),2)</f>
        <v>0</v>
      </c>
      <c r="M131" s="1"/>
      <c r="N131" s="1">
        <v>12.74</v>
      </c>
      <c r="O131" s="1"/>
      <c r="P131" s="168">
        <v>4.9100000000000003E-3</v>
      </c>
      <c r="Q131" s="174"/>
      <c r="R131" s="174">
        <v>4.9100000000000003E-3</v>
      </c>
      <c r="S131" s="150">
        <f>ROUND(F131*(R131),3)</f>
        <v>3.4000000000000002E-2</v>
      </c>
      <c r="V131" s="175"/>
      <c r="Z131">
        <v>0</v>
      </c>
    </row>
    <row r="132" spans="1:26" ht="24.95" customHeight="1" x14ac:dyDescent="0.25">
      <c r="A132" s="172"/>
      <c r="B132" s="169" t="s">
        <v>399</v>
      </c>
      <c r="C132" s="173" t="s">
        <v>404</v>
      </c>
      <c r="D132" s="169" t="s">
        <v>405</v>
      </c>
      <c r="E132" s="169" t="s">
        <v>210</v>
      </c>
      <c r="F132" s="170">
        <v>0.17611740000000001</v>
      </c>
      <c r="G132" s="171"/>
      <c r="H132" s="171"/>
      <c r="I132" s="171">
        <f>ROUND(F132*(G132+H132),2)</f>
        <v>0</v>
      </c>
      <c r="J132" s="169">
        <f>ROUND(F132*(N132),2)</f>
        <v>3.39</v>
      </c>
      <c r="K132" s="1">
        <f>ROUND(F132*(O132),2)</f>
        <v>0</v>
      </c>
      <c r="L132" s="1">
        <f>ROUND(F132*(G132),2)</f>
        <v>0</v>
      </c>
      <c r="M132" s="1"/>
      <c r="N132" s="1">
        <v>19.23</v>
      </c>
      <c r="O132" s="1"/>
      <c r="P132" s="161"/>
      <c r="Q132" s="174"/>
      <c r="R132" s="174"/>
      <c r="S132" s="150"/>
      <c r="V132" s="175"/>
      <c r="Z132">
        <v>0</v>
      </c>
    </row>
    <row r="133" spans="1:26" ht="24.95" customHeight="1" x14ac:dyDescent="0.25">
      <c r="A133" s="172"/>
      <c r="B133" s="169" t="s">
        <v>406</v>
      </c>
      <c r="C133" s="173" t="s">
        <v>407</v>
      </c>
      <c r="D133" s="169" t="s">
        <v>408</v>
      </c>
      <c r="E133" s="169" t="s">
        <v>116</v>
      </c>
      <c r="F133" s="170">
        <v>7.6193999999999997</v>
      </c>
      <c r="G133" s="171"/>
      <c r="H133" s="171"/>
      <c r="I133" s="171">
        <f>ROUND(F133*(G133+H133),2)</f>
        <v>0</v>
      </c>
      <c r="J133" s="169">
        <f>ROUND(F133*(N133),2)</f>
        <v>160.91999999999999</v>
      </c>
      <c r="K133" s="1">
        <f>ROUND(F133*(O133),2)</f>
        <v>0</v>
      </c>
      <c r="L133" s="1"/>
      <c r="M133" s="1">
        <f>ROUND(F133*(G133),2)</f>
        <v>0</v>
      </c>
      <c r="N133" s="1">
        <v>21.12</v>
      </c>
      <c r="O133" s="1"/>
      <c r="P133" s="168">
        <v>1.7999999999999999E-2</v>
      </c>
      <c r="Q133" s="174"/>
      <c r="R133" s="174">
        <v>1.7999999999999999E-2</v>
      </c>
      <c r="S133" s="150">
        <f>ROUND(F133*(R133),3)</f>
        <v>0.13700000000000001</v>
      </c>
      <c r="V133" s="175"/>
      <c r="Z133">
        <v>0</v>
      </c>
    </row>
    <row r="134" spans="1:26" x14ac:dyDescent="0.25">
      <c r="A134" s="150"/>
      <c r="B134" s="150"/>
      <c r="C134" s="150"/>
      <c r="D134" s="150" t="s">
        <v>232</v>
      </c>
      <c r="E134" s="150"/>
      <c r="F134" s="168"/>
      <c r="G134" s="153"/>
      <c r="H134" s="153">
        <f>ROUND((SUM(M128:M133))/1,2)</f>
        <v>0</v>
      </c>
      <c r="I134" s="153">
        <f>ROUND((SUM(I128:I133))/1,2)</f>
        <v>0</v>
      </c>
      <c r="J134" s="150"/>
      <c r="K134" s="150"/>
      <c r="L134" s="150">
        <f>ROUND((SUM(L128:L133))/1,2)</f>
        <v>0</v>
      </c>
      <c r="M134" s="150">
        <f>ROUND((SUM(M128:M133))/1,2)</f>
        <v>0</v>
      </c>
      <c r="N134" s="150"/>
      <c r="O134" s="150"/>
      <c r="P134" s="176">
        <f>ROUND((SUM(P128:P133))/1,2)</f>
        <v>0.02</v>
      </c>
      <c r="Q134" s="147"/>
      <c r="R134" s="147"/>
      <c r="S134" s="176">
        <f>ROUND((SUM(S128:S133))/1,2)</f>
        <v>0.18</v>
      </c>
      <c r="T134" s="147"/>
      <c r="U134" s="147"/>
      <c r="V134" s="147"/>
      <c r="W134" s="147"/>
      <c r="X134" s="147"/>
      <c r="Y134" s="147"/>
      <c r="Z134" s="147"/>
    </row>
    <row r="135" spans="1:26" x14ac:dyDescent="0.25">
      <c r="A135" s="1"/>
      <c r="B135" s="1"/>
      <c r="C135" s="1"/>
      <c r="D135" s="1"/>
      <c r="E135" s="1"/>
      <c r="F135" s="161"/>
      <c r="G135" s="143"/>
      <c r="H135" s="143"/>
      <c r="I135" s="143"/>
      <c r="J135" s="1"/>
      <c r="K135" s="1"/>
      <c r="L135" s="1"/>
      <c r="M135" s="1"/>
      <c r="N135" s="1"/>
      <c r="O135" s="1"/>
      <c r="P135" s="1"/>
      <c r="S135" s="1"/>
    </row>
    <row r="136" spans="1:26" x14ac:dyDescent="0.25">
      <c r="A136" s="150"/>
      <c r="B136" s="150"/>
      <c r="C136" s="150"/>
      <c r="D136" s="150" t="s">
        <v>233</v>
      </c>
      <c r="E136" s="150"/>
      <c r="F136" s="168"/>
      <c r="G136" s="151"/>
      <c r="H136" s="151"/>
      <c r="I136" s="151"/>
      <c r="J136" s="150"/>
      <c r="K136" s="150"/>
      <c r="L136" s="150"/>
      <c r="M136" s="150"/>
      <c r="N136" s="150"/>
      <c r="O136" s="150"/>
      <c r="P136" s="150"/>
      <c r="Q136" s="147"/>
      <c r="R136" s="147"/>
      <c r="S136" s="150"/>
      <c r="T136" s="147"/>
      <c r="U136" s="147"/>
      <c r="V136" s="147"/>
      <c r="W136" s="147"/>
      <c r="X136" s="147"/>
      <c r="Y136" s="147"/>
      <c r="Z136" s="147"/>
    </row>
    <row r="137" spans="1:26" ht="24.95" customHeight="1" x14ac:dyDescent="0.25">
      <c r="A137" s="172"/>
      <c r="B137" s="169" t="s">
        <v>409</v>
      </c>
      <c r="C137" s="173" t="s">
        <v>410</v>
      </c>
      <c r="D137" s="169" t="s">
        <v>411</v>
      </c>
      <c r="E137" s="169" t="s">
        <v>116</v>
      </c>
      <c r="F137" s="170">
        <v>12.632</v>
      </c>
      <c r="G137" s="171"/>
      <c r="H137" s="171"/>
      <c r="I137" s="171">
        <f>ROUND(F137*(G137+H137),2)</f>
        <v>0</v>
      </c>
      <c r="J137" s="169">
        <f>ROUND(F137*(N137),2)</f>
        <v>80.72</v>
      </c>
      <c r="K137" s="1">
        <f>ROUND(F137*(O137),2)</f>
        <v>0</v>
      </c>
      <c r="L137" s="1">
        <f>ROUND(F137*(G137),2)</f>
        <v>0</v>
      </c>
      <c r="M137" s="1"/>
      <c r="N137" s="1">
        <v>6.39</v>
      </c>
      <c r="O137" s="1"/>
      <c r="P137" s="168">
        <v>4.2999999999999999E-4</v>
      </c>
      <c r="Q137" s="174"/>
      <c r="R137" s="174">
        <v>4.2999999999999999E-4</v>
      </c>
      <c r="S137" s="150">
        <f>ROUND(F137*(R137),3)</f>
        <v>5.0000000000000001E-3</v>
      </c>
      <c r="V137" s="175"/>
      <c r="Z137">
        <v>0</v>
      </c>
    </row>
    <row r="138" spans="1:26" ht="24.95" customHeight="1" x14ac:dyDescent="0.25">
      <c r="A138" s="172"/>
      <c r="B138" s="169" t="s">
        <v>409</v>
      </c>
      <c r="C138" s="173" t="s">
        <v>412</v>
      </c>
      <c r="D138" s="169" t="s">
        <v>1039</v>
      </c>
      <c r="E138" s="169" t="s">
        <v>312</v>
      </c>
      <c r="F138" s="170">
        <v>14.82</v>
      </c>
      <c r="G138" s="171"/>
      <c r="H138" s="171"/>
      <c r="I138" s="171">
        <f>ROUND(F138*(G138+H138),2)</f>
        <v>0</v>
      </c>
      <c r="J138" s="169">
        <f>ROUND(F138*(N138),2)</f>
        <v>38.090000000000003</v>
      </c>
      <c r="K138" s="1">
        <f>ROUND(F138*(O138),2)</f>
        <v>0</v>
      </c>
      <c r="L138" s="1">
        <f>ROUND(F138*(G138),2)</f>
        <v>0</v>
      </c>
      <c r="M138" s="1"/>
      <c r="N138" s="1">
        <v>2.57</v>
      </c>
      <c r="O138" s="1"/>
      <c r="P138" s="168">
        <v>5.4000000000000001E-4</v>
      </c>
      <c r="Q138" s="174"/>
      <c r="R138" s="174">
        <v>5.4000000000000001E-4</v>
      </c>
      <c r="S138" s="150">
        <f>ROUND(F138*(R138),3)</f>
        <v>8.0000000000000002E-3</v>
      </c>
      <c r="V138" s="175"/>
      <c r="Z138">
        <v>0</v>
      </c>
    </row>
    <row r="139" spans="1:26" x14ac:dyDescent="0.25">
      <c r="A139" s="150"/>
      <c r="B139" s="150"/>
      <c r="C139" s="150"/>
      <c r="D139" s="150" t="s">
        <v>233</v>
      </c>
      <c r="E139" s="150"/>
      <c r="F139" s="168"/>
      <c r="G139" s="153"/>
      <c r="H139" s="153">
        <f>ROUND((SUM(M136:M138))/1,2)</f>
        <v>0</v>
      </c>
      <c r="I139" s="153">
        <f>ROUND((SUM(I136:I138))/1,2)</f>
        <v>0</v>
      </c>
      <c r="J139" s="150"/>
      <c r="K139" s="150"/>
      <c r="L139" s="150">
        <f>ROUND((SUM(L136:L138))/1,2)</f>
        <v>0</v>
      </c>
      <c r="M139" s="150">
        <f>ROUND((SUM(M136:M138))/1,2)</f>
        <v>0</v>
      </c>
      <c r="N139" s="150"/>
      <c r="O139" s="150"/>
      <c r="P139" s="176">
        <f>ROUND((SUM(P136:P138))/1,2)</f>
        <v>0</v>
      </c>
      <c r="Q139" s="147"/>
      <c r="R139" s="147"/>
      <c r="S139" s="176">
        <f>ROUND((SUM(S136:S138))/1,2)</f>
        <v>0.01</v>
      </c>
      <c r="T139" s="147"/>
      <c r="U139" s="147"/>
      <c r="V139" s="147"/>
      <c r="W139" s="147"/>
      <c r="X139" s="147"/>
      <c r="Y139" s="147"/>
      <c r="Z139" s="147"/>
    </row>
    <row r="140" spans="1:26" x14ac:dyDescent="0.25">
      <c r="A140" s="1"/>
      <c r="B140" s="1"/>
      <c r="C140" s="1"/>
      <c r="D140" s="1"/>
      <c r="E140" s="1"/>
      <c r="F140" s="161"/>
      <c r="G140" s="143"/>
      <c r="H140" s="143"/>
      <c r="I140" s="143"/>
      <c r="J140" s="1"/>
      <c r="K140" s="1"/>
      <c r="L140" s="1"/>
      <c r="M140" s="1"/>
      <c r="N140" s="1"/>
      <c r="O140" s="1"/>
      <c r="P140" s="1"/>
      <c r="S140" s="1"/>
    </row>
    <row r="141" spans="1:26" x14ac:dyDescent="0.25">
      <c r="A141" s="150"/>
      <c r="B141" s="150"/>
      <c r="C141" s="150"/>
      <c r="D141" s="150" t="s">
        <v>234</v>
      </c>
      <c r="E141" s="150"/>
      <c r="F141" s="168"/>
      <c r="G141" s="151"/>
      <c r="H141" s="151"/>
      <c r="I141" s="151"/>
      <c r="J141" s="150"/>
      <c r="K141" s="150"/>
      <c r="L141" s="150"/>
      <c r="M141" s="150"/>
      <c r="N141" s="150"/>
      <c r="O141" s="150"/>
      <c r="P141" s="150"/>
      <c r="Q141" s="147"/>
      <c r="R141" s="147"/>
      <c r="S141" s="150"/>
      <c r="T141" s="147"/>
      <c r="U141" s="147"/>
      <c r="V141" s="147"/>
      <c r="W141" s="147"/>
      <c r="X141" s="147"/>
      <c r="Y141" s="147"/>
      <c r="Z141" s="147"/>
    </row>
    <row r="142" spans="1:26" ht="24.95" customHeight="1" x14ac:dyDescent="0.25">
      <c r="A142" s="172"/>
      <c r="B142" s="169" t="s">
        <v>413</v>
      </c>
      <c r="C142" s="173" t="s">
        <v>414</v>
      </c>
      <c r="D142" s="169" t="s">
        <v>415</v>
      </c>
      <c r="E142" s="169" t="s">
        <v>116</v>
      </c>
      <c r="F142" s="170">
        <v>68.69</v>
      </c>
      <c r="G142" s="171"/>
      <c r="H142" s="171"/>
      <c r="I142" s="171">
        <f>ROUND(F142*(G142+H142),2)</f>
        <v>0</v>
      </c>
      <c r="J142" s="169">
        <f>ROUND(F142*(N142),2)</f>
        <v>40.53</v>
      </c>
      <c r="K142" s="1">
        <f>ROUND(F142*(O142),2)</f>
        <v>0</v>
      </c>
      <c r="L142" s="1">
        <f>ROUND(F142*(G142),2)</f>
        <v>0</v>
      </c>
      <c r="M142" s="1"/>
      <c r="N142" s="1">
        <v>0.59</v>
      </c>
      <c r="O142" s="1"/>
      <c r="P142" s="168">
        <v>1.7000000000000001E-4</v>
      </c>
      <c r="Q142" s="174"/>
      <c r="R142" s="174">
        <v>1.7000000000000001E-4</v>
      </c>
      <c r="S142" s="150">
        <f>ROUND(F142*(R142),3)</f>
        <v>1.2E-2</v>
      </c>
      <c r="V142" s="175"/>
      <c r="Z142">
        <v>0</v>
      </c>
    </row>
    <row r="143" spans="1:26" ht="24.95" customHeight="1" x14ac:dyDescent="0.25">
      <c r="A143" s="172"/>
      <c r="B143" s="169" t="s">
        <v>413</v>
      </c>
      <c r="C143" s="173" t="s">
        <v>416</v>
      </c>
      <c r="D143" s="169" t="s">
        <v>417</v>
      </c>
      <c r="E143" s="169" t="s">
        <v>116</v>
      </c>
      <c r="F143" s="170">
        <v>68.69</v>
      </c>
      <c r="G143" s="171"/>
      <c r="H143" s="171"/>
      <c r="I143" s="171">
        <f>ROUND(F143*(G143+H143),2)</f>
        <v>0</v>
      </c>
      <c r="J143" s="169">
        <f>ROUND(F143*(N143),2)</f>
        <v>153.87</v>
      </c>
      <c r="K143" s="1">
        <f>ROUND(F143*(O143),2)</f>
        <v>0</v>
      </c>
      <c r="L143" s="1">
        <f>ROUND(F143*(G143),2)</f>
        <v>0</v>
      </c>
      <c r="M143" s="1"/>
      <c r="N143" s="1">
        <v>2.2400000000000002</v>
      </c>
      <c r="O143" s="1"/>
      <c r="P143" s="168">
        <v>4.2000000000000002E-4</v>
      </c>
      <c r="Q143" s="174"/>
      <c r="R143" s="174">
        <v>4.2000000000000002E-4</v>
      </c>
      <c r="S143" s="150">
        <f>ROUND(F143*(R143),3)</f>
        <v>2.9000000000000001E-2</v>
      </c>
      <c r="V143" s="175"/>
      <c r="Z143">
        <v>0</v>
      </c>
    </row>
    <row r="144" spans="1:26" x14ac:dyDescent="0.25">
      <c r="A144" s="150"/>
      <c r="B144" s="150"/>
      <c r="C144" s="150"/>
      <c r="D144" s="150" t="s">
        <v>234</v>
      </c>
      <c r="E144" s="150"/>
      <c r="F144" s="168"/>
      <c r="G144" s="153"/>
      <c r="H144" s="153">
        <f>ROUND((SUM(M141:M143))/1,2)</f>
        <v>0</v>
      </c>
      <c r="I144" s="153">
        <f>ROUND((SUM(I141:I143))/1,2)</f>
        <v>0</v>
      </c>
      <c r="J144" s="150"/>
      <c r="K144" s="150"/>
      <c r="L144" s="150">
        <f>ROUND((SUM(L141:L143))/1,2)</f>
        <v>0</v>
      </c>
      <c r="M144" s="150">
        <f>ROUND((SUM(M141:M143))/1,2)</f>
        <v>0</v>
      </c>
      <c r="N144" s="150"/>
      <c r="O144" s="150"/>
      <c r="P144" s="176">
        <f>ROUND((SUM(P141:P143))/1,2)</f>
        <v>0</v>
      </c>
      <c r="Q144" s="147"/>
      <c r="R144" s="147"/>
      <c r="S144" s="176">
        <f>ROUND((SUM(S141:S143))/1,2)</f>
        <v>0.04</v>
      </c>
      <c r="T144" s="147"/>
      <c r="U144" s="147"/>
      <c r="V144" s="147"/>
      <c r="W144" s="147"/>
      <c r="X144" s="147"/>
      <c r="Y144" s="147"/>
      <c r="Z144" s="147"/>
    </row>
    <row r="145" spans="1:26" x14ac:dyDescent="0.25">
      <c r="A145" s="1"/>
      <c r="B145" s="1"/>
      <c r="C145" s="1"/>
      <c r="D145" s="1"/>
      <c r="E145" s="1"/>
      <c r="F145" s="161"/>
      <c r="G145" s="143"/>
      <c r="H145" s="143"/>
      <c r="I145" s="143"/>
      <c r="J145" s="1"/>
      <c r="K145" s="1"/>
      <c r="L145" s="1"/>
      <c r="M145" s="1"/>
      <c r="N145" s="1"/>
      <c r="O145" s="1"/>
      <c r="P145" s="1"/>
      <c r="S145" s="1"/>
    </row>
    <row r="146" spans="1:26" x14ac:dyDescent="0.25">
      <c r="A146" s="150"/>
      <c r="B146" s="150"/>
      <c r="C146" s="150"/>
      <c r="D146" s="2" t="s">
        <v>225</v>
      </c>
      <c r="E146" s="150"/>
      <c r="F146" s="168"/>
      <c r="G146" s="153"/>
      <c r="H146" s="153">
        <f>ROUND((SUM(M78:M145))/2,2)</f>
        <v>0</v>
      </c>
      <c r="I146" s="153">
        <f>ROUND((SUM(I78:I145))/2,2)</f>
        <v>0</v>
      </c>
      <c r="J146" s="151"/>
      <c r="K146" s="150"/>
      <c r="L146" s="151">
        <f>ROUND((SUM(L78:L145))/2,2)</f>
        <v>0</v>
      </c>
      <c r="M146" s="151">
        <f>ROUND((SUM(M78:M145))/2,2)</f>
        <v>0</v>
      </c>
      <c r="N146" s="150"/>
      <c r="O146" s="150"/>
      <c r="P146" s="176">
        <f>ROUND((SUM(P78:P145))/2,2)</f>
        <v>1.26</v>
      </c>
      <c r="S146" s="176">
        <f>ROUND((SUM(S78:S145))/2,2)</f>
        <v>1.06</v>
      </c>
    </row>
    <row r="147" spans="1:26" x14ac:dyDescent="0.25">
      <c r="A147" s="1"/>
      <c r="B147" s="1"/>
      <c r="C147" s="1"/>
      <c r="D147" s="1"/>
      <c r="E147" s="1"/>
      <c r="F147" s="161"/>
      <c r="G147" s="143"/>
      <c r="H147" s="143"/>
      <c r="I147" s="143"/>
      <c r="J147" s="1"/>
      <c r="K147" s="1"/>
      <c r="L147" s="1"/>
      <c r="M147" s="1"/>
      <c r="N147" s="1"/>
      <c r="O147" s="1"/>
      <c r="P147" s="1"/>
      <c r="S147" s="1"/>
    </row>
    <row r="148" spans="1:26" x14ac:dyDescent="0.25">
      <c r="A148" s="150"/>
      <c r="B148" s="150"/>
      <c r="C148" s="150"/>
      <c r="D148" s="2" t="s">
        <v>82</v>
      </c>
      <c r="E148" s="150"/>
      <c r="F148" s="168"/>
      <c r="G148" s="151"/>
      <c r="H148" s="151"/>
      <c r="I148" s="151"/>
      <c r="J148" s="150"/>
      <c r="K148" s="150"/>
      <c r="L148" s="150"/>
      <c r="M148" s="150"/>
      <c r="N148" s="150"/>
      <c r="O148" s="150"/>
      <c r="P148" s="150"/>
      <c r="Q148" s="147"/>
      <c r="R148" s="147"/>
      <c r="S148" s="150"/>
      <c r="T148" s="147"/>
      <c r="U148" s="147"/>
      <c r="V148" s="147"/>
      <c r="W148" s="147"/>
      <c r="X148" s="147"/>
      <c r="Y148" s="147"/>
      <c r="Z148" s="147"/>
    </row>
    <row r="149" spans="1:26" x14ac:dyDescent="0.25">
      <c r="A149" s="150"/>
      <c r="B149" s="150"/>
      <c r="C149" s="150"/>
      <c r="D149" s="150" t="s">
        <v>235</v>
      </c>
      <c r="E149" s="150"/>
      <c r="F149" s="168"/>
      <c r="G149" s="151"/>
      <c r="H149" s="151"/>
      <c r="I149" s="151"/>
      <c r="J149" s="150"/>
      <c r="K149" s="150"/>
      <c r="L149" s="150"/>
      <c r="M149" s="150"/>
      <c r="N149" s="150"/>
      <c r="O149" s="150"/>
      <c r="P149" s="150"/>
      <c r="Q149" s="147"/>
      <c r="R149" s="147"/>
      <c r="S149" s="150"/>
      <c r="T149" s="147"/>
      <c r="U149" s="147"/>
      <c r="V149" s="147"/>
      <c r="W149" s="147"/>
      <c r="X149" s="147"/>
      <c r="Y149" s="147"/>
      <c r="Z149" s="147"/>
    </row>
    <row r="150" spans="1:26" ht="24.95" customHeight="1" x14ac:dyDescent="0.25">
      <c r="A150" s="172"/>
      <c r="B150" s="169" t="s">
        <v>418</v>
      </c>
      <c r="C150" s="173" t="s">
        <v>419</v>
      </c>
      <c r="D150" s="169" t="s">
        <v>420</v>
      </c>
      <c r="E150" s="169" t="s">
        <v>160</v>
      </c>
      <c r="F150" s="170">
        <v>10</v>
      </c>
      <c r="G150" s="171"/>
      <c r="H150" s="171"/>
      <c r="I150" s="171">
        <f t="shared" ref="I150:I181" si="28">ROUND(F150*(G150+H150),2)</f>
        <v>0</v>
      </c>
      <c r="J150" s="169">
        <f t="shared" ref="J150:J181" si="29">ROUND(F150*(N150),2)</f>
        <v>22.3</v>
      </c>
      <c r="K150" s="1">
        <f t="shared" ref="K150:K181" si="30">ROUND(F150*(O150),2)</f>
        <v>0</v>
      </c>
      <c r="L150" s="1">
        <f t="shared" ref="L150:L180" si="31">ROUND(F150*(G150),2)</f>
        <v>0</v>
      </c>
      <c r="M150" s="1"/>
      <c r="N150" s="1">
        <v>2.23</v>
      </c>
      <c r="O150" s="1"/>
      <c r="P150" s="161"/>
      <c r="Q150" s="174"/>
      <c r="R150" s="174"/>
      <c r="S150" s="150"/>
      <c r="V150" s="175"/>
      <c r="Z150">
        <v>0</v>
      </c>
    </row>
    <row r="151" spans="1:26" ht="24.95" customHeight="1" x14ac:dyDescent="0.25">
      <c r="A151" s="172"/>
      <c r="B151" s="169" t="s">
        <v>418</v>
      </c>
      <c r="C151" s="173" t="s">
        <v>421</v>
      </c>
      <c r="D151" s="169" t="s">
        <v>422</v>
      </c>
      <c r="E151" s="169" t="s">
        <v>160</v>
      </c>
      <c r="F151" s="170">
        <v>4</v>
      </c>
      <c r="G151" s="171"/>
      <c r="H151" s="171"/>
      <c r="I151" s="171">
        <f t="shared" si="28"/>
        <v>0</v>
      </c>
      <c r="J151" s="169">
        <f t="shared" si="29"/>
        <v>9</v>
      </c>
      <c r="K151" s="1">
        <f t="shared" si="30"/>
        <v>0</v>
      </c>
      <c r="L151" s="1">
        <f t="shared" si="31"/>
        <v>0</v>
      </c>
      <c r="M151" s="1"/>
      <c r="N151" s="1">
        <v>2.25</v>
      </c>
      <c r="O151" s="1"/>
      <c r="P151" s="161"/>
      <c r="Q151" s="174"/>
      <c r="R151" s="174"/>
      <c r="S151" s="150"/>
      <c r="V151" s="175"/>
      <c r="Z151">
        <v>0</v>
      </c>
    </row>
    <row r="152" spans="1:26" ht="24.95" customHeight="1" x14ac:dyDescent="0.25">
      <c r="A152" s="172"/>
      <c r="B152" s="169" t="s">
        <v>418</v>
      </c>
      <c r="C152" s="173" t="s">
        <v>423</v>
      </c>
      <c r="D152" s="169" t="s">
        <v>424</v>
      </c>
      <c r="E152" s="169" t="s">
        <v>140</v>
      </c>
      <c r="F152" s="170">
        <v>1</v>
      </c>
      <c r="G152" s="171"/>
      <c r="H152" s="171"/>
      <c r="I152" s="171">
        <f t="shared" si="28"/>
        <v>0</v>
      </c>
      <c r="J152" s="169">
        <f t="shared" si="29"/>
        <v>8.5500000000000007</v>
      </c>
      <c r="K152" s="1">
        <f t="shared" si="30"/>
        <v>0</v>
      </c>
      <c r="L152" s="1">
        <f t="shared" si="31"/>
        <v>0</v>
      </c>
      <c r="M152" s="1"/>
      <c r="N152" s="1">
        <v>8.5500000000000007</v>
      </c>
      <c r="O152" s="1"/>
      <c r="P152" s="161"/>
      <c r="Q152" s="174"/>
      <c r="R152" s="174"/>
      <c r="S152" s="150"/>
      <c r="V152" s="175"/>
      <c r="Z152">
        <v>0</v>
      </c>
    </row>
    <row r="153" spans="1:26" ht="24.95" customHeight="1" x14ac:dyDescent="0.25">
      <c r="A153" s="172"/>
      <c r="B153" s="169" t="s">
        <v>418</v>
      </c>
      <c r="C153" s="173" t="s">
        <v>425</v>
      </c>
      <c r="D153" s="169" t="s">
        <v>426</v>
      </c>
      <c r="E153" s="169" t="s">
        <v>140</v>
      </c>
      <c r="F153" s="170">
        <v>2</v>
      </c>
      <c r="G153" s="171"/>
      <c r="H153" s="171"/>
      <c r="I153" s="171">
        <f t="shared" si="28"/>
        <v>0</v>
      </c>
      <c r="J153" s="169">
        <f t="shared" si="29"/>
        <v>20.440000000000001</v>
      </c>
      <c r="K153" s="1">
        <f t="shared" si="30"/>
        <v>0</v>
      </c>
      <c r="L153" s="1">
        <f t="shared" si="31"/>
        <v>0</v>
      </c>
      <c r="M153" s="1"/>
      <c r="N153" s="1">
        <v>10.220000000000001</v>
      </c>
      <c r="O153" s="1"/>
      <c r="P153" s="161"/>
      <c r="Q153" s="174"/>
      <c r="R153" s="174"/>
      <c r="S153" s="150"/>
      <c r="V153" s="175"/>
      <c r="Z153">
        <v>0</v>
      </c>
    </row>
    <row r="154" spans="1:26" ht="24.95" customHeight="1" x14ac:dyDescent="0.25">
      <c r="A154" s="172"/>
      <c r="B154" s="169" t="s">
        <v>418</v>
      </c>
      <c r="C154" s="173" t="s">
        <v>427</v>
      </c>
      <c r="D154" s="169" t="s">
        <v>428</v>
      </c>
      <c r="E154" s="169" t="s">
        <v>140</v>
      </c>
      <c r="F154" s="170">
        <v>20</v>
      </c>
      <c r="G154" s="171"/>
      <c r="H154" s="171"/>
      <c r="I154" s="171">
        <f t="shared" si="28"/>
        <v>0</v>
      </c>
      <c r="J154" s="169">
        <f t="shared" si="29"/>
        <v>15.2</v>
      </c>
      <c r="K154" s="1">
        <f t="shared" si="30"/>
        <v>0</v>
      </c>
      <c r="L154" s="1">
        <f t="shared" si="31"/>
        <v>0</v>
      </c>
      <c r="M154" s="1"/>
      <c r="N154" s="1">
        <v>0.76</v>
      </c>
      <c r="O154" s="1"/>
      <c r="P154" s="161"/>
      <c r="Q154" s="174"/>
      <c r="R154" s="174"/>
      <c r="S154" s="150"/>
      <c r="V154" s="175"/>
      <c r="Z154">
        <v>0</v>
      </c>
    </row>
    <row r="155" spans="1:26" ht="24.95" customHeight="1" x14ac:dyDescent="0.25">
      <c r="A155" s="172"/>
      <c r="B155" s="169" t="s">
        <v>418</v>
      </c>
      <c r="C155" s="173" t="s">
        <v>429</v>
      </c>
      <c r="D155" s="169" t="s">
        <v>430</v>
      </c>
      <c r="E155" s="169" t="s">
        <v>140</v>
      </c>
      <c r="F155" s="170">
        <v>1</v>
      </c>
      <c r="G155" s="171"/>
      <c r="H155" s="171"/>
      <c r="I155" s="171">
        <f t="shared" si="28"/>
        <v>0</v>
      </c>
      <c r="J155" s="169">
        <f t="shared" si="29"/>
        <v>5.12</v>
      </c>
      <c r="K155" s="1">
        <f t="shared" si="30"/>
        <v>0</v>
      </c>
      <c r="L155" s="1">
        <f t="shared" si="31"/>
        <v>0</v>
      </c>
      <c r="M155" s="1"/>
      <c r="N155" s="1">
        <v>5.12</v>
      </c>
      <c r="O155" s="1"/>
      <c r="P155" s="161"/>
      <c r="Q155" s="174"/>
      <c r="R155" s="174"/>
      <c r="S155" s="150"/>
      <c r="V155" s="175"/>
      <c r="Z155">
        <v>0</v>
      </c>
    </row>
    <row r="156" spans="1:26" ht="24.95" customHeight="1" x14ac:dyDescent="0.25">
      <c r="A156" s="172"/>
      <c r="B156" s="169" t="s">
        <v>418</v>
      </c>
      <c r="C156" s="173" t="s">
        <v>431</v>
      </c>
      <c r="D156" s="169" t="s">
        <v>432</v>
      </c>
      <c r="E156" s="169" t="s">
        <v>140</v>
      </c>
      <c r="F156" s="170">
        <v>1</v>
      </c>
      <c r="G156" s="171"/>
      <c r="H156" s="171"/>
      <c r="I156" s="171">
        <f t="shared" si="28"/>
        <v>0</v>
      </c>
      <c r="J156" s="169">
        <f t="shared" si="29"/>
        <v>6.36</v>
      </c>
      <c r="K156" s="1">
        <f t="shared" si="30"/>
        <v>0</v>
      </c>
      <c r="L156" s="1">
        <f t="shared" si="31"/>
        <v>0</v>
      </c>
      <c r="M156" s="1"/>
      <c r="N156" s="1">
        <v>6.36</v>
      </c>
      <c r="O156" s="1"/>
      <c r="P156" s="161"/>
      <c r="Q156" s="174"/>
      <c r="R156" s="174"/>
      <c r="S156" s="150"/>
      <c r="V156" s="175"/>
      <c r="Z156">
        <v>0</v>
      </c>
    </row>
    <row r="157" spans="1:26" ht="24.95" customHeight="1" x14ac:dyDescent="0.25">
      <c r="A157" s="172"/>
      <c r="B157" s="169" t="s">
        <v>418</v>
      </c>
      <c r="C157" s="173" t="s">
        <v>433</v>
      </c>
      <c r="D157" s="169" t="s">
        <v>434</v>
      </c>
      <c r="E157" s="169" t="s">
        <v>140</v>
      </c>
      <c r="F157" s="170">
        <v>1</v>
      </c>
      <c r="G157" s="171"/>
      <c r="H157" s="171"/>
      <c r="I157" s="171">
        <f t="shared" si="28"/>
        <v>0</v>
      </c>
      <c r="J157" s="169">
        <f t="shared" si="29"/>
        <v>5.24</v>
      </c>
      <c r="K157" s="1">
        <f t="shared" si="30"/>
        <v>0</v>
      </c>
      <c r="L157" s="1">
        <f t="shared" si="31"/>
        <v>0</v>
      </c>
      <c r="M157" s="1"/>
      <c r="N157" s="1">
        <v>5.24</v>
      </c>
      <c r="O157" s="1"/>
      <c r="P157" s="161"/>
      <c r="Q157" s="174"/>
      <c r="R157" s="174"/>
      <c r="S157" s="150"/>
      <c r="V157" s="175"/>
      <c r="Z157">
        <v>0</v>
      </c>
    </row>
    <row r="158" spans="1:26" ht="24.95" customHeight="1" x14ac:dyDescent="0.25">
      <c r="A158" s="172"/>
      <c r="B158" s="169" t="s">
        <v>418</v>
      </c>
      <c r="C158" s="173" t="s">
        <v>435</v>
      </c>
      <c r="D158" s="169" t="s">
        <v>436</v>
      </c>
      <c r="E158" s="169" t="s">
        <v>140</v>
      </c>
      <c r="F158" s="170">
        <v>1</v>
      </c>
      <c r="G158" s="171"/>
      <c r="H158" s="171"/>
      <c r="I158" s="171">
        <f t="shared" si="28"/>
        <v>0</v>
      </c>
      <c r="J158" s="169">
        <f t="shared" si="29"/>
        <v>3.96</v>
      </c>
      <c r="K158" s="1">
        <f t="shared" si="30"/>
        <v>0</v>
      </c>
      <c r="L158" s="1">
        <f t="shared" si="31"/>
        <v>0</v>
      </c>
      <c r="M158" s="1"/>
      <c r="N158" s="1">
        <v>3.96</v>
      </c>
      <c r="O158" s="1"/>
      <c r="P158" s="161"/>
      <c r="Q158" s="174"/>
      <c r="R158" s="174"/>
      <c r="S158" s="150"/>
      <c r="V158" s="175"/>
      <c r="Z158">
        <v>0</v>
      </c>
    </row>
    <row r="159" spans="1:26" ht="24.95" customHeight="1" x14ac:dyDescent="0.25">
      <c r="A159" s="172"/>
      <c r="B159" s="169" t="s">
        <v>418</v>
      </c>
      <c r="C159" s="173" t="s">
        <v>437</v>
      </c>
      <c r="D159" s="169" t="s">
        <v>438</v>
      </c>
      <c r="E159" s="169" t="s">
        <v>140</v>
      </c>
      <c r="F159" s="170">
        <v>1</v>
      </c>
      <c r="G159" s="171"/>
      <c r="H159" s="171"/>
      <c r="I159" s="171">
        <f t="shared" si="28"/>
        <v>0</v>
      </c>
      <c r="J159" s="169">
        <f t="shared" si="29"/>
        <v>33.229999999999997</v>
      </c>
      <c r="K159" s="1">
        <f t="shared" si="30"/>
        <v>0</v>
      </c>
      <c r="L159" s="1">
        <f t="shared" si="31"/>
        <v>0</v>
      </c>
      <c r="M159" s="1"/>
      <c r="N159" s="1">
        <v>33.229999999999997</v>
      </c>
      <c r="O159" s="1"/>
      <c r="P159" s="161"/>
      <c r="Q159" s="174"/>
      <c r="R159" s="174"/>
      <c r="S159" s="150"/>
      <c r="V159" s="175"/>
      <c r="Z159">
        <v>0</v>
      </c>
    </row>
    <row r="160" spans="1:26" ht="24.95" customHeight="1" x14ac:dyDescent="0.25">
      <c r="A160" s="172"/>
      <c r="B160" s="169" t="s">
        <v>418</v>
      </c>
      <c r="C160" s="173" t="s">
        <v>439</v>
      </c>
      <c r="D160" s="169" t="s">
        <v>440</v>
      </c>
      <c r="E160" s="169" t="s">
        <v>140</v>
      </c>
      <c r="F160" s="170">
        <v>1</v>
      </c>
      <c r="G160" s="171"/>
      <c r="H160" s="171"/>
      <c r="I160" s="171">
        <f t="shared" si="28"/>
        <v>0</v>
      </c>
      <c r="J160" s="169">
        <f t="shared" si="29"/>
        <v>4.84</v>
      </c>
      <c r="K160" s="1">
        <f t="shared" si="30"/>
        <v>0</v>
      </c>
      <c r="L160" s="1">
        <f t="shared" si="31"/>
        <v>0</v>
      </c>
      <c r="M160" s="1"/>
      <c r="N160" s="1">
        <v>4.84</v>
      </c>
      <c r="O160" s="1"/>
      <c r="P160" s="161"/>
      <c r="Q160" s="174"/>
      <c r="R160" s="174"/>
      <c r="S160" s="150"/>
      <c r="V160" s="175"/>
      <c r="Z160">
        <v>0</v>
      </c>
    </row>
    <row r="161" spans="1:26" ht="24.95" customHeight="1" x14ac:dyDescent="0.25">
      <c r="A161" s="172"/>
      <c r="B161" s="169" t="s">
        <v>418</v>
      </c>
      <c r="C161" s="173" t="s">
        <v>441</v>
      </c>
      <c r="D161" s="169" t="s">
        <v>442</v>
      </c>
      <c r="E161" s="169" t="s">
        <v>140</v>
      </c>
      <c r="F161" s="170">
        <v>1</v>
      </c>
      <c r="G161" s="171"/>
      <c r="H161" s="171"/>
      <c r="I161" s="171">
        <f t="shared" si="28"/>
        <v>0</v>
      </c>
      <c r="J161" s="169">
        <f t="shared" si="29"/>
        <v>11.02</v>
      </c>
      <c r="K161" s="1">
        <f t="shared" si="30"/>
        <v>0</v>
      </c>
      <c r="L161" s="1">
        <f t="shared" si="31"/>
        <v>0</v>
      </c>
      <c r="M161" s="1"/>
      <c r="N161" s="1">
        <v>11.02</v>
      </c>
      <c r="O161" s="1"/>
      <c r="P161" s="161"/>
      <c r="Q161" s="174"/>
      <c r="R161" s="174"/>
      <c r="S161" s="150"/>
      <c r="V161" s="175"/>
      <c r="Z161">
        <v>0</v>
      </c>
    </row>
    <row r="162" spans="1:26" ht="24.95" customHeight="1" x14ac:dyDescent="0.25">
      <c r="A162" s="172"/>
      <c r="B162" s="169" t="s">
        <v>418</v>
      </c>
      <c r="C162" s="173" t="s">
        <v>443</v>
      </c>
      <c r="D162" s="169" t="s">
        <v>444</v>
      </c>
      <c r="E162" s="169" t="s">
        <v>140</v>
      </c>
      <c r="F162" s="170">
        <v>2</v>
      </c>
      <c r="G162" s="171"/>
      <c r="H162" s="171"/>
      <c r="I162" s="171">
        <f t="shared" si="28"/>
        <v>0</v>
      </c>
      <c r="J162" s="169">
        <f t="shared" si="29"/>
        <v>30.68</v>
      </c>
      <c r="K162" s="1">
        <f t="shared" si="30"/>
        <v>0</v>
      </c>
      <c r="L162" s="1">
        <f t="shared" si="31"/>
        <v>0</v>
      </c>
      <c r="M162" s="1"/>
      <c r="N162" s="1">
        <v>15.34</v>
      </c>
      <c r="O162" s="1"/>
      <c r="P162" s="161"/>
      <c r="Q162" s="174"/>
      <c r="R162" s="174"/>
      <c r="S162" s="150"/>
      <c r="V162" s="175"/>
      <c r="Z162">
        <v>0</v>
      </c>
    </row>
    <row r="163" spans="1:26" ht="24.95" customHeight="1" x14ac:dyDescent="0.25">
      <c r="A163" s="172"/>
      <c r="B163" s="169" t="s">
        <v>418</v>
      </c>
      <c r="C163" s="173" t="s">
        <v>445</v>
      </c>
      <c r="D163" s="169" t="s">
        <v>446</v>
      </c>
      <c r="E163" s="169" t="s">
        <v>160</v>
      </c>
      <c r="F163" s="170">
        <v>20</v>
      </c>
      <c r="G163" s="171"/>
      <c r="H163" s="171"/>
      <c r="I163" s="171">
        <f t="shared" si="28"/>
        <v>0</v>
      </c>
      <c r="J163" s="169">
        <f t="shared" si="29"/>
        <v>16.399999999999999</v>
      </c>
      <c r="K163" s="1">
        <f t="shared" si="30"/>
        <v>0</v>
      </c>
      <c r="L163" s="1">
        <f t="shared" si="31"/>
        <v>0</v>
      </c>
      <c r="M163" s="1"/>
      <c r="N163" s="1">
        <v>0.82</v>
      </c>
      <c r="O163" s="1"/>
      <c r="P163" s="161"/>
      <c r="Q163" s="174"/>
      <c r="R163" s="174"/>
      <c r="S163" s="150"/>
      <c r="V163" s="175"/>
      <c r="Z163">
        <v>0</v>
      </c>
    </row>
    <row r="164" spans="1:26" ht="24.95" customHeight="1" x14ac:dyDescent="0.25">
      <c r="A164" s="172"/>
      <c r="B164" s="169" t="s">
        <v>418</v>
      </c>
      <c r="C164" s="173" t="s">
        <v>447</v>
      </c>
      <c r="D164" s="169" t="s">
        <v>448</v>
      </c>
      <c r="E164" s="169" t="s">
        <v>140</v>
      </c>
      <c r="F164" s="170">
        <v>1</v>
      </c>
      <c r="G164" s="171"/>
      <c r="H164" s="171"/>
      <c r="I164" s="171">
        <f t="shared" si="28"/>
        <v>0</v>
      </c>
      <c r="J164" s="169">
        <f t="shared" si="29"/>
        <v>3.76</v>
      </c>
      <c r="K164" s="1">
        <f t="shared" si="30"/>
        <v>0</v>
      </c>
      <c r="L164" s="1">
        <f t="shared" si="31"/>
        <v>0</v>
      </c>
      <c r="M164" s="1"/>
      <c r="N164" s="1">
        <v>3.76</v>
      </c>
      <c r="O164" s="1"/>
      <c r="P164" s="161"/>
      <c r="Q164" s="174"/>
      <c r="R164" s="174"/>
      <c r="S164" s="150"/>
      <c r="V164" s="175"/>
      <c r="Z164">
        <v>0</v>
      </c>
    </row>
    <row r="165" spans="1:26" ht="24.95" customHeight="1" x14ac:dyDescent="0.25">
      <c r="A165" s="172"/>
      <c r="B165" s="169" t="s">
        <v>418</v>
      </c>
      <c r="C165" s="173" t="s">
        <v>449</v>
      </c>
      <c r="D165" s="169" t="s">
        <v>450</v>
      </c>
      <c r="E165" s="169" t="s">
        <v>140</v>
      </c>
      <c r="F165" s="170">
        <v>4</v>
      </c>
      <c r="G165" s="171"/>
      <c r="H165" s="171"/>
      <c r="I165" s="171">
        <f t="shared" si="28"/>
        <v>0</v>
      </c>
      <c r="J165" s="169">
        <f t="shared" si="29"/>
        <v>62.12</v>
      </c>
      <c r="K165" s="1">
        <f t="shared" si="30"/>
        <v>0</v>
      </c>
      <c r="L165" s="1">
        <f t="shared" si="31"/>
        <v>0</v>
      </c>
      <c r="M165" s="1"/>
      <c r="N165" s="1">
        <v>15.53</v>
      </c>
      <c r="O165" s="1"/>
      <c r="P165" s="161"/>
      <c r="Q165" s="174"/>
      <c r="R165" s="174"/>
      <c r="S165" s="150"/>
      <c r="V165" s="175"/>
      <c r="Z165">
        <v>0</v>
      </c>
    </row>
    <row r="166" spans="1:26" ht="24.95" customHeight="1" x14ac:dyDescent="0.25">
      <c r="A166" s="172"/>
      <c r="B166" s="169" t="s">
        <v>418</v>
      </c>
      <c r="C166" s="173" t="s">
        <v>451</v>
      </c>
      <c r="D166" s="169" t="s">
        <v>452</v>
      </c>
      <c r="E166" s="169" t="s">
        <v>160</v>
      </c>
      <c r="F166" s="170">
        <v>10</v>
      </c>
      <c r="G166" s="171"/>
      <c r="H166" s="171"/>
      <c r="I166" s="171">
        <f t="shared" si="28"/>
        <v>0</v>
      </c>
      <c r="J166" s="169">
        <f t="shared" si="29"/>
        <v>11.7</v>
      </c>
      <c r="K166" s="1">
        <f t="shared" si="30"/>
        <v>0</v>
      </c>
      <c r="L166" s="1">
        <f t="shared" si="31"/>
        <v>0</v>
      </c>
      <c r="M166" s="1"/>
      <c r="N166" s="1">
        <v>1.17</v>
      </c>
      <c r="O166" s="1"/>
      <c r="P166" s="161"/>
      <c r="Q166" s="174"/>
      <c r="R166" s="174"/>
      <c r="S166" s="150"/>
      <c r="V166" s="175"/>
      <c r="Z166">
        <v>0</v>
      </c>
    </row>
    <row r="167" spans="1:26" ht="24.95" customHeight="1" x14ac:dyDescent="0.25">
      <c r="A167" s="172"/>
      <c r="B167" s="169" t="s">
        <v>418</v>
      </c>
      <c r="C167" s="173" t="s">
        <v>451</v>
      </c>
      <c r="D167" s="169" t="s">
        <v>452</v>
      </c>
      <c r="E167" s="169" t="s">
        <v>160</v>
      </c>
      <c r="F167" s="170">
        <v>5</v>
      </c>
      <c r="G167" s="171"/>
      <c r="H167" s="171"/>
      <c r="I167" s="171">
        <f t="shared" si="28"/>
        <v>0</v>
      </c>
      <c r="J167" s="169">
        <f t="shared" si="29"/>
        <v>5.85</v>
      </c>
      <c r="K167" s="1">
        <f t="shared" si="30"/>
        <v>0</v>
      </c>
      <c r="L167" s="1">
        <f t="shared" si="31"/>
        <v>0</v>
      </c>
      <c r="M167" s="1"/>
      <c r="N167" s="1">
        <v>1.17</v>
      </c>
      <c r="O167" s="1"/>
      <c r="P167" s="161"/>
      <c r="Q167" s="174"/>
      <c r="R167" s="174"/>
      <c r="S167" s="150"/>
      <c r="V167" s="175"/>
      <c r="Z167">
        <v>0</v>
      </c>
    </row>
    <row r="168" spans="1:26" ht="24.95" customHeight="1" x14ac:dyDescent="0.25">
      <c r="A168" s="172"/>
      <c r="B168" s="169" t="s">
        <v>418</v>
      </c>
      <c r="C168" s="173" t="s">
        <v>453</v>
      </c>
      <c r="D168" s="169" t="s">
        <v>454</v>
      </c>
      <c r="E168" s="169" t="s">
        <v>160</v>
      </c>
      <c r="F168" s="170">
        <v>5</v>
      </c>
      <c r="G168" s="171"/>
      <c r="H168" s="171"/>
      <c r="I168" s="171">
        <f t="shared" si="28"/>
        <v>0</v>
      </c>
      <c r="J168" s="169">
        <f t="shared" si="29"/>
        <v>6</v>
      </c>
      <c r="K168" s="1">
        <f t="shared" si="30"/>
        <v>0</v>
      </c>
      <c r="L168" s="1">
        <f t="shared" si="31"/>
        <v>0</v>
      </c>
      <c r="M168" s="1"/>
      <c r="N168" s="1">
        <v>1.2</v>
      </c>
      <c r="O168" s="1"/>
      <c r="P168" s="161"/>
      <c r="Q168" s="174"/>
      <c r="R168" s="174"/>
      <c r="S168" s="150"/>
      <c r="V168" s="175"/>
      <c r="Z168">
        <v>0</v>
      </c>
    </row>
    <row r="169" spans="1:26" ht="24.95" customHeight="1" x14ac:dyDescent="0.25">
      <c r="A169" s="172"/>
      <c r="B169" s="169" t="s">
        <v>418</v>
      </c>
      <c r="C169" s="173" t="s">
        <v>455</v>
      </c>
      <c r="D169" s="169" t="s">
        <v>456</v>
      </c>
      <c r="E169" s="169" t="s">
        <v>160</v>
      </c>
      <c r="F169" s="170">
        <v>5</v>
      </c>
      <c r="G169" s="171"/>
      <c r="H169" s="171"/>
      <c r="I169" s="171">
        <f t="shared" si="28"/>
        <v>0</v>
      </c>
      <c r="J169" s="169">
        <f t="shared" si="29"/>
        <v>6</v>
      </c>
      <c r="K169" s="1">
        <f t="shared" si="30"/>
        <v>0</v>
      </c>
      <c r="L169" s="1">
        <f t="shared" si="31"/>
        <v>0</v>
      </c>
      <c r="M169" s="1"/>
      <c r="N169" s="1">
        <v>1.2</v>
      </c>
      <c r="O169" s="1"/>
      <c r="P169" s="161"/>
      <c r="Q169" s="174"/>
      <c r="R169" s="174"/>
      <c r="S169" s="150"/>
      <c r="V169" s="175"/>
      <c r="Z169">
        <v>0</v>
      </c>
    </row>
    <row r="170" spans="1:26" ht="24.95" customHeight="1" x14ac:dyDescent="0.25">
      <c r="A170" s="172"/>
      <c r="B170" s="169" t="s">
        <v>418</v>
      </c>
      <c r="C170" s="173" t="s">
        <v>457</v>
      </c>
      <c r="D170" s="169" t="s">
        <v>458</v>
      </c>
      <c r="E170" s="169" t="s">
        <v>160</v>
      </c>
      <c r="F170" s="170">
        <v>10</v>
      </c>
      <c r="G170" s="171"/>
      <c r="H170" s="171"/>
      <c r="I170" s="171">
        <f t="shared" si="28"/>
        <v>0</v>
      </c>
      <c r="J170" s="169">
        <f t="shared" si="29"/>
        <v>12</v>
      </c>
      <c r="K170" s="1">
        <f t="shared" si="30"/>
        <v>0</v>
      </c>
      <c r="L170" s="1">
        <f t="shared" si="31"/>
        <v>0</v>
      </c>
      <c r="M170" s="1"/>
      <c r="N170" s="1">
        <v>1.2</v>
      </c>
      <c r="O170" s="1"/>
      <c r="P170" s="161"/>
      <c r="Q170" s="174"/>
      <c r="R170" s="174"/>
      <c r="S170" s="150"/>
      <c r="V170" s="175"/>
      <c r="Z170">
        <v>0</v>
      </c>
    </row>
    <row r="171" spans="1:26" ht="24.95" customHeight="1" x14ac:dyDescent="0.25">
      <c r="A171" s="172"/>
      <c r="B171" s="169" t="s">
        <v>418</v>
      </c>
      <c r="C171" s="173" t="s">
        <v>459</v>
      </c>
      <c r="D171" s="169" t="s">
        <v>460</v>
      </c>
      <c r="E171" s="169" t="s">
        <v>160</v>
      </c>
      <c r="F171" s="170">
        <v>10</v>
      </c>
      <c r="G171" s="171"/>
      <c r="H171" s="171"/>
      <c r="I171" s="171">
        <f t="shared" si="28"/>
        <v>0</v>
      </c>
      <c r="J171" s="169">
        <f t="shared" si="29"/>
        <v>12</v>
      </c>
      <c r="K171" s="1">
        <f t="shared" si="30"/>
        <v>0</v>
      </c>
      <c r="L171" s="1">
        <f t="shared" si="31"/>
        <v>0</v>
      </c>
      <c r="M171" s="1"/>
      <c r="N171" s="1">
        <v>1.2</v>
      </c>
      <c r="O171" s="1"/>
      <c r="P171" s="161"/>
      <c r="Q171" s="174"/>
      <c r="R171" s="174"/>
      <c r="S171" s="150"/>
      <c r="V171" s="175"/>
      <c r="Z171">
        <v>0</v>
      </c>
    </row>
    <row r="172" spans="1:26" ht="24.95" customHeight="1" x14ac:dyDescent="0.25">
      <c r="A172" s="172"/>
      <c r="B172" s="169" t="s">
        <v>418</v>
      </c>
      <c r="C172" s="173" t="s">
        <v>461</v>
      </c>
      <c r="D172" s="169" t="s">
        <v>462</v>
      </c>
      <c r="E172" s="169" t="s">
        <v>160</v>
      </c>
      <c r="F172" s="170">
        <v>12</v>
      </c>
      <c r="G172" s="171"/>
      <c r="H172" s="171"/>
      <c r="I172" s="171">
        <f t="shared" si="28"/>
        <v>0</v>
      </c>
      <c r="J172" s="169">
        <f t="shared" si="29"/>
        <v>14.4</v>
      </c>
      <c r="K172" s="1">
        <f t="shared" si="30"/>
        <v>0</v>
      </c>
      <c r="L172" s="1">
        <f t="shared" si="31"/>
        <v>0</v>
      </c>
      <c r="M172" s="1"/>
      <c r="N172" s="1">
        <v>1.2</v>
      </c>
      <c r="O172" s="1"/>
      <c r="P172" s="161"/>
      <c r="Q172" s="174"/>
      <c r="R172" s="174"/>
      <c r="S172" s="150"/>
      <c r="V172" s="175"/>
      <c r="Z172">
        <v>0</v>
      </c>
    </row>
    <row r="173" spans="1:26" ht="24.95" customHeight="1" x14ac:dyDescent="0.25">
      <c r="A173" s="172"/>
      <c r="B173" s="169" t="s">
        <v>418</v>
      </c>
      <c r="C173" s="173" t="s">
        <v>463</v>
      </c>
      <c r="D173" s="169" t="s">
        <v>464</v>
      </c>
      <c r="E173" s="169" t="s">
        <v>140</v>
      </c>
      <c r="F173" s="170">
        <v>10</v>
      </c>
      <c r="G173" s="171"/>
      <c r="H173" s="171"/>
      <c r="I173" s="171">
        <f t="shared" si="28"/>
        <v>0</v>
      </c>
      <c r="J173" s="169">
        <f t="shared" si="29"/>
        <v>2.9</v>
      </c>
      <c r="K173" s="1">
        <f t="shared" si="30"/>
        <v>0</v>
      </c>
      <c r="L173" s="1">
        <f t="shared" si="31"/>
        <v>0</v>
      </c>
      <c r="M173" s="1"/>
      <c r="N173" s="1">
        <v>0.28999999999999998</v>
      </c>
      <c r="O173" s="1"/>
      <c r="P173" s="161"/>
      <c r="Q173" s="174"/>
      <c r="R173" s="174"/>
      <c r="S173" s="150"/>
      <c r="V173" s="175"/>
      <c r="Z173">
        <v>0</v>
      </c>
    </row>
    <row r="174" spans="1:26" ht="24.95" customHeight="1" x14ac:dyDescent="0.25">
      <c r="A174" s="172"/>
      <c r="B174" s="169" t="s">
        <v>418</v>
      </c>
      <c r="C174" s="173" t="s">
        <v>465</v>
      </c>
      <c r="D174" s="169" t="s">
        <v>466</v>
      </c>
      <c r="E174" s="169" t="s">
        <v>140</v>
      </c>
      <c r="F174" s="170">
        <v>50</v>
      </c>
      <c r="G174" s="171"/>
      <c r="H174" s="171"/>
      <c r="I174" s="171">
        <f t="shared" si="28"/>
        <v>0</v>
      </c>
      <c r="J174" s="169">
        <f t="shared" si="29"/>
        <v>31</v>
      </c>
      <c r="K174" s="1">
        <f t="shared" si="30"/>
        <v>0</v>
      </c>
      <c r="L174" s="1">
        <f t="shared" si="31"/>
        <v>0</v>
      </c>
      <c r="M174" s="1"/>
      <c r="N174" s="1">
        <v>0.62</v>
      </c>
      <c r="O174" s="1"/>
      <c r="P174" s="161"/>
      <c r="Q174" s="174"/>
      <c r="R174" s="174"/>
      <c r="S174" s="150"/>
      <c r="V174" s="175"/>
      <c r="Z174">
        <v>0</v>
      </c>
    </row>
    <row r="175" spans="1:26" ht="24.95" customHeight="1" x14ac:dyDescent="0.25">
      <c r="A175" s="172"/>
      <c r="B175" s="169" t="s">
        <v>418</v>
      </c>
      <c r="C175" s="173" t="s">
        <v>467</v>
      </c>
      <c r="D175" s="169" t="s">
        <v>468</v>
      </c>
      <c r="E175" s="169" t="s">
        <v>140</v>
      </c>
      <c r="F175" s="170">
        <v>10</v>
      </c>
      <c r="G175" s="171"/>
      <c r="H175" s="171"/>
      <c r="I175" s="171">
        <f t="shared" si="28"/>
        <v>0</v>
      </c>
      <c r="J175" s="169">
        <f t="shared" si="29"/>
        <v>6.2</v>
      </c>
      <c r="K175" s="1">
        <f t="shared" si="30"/>
        <v>0</v>
      </c>
      <c r="L175" s="1">
        <f t="shared" si="31"/>
        <v>0</v>
      </c>
      <c r="M175" s="1"/>
      <c r="N175" s="1">
        <v>0.62</v>
      </c>
      <c r="O175" s="1"/>
      <c r="P175" s="161"/>
      <c r="Q175" s="174"/>
      <c r="R175" s="174"/>
      <c r="S175" s="150"/>
      <c r="V175" s="175"/>
      <c r="Z175">
        <v>0</v>
      </c>
    </row>
    <row r="176" spans="1:26" ht="24.95" customHeight="1" x14ac:dyDescent="0.25">
      <c r="A176" s="172"/>
      <c r="B176" s="169" t="s">
        <v>469</v>
      </c>
      <c r="C176" s="173" t="s">
        <v>470</v>
      </c>
      <c r="D176" s="169" t="s">
        <v>471</v>
      </c>
      <c r="E176" s="169" t="s">
        <v>472</v>
      </c>
      <c r="F176" s="170">
        <v>6</v>
      </c>
      <c r="G176" s="171"/>
      <c r="H176" s="171"/>
      <c r="I176" s="171">
        <f t="shared" si="28"/>
        <v>0</v>
      </c>
      <c r="J176" s="169">
        <f t="shared" si="29"/>
        <v>139.44</v>
      </c>
      <c r="K176" s="1">
        <f t="shared" si="30"/>
        <v>0</v>
      </c>
      <c r="L176" s="1">
        <f t="shared" si="31"/>
        <v>0</v>
      </c>
      <c r="M176" s="1"/>
      <c r="N176" s="1">
        <v>23.24</v>
      </c>
      <c r="O176" s="1"/>
      <c r="P176" s="161"/>
      <c r="Q176" s="174"/>
      <c r="R176" s="174"/>
      <c r="S176" s="150"/>
      <c r="V176" s="175"/>
      <c r="Z176">
        <v>0</v>
      </c>
    </row>
    <row r="177" spans="1:26" ht="24.95" customHeight="1" x14ac:dyDescent="0.25">
      <c r="A177" s="172"/>
      <c r="B177" s="169" t="s">
        <v>469</v>
      </c>
      <c r="C177" s="173" t="s">
        <v>473</v>
      </c>
      <c r="D177" s="169" t="s">
        <v>474</v>
      </c>
      <c r="E177" s="169" t="s">
        <v>475</v>
      </c>
      <c r="F177" s="170">
        <v>1</v>
      </c>
      <c r="G177" s="171"/>
      <c r="H177" s="171"/>
      <c r="I177" s="171">
        <f t="shared" si="28"/>
        <v>0</v>
      </c>
      <c r="J177" s="169">
        <f t="shared" si="29"/>
        <v>116.18</v>
      </c>
      <c r="K177" s="1">
        <f t="shared" si="30"/>
        <v>0</v>
      </c>
      <c r="L177" s="1">
        <f t="shared" si="31"/>
        <v>0</v>
      </c>
      <c r="M177" s="1"/>
      <c r="N177" s="1">
        <v>116.18</v>
      </c>
      <c r="O177" s="1"/>
      <c r="P177" s="161"/>
      <c r="Q177" s="174"/>
      <c r="R177" s="174"/>
      <c r="S177" s="150"/>
      <c r="V177" s="175"/>
      <c r="Z177">
        <v>0</v>
      </c>
    </row>
    <row r="178" spans="1:26" ht="24.95" customHeight="1" x14ac:dyDescent="0.25">
      <c r="A178" s="172"/>
      <c r="B178" s="169" t="s">
        <v>469</v>
      </c>
      <c r="C178" s="173" t="s">
        <v>476</v>
      </c>
      <c r="D178" s="169" t="s">
        <v>477</v>
      </c>
      <c r="E178" s="169" t="s">
        <v>472</v>
      </c>
      <c r="F178" s="170">
        <v>8</v>
      </c>
      <c r="G178" s="171"/>
      <c r="H178" s="171"/>
      <c r="I178" s="171">
        <f t="shared" si="28"/>
        <v>0</v>
      </c>
      <c r="J178" s="169">
        <f t="shared" si="29"/>
        <v>84.96</v>
      </c>
      <c r="K178" s="1">
        <f t="shared" si="30"/>
        <v>0</v>
      </c>
      <c r="L178" s="1">
        <f t="shared" si="31"/>
        <v>0</v>
      </c>
      <c r="M178" s="1"/>
      <c r="N178" s="1">
        <v>10.62</v>
      </c>
      <c r="O178" s="1"/>
      <c r="P178" s="161"/>
      <c r="Q178" s="174"/>
      <c r="R178" s="174"/>
      <c r="S178" s="150"/>
      <c r="V178" s="175"/>
      <c r="Z178">
        <v>0</v>
      </c>
    </row>
    <row r="179" spans="1:26" ht="24.95" customHeight="1" x14ac:dyDescent="0.25">
      <c r="A179" s="172"/>
      <c r="B179" s="169" t="s">
        <v>478</v>
      </c>
      <c r="C179" s="173" t="s">
        <v>479</v>
      </c>
      <c r="D179" s="169" t="s">
        <v>480</v>
      </c>
      <c r="E179" s="169" t="s">
        <v>514</v>
      </c>
      <c r="F179" s="202">
        <v>6</v>
      </c>
      <c r="G179" s="171"/>
      <c r="H179" s="171"/>
      <c r="I179" s="171">
        <f t="shared" si="28"/>
        <v>0</v>
      </c>
      <c r="J179" s="169">
        <f t="shared" si="29"/>
        <v>6</v>
      </c>
      <c r="K179" s="1">
        <f t="shared" si="30"/>
        <v>0</v>
      </c>
      <c r="L179" s="1">
        <f t="shared" si="31"/>
        <v>0</v>
      </c>
      <c r="M179" s="1"/>
      <c r="N179" s="1">
        <v>1</v>
      </c>
      <c r="O179" s="1"/>
      <c r="P179" s="161"/>
      <c r="Q179" s="174"/>
      <c r="R179" s="174"/>
      <c r="S179" s="150"/>
      <c r="V179" s="175"/>
      <c r="Z179">
        <v>0</v>
      </c>
    </row>
    <row r="180" spans="1:26" ht="24.95" customHeight="1" x14ac:dyDescent="0.25">
      <c r="A180" s="172"/>
      <c r="B180" s="169" t="s">
        <v>478</v>
      </c>
      <c r="C180" s="173" t="s">
        <v>481</v>
      </c>
      <c r="D180" s="169" t="s">
        <v>480</v>
      </c>
      <c r="E180" s="169" t="s">
        <v>514</v>
      </c>
      <c r="F180" s="202">
        <v>6</v>
      </c>
      <c r="G180" s="171"/>
      <c r="H180" s="171"/>
      <c r="I180" s="171">
        <f t="shared" si="28"/>
        <v>0</v>
      </c>
      <c r="J180" s="169">
        <f t="shared" si="29"/>
        <v>6</v>
      </c>
      <c r="K180" s="1">
        <f t="shared" si="30"/>
        <v>0</v>
      </c>
      <c r="L180" s="1">
        <f t="shared" si="31"/>
        <v>0</v>
      </c>
      <c r="M180" s="1"/>
      <c r="N180" s="1">
        <v>1</v>
      </c>
      <c r="O180" s="1"/>
      <c r="P180" s="161"/>
      <c r="Q180" s="174"/>
      <c r="R180" s="174"/>
      <c r="S180" s="150"/>
      <c r="V180" s="175"/>
      <c r="Z180">
        <v>0</v>
      </c>
    </row>
    <row r="181" spans="1:26" ht="24.95" customHeight="1" x14ac:dyDescent="0.25">
      <c r="A181" s="172"/>
      <c r="B181" s="169" t="s">
        <v>184</v>
      </c>
      <c r="C181" s="173" t="s">
        <v>185</v>
      </c>
      <c r="D181" s="169" t="s">
        <v>482</v>
      </c>
      <c r="E181" s="169" t="s">
        <v>358</v>
      </c>
      <c r="F181" s="170">
        <v>5</v>
      </c>
      <c r="G181" s="171"/>
      <c r="H181" s="171"/>
      <c r="I181" s="171">
        <f t="shared" si="28"/>
        <v>0</v>
      </c>
      <c r="J181" s="169">
        <f t="shared" si="29"/>
        <v>3.15</v>
      </c>
      <c r="K181" s="1">
        <f t="shared" si="30"/>
        <v>0</v>
      </c>
      <c r="L181" s="1"/>
      <c r="M181" s="1">
        <f t="shared" ref="M181:M210" si="32">ROUND(F181*(G181),2)</f>
        <v>0</v>
      </c>
      <c r="N181" s="1">
        <v>0.63</v>
      </c>
      <c r="O181" s="1"/>
      <c r="P181" s="161"/>
      <c r="Q181" s="174"/>
      <c r="R181" s="174"/>
      <c r="S181" s="150"/>
      <c r="V181" s="175"/>
      <c r="Z181">
        <v>0</v>
      </c>
    </row>
    <row r="182" spans="1:26" ht="24.95" customHeight="1" x14ac:dyDescent="0.25">
      <c r="A182" s="172"/>
      <c r="B182" s="169" t="s">
        <v>184</v>
      </c>
      <c r="C182" s="173" t="s">
        <v>185</v>
      </c>
      <c r="D182" s="169" t="s">
        <v>483</v>
      </c>
      <c r="E182" s="169" t="s">
        <v>160</v>
      </c>
      <c r="F182" s="170">
        <v>5</v>
      </c>
      <c r="G182" s="171"/>
      <c r="H182" s="171"/>
      <c r="I182" s="171">
        <f t="shared" ref="I182:I213" si="33">ROUND(F182*(G182+H182),2)</f>
        <v>0</v>
      </c>
      <c r="J182" s="169">
        <f t="shared" ref="J182:J212" si="34">ROUND(F182*(N182),2)</f>
        <v>4.45</v>
      </c>
      <c r="K182" s="1">
        <f t="shared" ref="K182:K212" si="35">ROUND(F182*(O182),2)</f>
        <v>0</v>
      </c>
      <c r="L182" s="1"/>
      <c r="M182" s="1">
        <f t="shared" si="32"/>
        <v>0</v>
      </c>
      <c r="N182" s="1">
        <v>0.89</v>
      </c>
      <c r="O182" s="1"/>
      <c r="P182" s="161"/>
      <c r="Q182" s="174"/>
      <c r="R182" s="174"/>
      <c r="S182" s="150"/>
      <c r="V182" s="175"/>
      <c r="Z182">
        <v>0</v>
      </c>
    </row>
    <row r="183" spans="1:26" ht="24.95" customHeight="1" x14ac:dyDescent="0.25">
      <c r="A183" s="172"/>
      <c r="B183" s="169" t="s">
        <v>184</v>
      </c>
      <c r="C183" s="173" t="s">
        <v>185</v>
      </c>
      <c r="D183" s="169" t="s">
        <v>484</v>
      </c>
      <c r="E183" s="169" t="s">
        <v>160</v>
      </c>
      <c r="F183" s="170">
        <v>10</v>
      </c>
      <c r="G183" s="171"/>
      <c r="H183" s="171"/>
      <c r="I183" s="171">
        <f t="shared" si="33"/>
        <v>0</v>
      </c>
      <c r="J183" s="169">
        <f t="shared" si="34"/>
        <v>8.1999999999999993</v>
      </c>
      <c r="K183" s="1">
        <f t="shared" si="35"/>
        <v>0</v>
      </c>
      <c r="L183" s="1"/>
      <c r="M183" s="1">
        <f t="shared" si="32"/>
        <v>0</v>
      </c>
      <c r="N183" s="1">
        <v>0.82</v>
      </c>
      <c r="O183" s="1"/>
      <c r="P183" s="161"/>
      <c r="Q183" s="174"/>
      <c r="R183" s="174"/>
      <c r="S183" s="150"/>
      <c r="V183" s="175"/>
      <c r="Z183">
        <v>0</v>
      </c>
    </row>
    <row r="184" spans="1:26" ht="24.95" customHeight="1" x14ac:dyDescent="0.25">
      <c r="A184" s="172"/>
      <c r="B184" s="169" t="s">
        <v>184</v>
      </c>
      <c r="C184" s="173" t="s">
        <v>185</v>
      </c>
      <c r="D184" s="169" t="s">
        <v>485</v>
      </c>
      <c r="E184" s="169" t="s">
        <v>160</v>
      </c>
      <c r="F184" s="170">
        <v>10</v>
      </c>
      <c r="G184" s="171"/>
      <c r="H184" s="171"/>
      <c r="I184" s="171">
        <f t="shared" si="33"/>
        <v>0</v>
      </c>
      <c r="J184" s="169">
        <f t="shared" si="34"/>
        <v>13</v>
      </c>
      <c r="K184" s="1">
        <f t="shared" si="35"/>
        <v>0</v>
      </c>
      <c r="L184" s="1"/>
      <c r="M184" s="1">
        <f t="shared" si="32"/>
        <v>0</v>
      </c>
      <c r="N184" s="1">
        <v>1.3</v>
      </c>
      <c r="O184" s="1"/>
      <c r="P184" s="161"/>
      <c r="Q184" s="174"/>
      <c r="R184" s="174"/>
      <c r="S184" s="150"/>
      <c r="V184" s="175"/>
      <c r="Z184">
        <v>0</v>
      </c>
    </row>
    <row r="185" spans="1:26" ht="24.95" customHeight="1" x14ac:dyDescent="0.25">
      <c r="A185" s="172"/>
      <c r="B185" s="169" t="s">
        <v>184</v>
      </c>
      <c r="C185" s="173" t="s">
        <v>185</v>
      </c>
      <c r="D185" s="169" t="s">
        <v>486</v>
      </c>
      <c r="E185" s="169" t="s">
        <v>160</v>
      </c>
      <c r="F185" s="170">
        <v>12</v>
      </c>
      <c r="G185" s="171"/>
      <c r="H185" s="171"/>
      <c r="I185" s="171">
        <f t="shared" si="33"/>
        <v>0</v>
      </c>
      <c r="J185" s="169">
        <f t="shared" si="34"/>
        <v>12</v>
      </c>
      <c r="K185" s="1">
        <f t="shared" si="35"/>
        <v>0</v>
      </c>
      <c r="L185" s="1"/>
      <c r="M185" s="1">
        <f t="shared" si="32"/>
        <v>0</v>
      </c>
      <c r="N185" s="1">
        <v>1</v>
      </c>
      <c r="O185" s="1"/>
      <c r="P185" s="161"/>
      <c r="Q185" s="174"/>
      <c r="R185" s="174"/>
      <c r="S185" s="150"/>
      <c r="V185" s="175"/>
      <c r="Z185">
        <v>0</v>
      </c>
    </row>
    <row r="186" spans="1:26" ht="24.95" customHeight="1" x14ac:dyDescent="0.25">
      <c r="A186" s="172"/>
      <c r="B186" s="169" t="s">
        <v>184</v>
      </c>
      <c r="C186" s="173" t="s">
        <v>185</v>
      </c>
      <c r="D186" s="169" t="s">
        <v>487</v>
      </c>
      <c r="E186" s="169" t="s">
        <v>160</v>
      </c>
      <c r="F186" s="170">
        <v>10</v>
      </c>
      <c r="G186" s="171"/>
      <c r="H186" s="171"/>
      <c r="I186" s="171">
        <f t="shared" si="33"/>
        <v>0</v>
      </c>
      <c r="J186" s="169">
        <f t="shared" si="34"/>
        <v>9.6</v>
      </c>
      <c r="K186" s="1">
        <f t="shared" si="35"/>
        <v>0</v>
      </c>
      <c r="L186" s="1"/>
      <c r="M186" s="1">
        <f t="shared" si="32"/>
        <v>0</v>
      </c>
      <c r="N186" s="1">
        <v>0.96</v>
      </c>
      <c r="O186" s="1"/>
      <c r="P186" s="161"/>
      <c r="Q186" s="174"/>
      <c r="R186" s="174"/>
      <c r="S186" s="150"/>
      <c r="V186" s="175"/>
      <c r="Z186">
        <v>0</v>
      </c>
    </row>
    <row r="187" spans="1:26" ht="24.95" customHeight="1" x14ac:dyDescent="0.25">
      <c r="A187" s="172"/>
      <c r="B187" s="169" t="s">
        <v>184</v>
      </c>
      <c r="C187" s="173" t="s">
        <v>185</v>
      </c>
      <c r="D187" s="169" t="s">
        <v>488</v>
      </c>
      <c r="E187" s="169" t="s">
        <v>160</v>
      </c>
      <c r="F187" s="170">
        <v>5</v>
      </c>
      <c r="G187" s="171"/>
      <c r="H187" s="171"/>
      <c r="I187" s="171">
        <f t="shared" si="33"/>
        <v>0</v>
      </c>
      <c r="J187" s="169">
        <f t="shared" si="34"/>
        <v>8.15</v>
      </c>
      <c r="K187" s="1">
        <f t="shared" si="35"/>
        <v>0</v>
      </c>
      <c r="L187" s="1"/>
      <c r="M187" s="1">
        <f t="shared" si="32"/>
        <v>0</v>
      </c>
      <c r="N187" s="1">
        <v>1.63</v>
      </c>
      <c r="O187" s="1"/>
      <c r="P187" s="161"/>
      <c r="Q187" s="174"/>
      <c r="R187" s="174"/>
      <c r="S187" s="150"/>
      <c r="V187" s="175"/>
      <c r="Z187">
        <v>0</v>
      </c>
    </row>
    <row r="188" spans="1:26" ht="24.95" customHeight="1" x14ac:dyDescent="0.25">
      <c r="A188" s="172"/>
      <c r="B188" s="169" t="s">
        <v>184</v>
      </c>
      <c r="C188" s="173" t="s">
        <v>185</v>
      </c>
      <c r="D188" s="169" t="s">
        <v>489</v>
      </c>
      <c r="E188" s="169" t="s">
        <v>160</v>
      </c>
      <c r="F188" s="170">
        <v>20</v>
      </c>
      <c r="G188" s="171"/>
      <c r="H188" s="171"/>
      <c r="I188" s="171">
        <f t="shared" si="33"/>
        <v>0</v>
      </c>
      <c r="J188" s="169">
        <f t="shared" si="34"/>
        <v>26</v>
      </c>
      <c r="K188" s="1">
        <f t="shared" si="35"/>
        <v>0</v>
      </c>
      <c r="L188" s="1"/>
      <c r="M188" s="1">
        <f t="shared" si="32"/>
        <v>0</v>
      </c>
      <c r="N188" s="1">
        <v>1.3</v>
      </c>
      <c r="O188" s="1"/>
      <c r="P188" s="161"/>
      <c r="Q188" s="174"/>
      <c r="R188" s="174"/>
      <c r="S188" s="150"/>
      <c r="V188" s="175"/>
      <c r="Z188">
        <v>0</v>
      </c>
    </row>
    <row r="189" spans="1:26" ht="24.95" customHeight="1" x14ac:dyDescent="0.25">
      <c r="A189" s="172"/>
      <c r="B189" s="169" t="s">
        <v>184</v>
      </c>
      <c r="C189" s="173" t="s">
        <v>185</v>
      </c>
      <c r="D189" s="169" t="s">
        <v>490</v>
      </c>
      <c r="E189" s="169" t="s">
        <v>140</v>
      </c>
      <c r="F189" s="170">
        <v>4</v>
      </c>
      <c r="G189" s="171"/>
      <c r="H189" s="171"/>
      <c r="I189" s="171">
        <f t="shared" si="33"/>
        <v>0</v>
      </c>
      <c r="J189" s="169">
        <f t="shared" si="34"/>
        <v>72.52</v>
      </c>
      <c r="K189" s="1">
        <f t="shared" si="35"/>
        <v>0</v>
      </c>
      <c r="L189" s="1"/>
      <c r="M189" s="1">
        <f t="shared" si="32"/>
        <v>0</v>
      </c>
      <c r="N189" s="1">
        <v>18.13</v>
      </c>
      <c r="O189" s="1"/>
      <c r="P189" s="161"/>
      <c r="Q189" s="174"/>
      <c r="R189" s="174"/>
      <c r="S189" s="150"/>
      <c r="V189" s="175"/>
      <c r="Z189">
        <v>0</v>
      </c>
    </row>
    <row r="190" spans="1:26" ht="24.95" customHeight="1" x14ac:dyDescent="0.25">
      <c r="A190" s="172"/>
      <c r="B190" s="169" t="s">
        <v>184</v>
      </c>
      <c r="C190" s="173" t="s">
        <v>185</v>
      </c>
      <c r="D190" s="169" t="s">
        <v>491</v>
      </c>
      <c r="E190" s="169" t="s">
        <v>140</v>
      </c>
      <c r="F190" s="170">
        <v>1</v>
      </c>
      <c r="G190" s="171"/>
      <c r="H190" s="171"/>
      <c r="I190" s="171">
        <f t="shared" si="33"/>
        <v>0</v>
      </c>
      <c r="J190" s="169">
        <f t="shared" si="34"/>
        <v>35.22</v>
      </c>
      <c r="K190" s="1">
        <f t="shared" si="35"/>
        <v>0</v>
      </c>
      <c r="L190" s="1"/>
      <c r="M190" s="1">
        <f t="shared" si="32"/>
        <v>0</v>
      </c>
      <c r="N190" s="1">
        <v>35.22</v>
      </c>
      <c r="O190" s="1"/>
      <c r="P190" s="161"/>
      <c r="Q190" s="174"/>
      <c r="R190" s="174"/>
      <c r="S190" s="150"/>
      <c r="V190" s="175"/>
      <c r="Z190">
        <v>0</v>
      </c>
    </row>
    <row r="191" spans="1:26" ht="24.95" customHeight="1" x14ac:dyDescent="0.25">
      <c r="A191" s="172"/>
      <c r="B191" s="169" t="s">
        <v>184</v>
      </c>
      <c r="C191" s="173" t="s">
        <v>185</v>
      </c>
      <c r="D191" s="169" t="s">
        <v>492</v>
      </c>
      <c r="E191" s="169" t="s">
        <v>140</v>
      </c>
      <c r="F191" s="170">
        <v>1</v>
      </c>
      <c r="G191" s="171"/>
      <c r="H191" s="171"/>
      <c r="I191" s="171">
        <f t="shared" si="33"/>
        <v>0</v>
      </c>
      <c r="J191" s="169">
        <f t="shared" si="34"/>
        <v>10.38</v>
      </c>
      <c r="K191" s="1">
        <f t="shared" si="35"/>
        <v>0</v>
      </c>
      <c r="L191" s="1"/>
      <c r="M191" s="1">
        <f t="shared" si="32"/>
        <v>0</v>
      </c>
      <c r="N191" s="1">
        <v>10.38</v>
      </c>
      <c r="O191" s="1"/>
      <c r="P191" s="161"/>
      <c r="Q191" s="174"/>
      <c r="R191" s="174"/>
      <c r="S191" s="150"/>
      <c r="V191" s="175"/>
      <c r="Z191">
        <v>0</v>
      </c>
    </row>
    <row r="192" spans="1:26" ht="24.95" customHeight="1" x14ac:dyDescent="0.25">
      <c r="A192" s="172"/>
      <c r="B192" s="169" t="s">
        <v>184</v>
      </c>
      <c r="C192" s="173" t="s">
        <v>185</v>
      </c>
      <c r="D192" s="169" t="s">
        <v>493</v>
      </c>
      <c r="E192" s="169" t="s">
        <v>140</v>
      </c>
      <c r="F192" s="170">
        <v>1</v>
      </c>
      <c r="G192" s="171"/>
      <c r="H192" s="171"/>
      <c r="I192" s="171">
        <f t="shared" si="33"/>
        <v>0</v>
      </c>
      <c r="J192" s="169">
        <f t="shared" si="34"/>
        <v>3.3</v>
      </c>
      <c r="K192" s="1">
        <f t="shared" si="35"/>
        <v>0</v>
      </c>
      <c r="L192" s="1"/>
      <c r="M192" s="1">
        <f t="shared" si="32"/>
        <v>0</v>
      </c>
      <c r="N192" s="1">
        <v>3.3</v>
      </c>
      <c r="O192" s="1"/>
      <c r="P192" s="161"/>
      <c r="Q192" s="174"/>
      <c r="R192" s="174"/>
      <c r="S192" s="150"/>
      <c r="V192" s="175"/>
      <c r="Z192">
        <v>0</v>
      </c>
    </row>
    <row r="193" spans="1:26" ht="24.95" customHeight="1" x14ac:dyDescent="0.25">
      <c r="A193" s="172"/>
      <c r="B193" s="169" t="s">
        <v>184</v>
      </c>
      <c r="C193" s="173" t="s">
        <v>185</v>
      </c>
      <c r="D193" s="169" t="s">
        <v>494</v>
      </c>
      <c r="E193" s="169" t="s">
        <v>140</v>
      </c>
      <c r="F193" s="170">
        <v>1</v>
      </c>
      <c r="G193" s="171"/>
      <c r="H193" s="171"/>
      <c r="I193" s="171">
        <f t="shared" si="33"/>
        <v>0</v>
      </c>
      <c r="J193" s="169">
        <f t="shared" si="34"/>
        <v>10.199999999999999</v>
      </c>
      <c r="K193" s="1">
        <f t="shared" si="35"/>
        <v>0</v>
      </c>
      <c r="L193" s="1"/>
      <c r="M193" s="1">
        <f t="shared" si="32"/>
        <v>0</v>
      </c>
      <c r="N193" s="1">
        <v>10.199999999999999</v>
      </c>
      <c r="O193" s="1"/>
      <c r="P193" s="161"/>
      <c r="Q193" s="174"/>
      <c r="R193" s="174"/>
      <c r="S193" s="150"/>
      <c r="V193" s="175"/>
      <c r="Z193">
        <v>0</v>
      </c>
    </row>
    <row r="194" spans="1:26" ht="24.95" customHeight="1" x14ac:dyDescent="0.25">
      <c r="A194" s="172"/>
      <c r="B194" s="169" t="s">
        <v>184</v>
      </c>
      <c r="C194" s="173" t="s">
        <v>185</v>
      </c>
      <c r="D194" s="169" t="s">
        <v>495</v>
      </c>
      <c r="E194" s="169" t="s">
        <v>140</v>
      </c>
      <c r="F194" s="170">
        <v>1</v>
      </c>
      <c r="G194" s="171"/>
      <c r="H194" s="171"/>
      <c r="I194" s="171">
        <f t="shared" si="33"/>
        <v>0</v>
      </c>
      <c r="J194" s="169">
        <f t="shared" si="34"/>
        <v>6.15</v>
      </c>
      <c r="K194" s="1">
        <f t="shared" si="35"/>
        <v>0</v>
      </c>
      <c r="L194" s="1"/>
      <c r="M194" s="1">
        <f t="shared" si="32"/>
        <v>0</v>
      </c>
      <c r="N194" s="1">
        <v>6.15</v>
      </c>
      <c r="O194" s="1"/>
      <c r="P194" s="161"/>
      <c r="Q194" s="174"/>
      <c r="R194" s="174"/>
      <c r="S194" s="150"/>
      <c r="V194" s="175"/>
      <c r="Z194">
        <v>0</v>
      </c>
    </row>
    <row r="195" spans="1:26" ht="24.95" customHeight="1" x14ac:dyDescent="0.25">
      <c r="A195" s="172"/>
      <c r="B195" s="169" t="s">
        <v>184</v>
      </c>
      <c r="C195" s="173" t="s">
        <v>185</v>
      </c>
      <c r="D195" s="169" t="s">
        <v>496</v>
      </c>
      <c r="E195" s="169" t="s">
        <v>140</v>
      </c>
      <c r="F195" s="170">
        <v>1</v>
      </c>
      <c r="G195" s="171"/>
      <c r="H195" s="171"/>
      <c r="I195" s="171">
        <f t="shared" si="33"/>
        <v>0</v>
      </c>
      <c r="J195" s="169">
        <f t="shared" si="34"/>
        <v>13.53</v>
      </c>
      <c r="K195" s="1">
        <f t="shared" si="35"/>
        <v>0</v>
      </c>
      <c r="L195" s="1"/>
      <c r="M195" s="1">
        <f t="shared" si="32"/>
        <v>0</v>
      </c>
      <c r="N195" s="1">
        <v>13.53</v>
      </c>
      <c r="O195" s="1"/>
      <c r="P195" s="161"/>
      <c r="Q195" s="174"/>
      <c r="R195" s="174"/>
      <c r="S195" s="150"/>
      <c r="V195" s="175"/>
      <c r="Z195">
        <v>0</v>
      </c>
    </row>
    <row r="196" spans="1:26" ht="24.95" customHeight="1" x14ac:dyDescent="0.25">
      <c r="A196" s="172"/>
      <c r="B196" s="169" t="s">
        <v>184</v>
      </c>
      <c r="C196" s="173" t="s">
        <v>185</v>
      </c>
      <c r="D196" s="169" t="s">
        <v>497</v>
      </c>
      <c r="E196" s="169" t="s">
        <v>140</v>
      </c>
      <c r="F196" s="170">
        <v>2</v>
      </c>
      <c r="G196" s="171"/>
      <c r="H196" s="171"/>
      <c r="I196" s="171">
        <f t="shared" si="33"/>
        <v>0</v>
      </c>
      <c r="J196" s="169">
        <f t="shared" si="34"/>
        <v>8.9</v>
      </c>
      <c r="K196" s="1">
        <f t="shared" si="35"/>
        <v>0</v>
      </c>
      <c r="L196" s="1"/>
      <c r="M196" s="1">
        <f t="shared" si="32"/>
        <v>0</v>
      </c>
      <c r="N196" s="1">
        <v>4.45</v>
      </c>
      <c r="O196" s="1"/>
      <c r="P196" s="161"/>
      <c r="Q196" s="174"/>
      <c r="R196" s="174"/>
      <c r="S196" s="150"/>
      <c r="V196" s="175"/>
      <c r="Z196">
        <v>0</v>
      </c>
    </row>
    <row r="197" spans="1:26" ht="24.95" customHeight="1" x14ac:dyDescent="0.25">
      <c r="A197" s="172"/>
      <c r="B197" s="169" t="s">
        <v>184</v>
      </c>
      <c r="C197" s="173" t="s">
        <v>185</v>
      </c>
      <c r="D197" s="169" t="s">
        <v>498</v>
      </c>
      <c r="E197" s="169" t="s">
        <v>140</v>
      </c>
      <c r="F197" s="170">
        <v>2</v>
      </c>
      <c r="G197" s="171"/>
      <c r="H197" s="171"/>
      <c r="I197" s="171">
        <f t="shared" si="33"/>
        <v>0</v>
      </c>
      <c r="J197" s="169">
        <f t="shared" si="34"/>
        <v>70.44</v>
      </c>
      <c r="K197" s="1">
        <f t="shared" si="35"/>
        <v>0</v>
      </c>
      <c r="L197" s="1"/>
      <c r="M197" s="1">
        <f t="shared" si="32"/>
        <v>0</v>
      </c>
      <c r="N197" s="1">
        <v>35.22</v>
      </c>
      <c r="O197" s="1"/>
      <c r="P197" s="161"/>
      <c r="Q197" s="174"/>
      <c r="R197" s="174"/>
      <c r="S197" s="150"/>
      <c r="V197" s="175"/>
      <c r="Z197">
        <v>0</v>
      </c>
    </row>
    <row r="198" spans="1:26" ht="24.95" customHeight="1" x14ac:dyDescent="0.25">
      <c r="A198" s="172"/>
      <c r="B198" s="169" t="s">
        <v>184</v>
      </c>
      <c r="C198" s="173" t="s">
        <v>185</v>
      </c>
      <c r="D198" s="169" t="s">
        <v>499</v>
      </c>
      <c r="E198" s="169" t="s">
        <v>140</v>
      </c>
      <c r="F198" s="170">
        <v>1</v>
      </c>
      <c r="G198" s="171"/>
      <c r="H198" s="171"/>
      <c r="I198" s="171">
        <f t="shared" si="33"/>
        <v>0</v>
      </c>
      <c r="J198" s="169">
        <f t="shared" si="34"/>
        <v>96.4</v>
      </c>
      <c r="K198" s="1">
        <f t="shared" si="35"/>
        <v>0</v>
      </c>
      <c r="L198" s="1"/>
      <c r="M198" s="1">
        <f t="shared" si="32"/>
        <v>0</v>
      </c>
      <c r="N198" s="1">
        <v>96.4</v>
      </c>
      <c r="O198" s="1"/>
      <c r="P198" s="161"/>
      <c r="Q198" s="174"/>
      <c r="R198" s="174"/>
      <c r="S198" s="150"/>
      <c r="V198" s="175"/>
      <c r="Z198">
        <v>0</v>
      </c>
    </row>
    <row r="199" spans="1:26" ht="24.95" customHeight="1" x14ac:dyDescent="0.25">
      <c r="A199" s="172"/>
      <c r="B199" s="169" t="s">
        <v>184</v>
      </c>
      <c r="C199" s="173" t="s">
        <v>185</v>
      </c>
      <c r="D199" s="169" t="s">
        <v>500</v>
      </c>
      <c r="E199" s="169" t="s">
        <v>140</v>
      </c>
      <c r="F199" s="170">
        <v>2</v>
      </c>
      <c r="G199" s="171"/>
      <c r="H199" s="171"/>
      <c r="I199" s="171">
        <f t="shared" si="33"/>
        <v>0</v>
      </c>
      <c r="J199" s="169">
        <f t="shared" si="34"/>
        <v>1.86</v>
      </c>
      <c r="K199" s="1">
        <f t="shared" si="35"/>
        <v>0</v>
      </c>
      <c r="L199" s="1"/>
      <c r="M199" s="1">
        <f t="shared" si="32"/>
        <v>0</v>
      </c>
      <c r="N199" s="1">
        <v>0.93</v>
      </c>
      <c r="O199" s="1"/>
      <c r="P199" s="161"/>
      <c r="Q199" s="174"/>
      <c r="R199" s="174"/>
      <c r="S199" s="150"/>
      <c r="V199" s="175"/>
      <c r="Z199">
        <v>0</v>
      </c>
    </row>
    <row r="200" spans="1:26" ht="24.95" customHeight="1" x14ac:dyDescent="0.25">
      <c r="A200" s="172"/>
      <c r="B200" s="169" t="s">
        <v>184</v>
      </c>
      <c r="C200" s="173" t="s">
        <v>185</v>
      </c>
      <c r="D200" s="169" t="s">
        <v>501</v>
      </c>
      <c r="E200" s="169" t="s">
        <v>140</v>
      </c>
      <c r="F200" s="170">
        <v>1</v>
      </c>
      <c r="G200" s="171"/>
      <c r="H200" s="171"/>
      <c r="I200" s="171">
        <f t="shared" si="33"/>
        <v>0</v>
      </c>
      <c r="J200" s="169">
        <f t="shared" si="34"/>
        <v>7.23</v>
      </c>
      <c r="K200" s="1">
        <f t="shared" si="35"/>
        <v>0</v>
      </c>
      <c r="L200" s="1"/>
      <c r="M200" s="1">
        <f t="shared" si="32"/>
        <v>0</v>
      </c>
      <c r="N200" s="1">
        <v>7.23</v>
      </c>
      <c r="O200" s="1"/>
      <c r="P200" s="161"/>
      <c r="Q200" s="174"/>
      <c r="R200" s="174"/>
      <c r="S200" s="150"/>
      <c r="V200" s="175"/>
      <c r="Z200">
        <v>0</v>
      </c>
    </row>
    <row r="201" spans="1:26" ht="24.95" customHeight="1" x14ac:dyDescent="0.25">
      <c r="A201" s="172"/>
      <c r="B201" s="169" t="s">
        <v>184</v>
      </c>
      <c r="C201" s="173" t="s">
        <v>185</v>
      </c>
      <c r="D201" s="169" t="s">
        <v>502</v>
      </c>
      <c r="E201" s="169" t="s">
        <v>160</v>
      </c>
      <c r="F201" s="170">
        <v>10</v>
      </c>
      <c r="G201" s="171"/>
      <c r="H201" s="171"/>
      <c r="I201" s="171">
        <f t="shared" si="33"/>
        <v>0</v>
      </c>
      <c r="J201" s="169">
        <f t="shared" si="34"/>
        <v>10.8</v>
      </c>
      <c r="K201" s="1">
        <f t="shared" si="35"/>
        <v>0</v>
      </c>
      <c r="L201" s="1"/>
      <c r="M201" s="1">
        <f t="shared" si="32"/>
        <v>0</v>
      </c>
      <c r="N201" s="1">
        <v>1.08</v>
      </c>
      <c r="O201" s="1"/>
      <c r="P201" s="161"/>
      <c r="Q201" s="174"/>
      <c r="R201" s="174"/>
      <c r="S201" s="150"/>
      <c r="V201" s="175"/>
      <c r="Z201">
        <v>0</v>
      </c>
    </row>
    <row r="202" spans="1:26" ht="24.95" customHeight="1" x14ac:dyDescent="0.25">
      <c r="A202" s="172"/>
      <c r="B202" s="169" t="s">
        <v>184</v>
      </c>
      <c r="C202" s="173" t="s">
        <v>185</v>
      </c>
      <c r="D202" s="169" t="s">
        <v>503</v>
      </c>
      <c r="E202" s="169" t="s">
        <v>160</v>
      </c>
      <c r="F202" s="170">
        <v>4</v>
      </c>
      <c r="G202" s="171"/>
      <c r="H202" s="171"/>
      <c r="I202" s="171">
        <f t="shared" si="33"/>
        <v>0</v>
      </c>
      <c r="J202" s="169">
        <f t="shared" si="34"/>
        <v>4.76</v>
      </c>
      <c r="K202" s="1">
        <f t="shared" si="35"/>
        <v>0</v>
      </c>
      <c r="L202" s="1"/>
      <c r="M202" s="1">
        <f t="shared" si="32"/>
        <v>0</v>
      </c>
      <c r="N202" s="1">
        <v>1.19</v>
      </c>
      <c r="O202" s="1"/>
      <c r="P202" s="161"/>
      <c r="Q202" s="174"/>
      <c r="R202" s="174"/>
      <c r="S202" s="150"/>
      <c r="V202" s="175"/>
      <c r="Z202">
        <v>0</v>
      </c>
    </row>
    <row r="203" spans="1:26" ht="24.95" customHeight="1" x14ac:dyDescent="0.25">
      <c r="A203" s="172"/>
      <c r="B203" s="169" t="s">
        <v>184</v>
      </c>
      <c r="C203" s="173" t="s">
        <v>185</v>
      </c>
      <c r="D203" s="169" t="s">
        <v>504</v>
      </c>
      <c r="E203" s="169" t="s">
        <v>140</v>
      </c>
      <c r="F203" s="170">
        <v>1</v>
      </c>
      <c r="G203" s="171"/>
      <c r="H203" s="171"/>
      <c r="I203" s="171">
        <f t="shared" si="33"/>
        <v>0</v>
      </c>
      <c r="J203" s="169">
        <f t="shared" si="34"/>
        <v>27.81</v>
      </c>
      <c r="K203" s="1">
        <f t="shared" si="35"/>
        <v>0</v>
      </c>
      <c r="L203" s="1"/>
      <c r="M203" s="1">
        <f t="shared" si="32"/>
        <v>0</v>
      </c>
      <c r="N203" s="1">
        <v>27.81</v>
      </c>
      <c r="O203" s="1"/>
      <c r="P203" s="161"/>
      <c r="Q203" s="174"/>
      <c r="R203" s="174"/>
      <c r="S203" s="150"/>
      <c r="V203" s="175"/>
      <c r="Z203">
        <v>0</v>
      </c>
    </row>
    <row r="204" spans="1:26" ht="24.95" customHeight="1" x14ac:dyDescent="0.25">
      <c r="A204" s="172"/>
      <c r="B204" s="169" t="s">
        <v>184</v>
      </c>
      <c r="C204" s="173" t="s">
        <v>185</v>
      </c>
      <c r="D204" s="169" t="s">
        <v>505</v>
      </c>
      <c r="E204" s="169" t="s">
        <v>140</v>
      </c>
      <c r="F204" s="170">
        <v>50</v>
      </c>
      <c r="G204" s="171"/>
      <c r="H204" s="171"/>
      <c r="I204" s="171">
        <f t="shared" si="33"/>
        <v>0</v>
      </c>
      <c r="J204" s="169">
        <f t="shared" si="34"/>
        <v>5.5</v>
      </c>
      <c r="K204" s="1">
        <f t="shared" si="35"/>
        <v>0</v>
      </c>
      <c r="L204" s="1"/>
      <c r="M204" s="1">
        <f t="shared" si="32"/>
        <v>0</v>
      </c>
      <c r="N204" s="1">
        <v>0.11</v>
      </c>
      <c r="O204" s="1"/>
      <c r="P204" s="161"/>
      <c r="Q204" s="174"/>
      <c r="R204" s="174"/>
      <c r="S204" s="150"/>
      <c r="V204" s="175"/>
      <c r="Z204">
        <v>0</v>
      </c>
    </row>
    <row r="205" spans="1:26" ht="24.95" customHeight="1" x14ac:dyDescent="0.25">
      <c r="A205" s="172"/>
      <c r="B205" s="169" t="s">
        <v>184</v>
      </c>
      <c r="C205" s="173" t="s">
        <v>185</v>
      </c>
      <c r="D205" s="169" t="s">
        <v>506</v>
      </c>
      <c r="E205" s="169" t="s">
        <v>140</v>
      </c>
      <c r="F205" s="170">
        <v>10</v>
      </c>
      <c r="G205" s="171"/>
      <c r="H205" s="171"/>
      <c r="I205" s="171">
        <f t="shared" si="33"/>
        <v>0</v>
      </c>
      <c r="J205" s="169">
        <f t="shared" si="34"/>
        <v>1.3</v>
      </c>
      <c r="K205" s="1">
        <f t="shared" si="35"/>
        <v>0</v>
      </c>
      <c r="L205" s="1"/>
      <c r="M205" s="1">
        <f t="shared" si="32"/>
        <v>0</v>
      </c>
      <c r="N205" s="1">
        <v>0.13</v>
      </c>
      <c r="O205" s="1"/>
      <c r="P205" s="161"/>
      <c r="Q205" s="174"/>
      <c r="R205" s="174"/>
      <c r="S205" s="150"/>
      <c r="V205" s="175"/>
      <c r="Z205">
        <v>0</v>
      </c>
    </row>
    <row r="206" spans="1:26" ht="24.95" customHeight="1" x14ac:dyDescent="0.25">
      <c r="A206" s="172"/>
      <c r="B206" s="169" t="s">
        <v>184</v>
      </c>
      <c r="C206" s="173" t="s">
        <v>185</v>
      </c>
      <c r="D206" s="169" t="s">
        <v>507</v>
      </c>
      <c r="E206" s="169" t="s">
        <v>140</v>
      </c>
      <c r="F206" s="170">
        <v>1</v>
      </c>
      <c r="G206" s="171"/>
      <c r="H206" s="171"/>
      <c r="I206" s="171">
        <f t="shared" si="33"/>
        <v>0</v>
      </c>
      <c r="J206" s="169">
        <f t="shared" si="34"/>
        <v>1.41</v>
      </c>
      <c r="K206" s="1">
        <f t="shared" si="35"/>
        <v>0</v>
      </c>
      <c r="L206" s="1"/>
      <c r="M206" s="1">
        <f t="shared" si="32"/>
        <v>0</v>
      </c>
      <c r="N206" s="1">
        <v>1.41</v>
      </c>
      <c r="O206" s="1"/>
      <c r="P206" s="161"/>
      <c r="Q206" s="174"/>
      <c r="R206" s="174"/>
      <c r="S206" s="150"/>
      <c r="V206" s="175"/>
      <c r="Z206">
        <v>0</v>
      </c>
    </row>
    <row r="207" spans="1:26" ht="24.95" customHeight="1" x14ac:dyDescent="0.25">
      <c r="A207" s="172"/>
      <c r="B207" s="169" t="s">
        <v>184</v>
      </c>
      <c r="C207" s="173" t="s">
        <v>185</v>
      </c>
      <c r="D207" s="169" t="s">
        <v>508</v>
      </c>
      <c r="E207" s="169" t="s">
        <v>140</v>
      </c>
      <c r="F207" s="170">
        <v>10</v>
      </c>
      <c r="G207" s="171"/>
      <c r="H207" s="171"/>
      <c r="I207" s="171">
        <f t="shared" si="33"/>
        <v>0</v>
      </c>
      <c r="J207" s="169">
        <f t="shared" si="34"/>
        <v>5.6</v>
      </c>
      <c r="K207" s="1">
        <f t="shared" si="35"/>
        <v>0</v>
      </c>
      <c r="L207" s="1"/>
      <c r="M207" s="1">
        <f t="shared" si="32"/>
        <v>0</v>
      </c>
      <c r="N207" s="1">
        <v>0.56000000000000005</v>
      </c>
      <c r="O207" s="1"/>
      <c r="P207" s="161"/>
      <c r="Q207" s="174"/>
      <c r="R207" s="174"/>
      <c r="S207" s="150"/>
      <c r="V207" s="175"/>
      <c r="Z207">
        <v>0</v>
      </c>
    </row>
    <row r="208" spans="1:26" ht="24.95" customHeight="1" x14ac:dyDescent="0.25">
      <c r="A208" s="172"/>
      <c r="B208" s="169" t="s">
        <v>184</v>
      </c>
      <c r="C208" s="173" t="s">
        <v>185</v>
      </c>
      <c r="D208" s="169" t="s">
        <v>509</v>
      </c>
      <c r="E208" s="169" t="s">
        <v>140</v>
      </c>
      <c r="F208" s="170">
        <v>1</v>
      </c>
      <c r="G208" s="171"/>
      <c r="H208" s="171"/>
      <c r="I208" s="171">
        <f t="shared" si="33"/>
        <v>0</v>
      </c>
      <c r="J208" s="169">
        <f t="shared" si="34"/>
        <v>147.41</v>
      </c>
      <c r="K208" s="1">
        <f t="shared" si="35"/>
        <v>0</v>
      </c>
      <c r="L208" s="1"/>
      <c r="M208" s="1">
        <f t="shared" si="32"/>
        <v>0</v>
      </c>
      <c r="N208" s="1">
        <v>147.41</v>
      </c>
      <c r="O208" s="1"/>
      <c r="P208" s="161"/>
      <c r="Q208" s="174"/>
      <c r="R208" s="174"/>
      <c r="S208" s="150"/>
      <c r="V208" s="175"/>
      <c r="Z208">
        <v>0</v>
      </c>
    </row>
    <row r="209" spans="1:26" ht="24.95" customHeight="1" x14ac:dyDescent="0.25">
      <c r="A209" s="172"/>
      <c r="B209" s="169" t="s">
        <v>184</v>
      </c>
      <c r="C209" s="173" t="s">
        <v>185</v>
      </c>
      <c r="D209" s="169" t="s">
        <v>510</v>
      </c>
      <c r="E209" s="169" t="s">
        <v>140</v>
      </c>
      <c r="F209" s="170">
        <v>1</v>
      </c>
      <c r="G209" s="171"/>
      <c r="H209" s="171"/>
      <c r="I209" s="171">
        <f t="shared" si="33"/>
        <v>0</v>
      </c>
      <c r="J209" s="169">
        <f t="shared" si="34"/>
        <v>1097.53</v>
      </c>
      <c r="K209" s="1">
        <f t="shared" si="35"/>
        <v>0</v>
      </c>
      <c r="L209" s="1"/>
      <c r="M209" s="1">
        <f t="shared" si="32"/>
        <v>0</v>
      </c>
      <c r="N209" s="1">
        <v>1097.53</v>
      </c>
      <c r="O209" s="1"/>
      <c r="P209" s="161"/>
      <c r="Q209" s="174"/>
      <c r="R209" s="174"/>
      <c r="S209" s="150"/>
      <c r="V209" s="175"/>
      <c r="Z209">
        <v>0</v>
      </c>
    </row>
    <row r="210" spans="1:26" ht="24.95" customHeight="1" x14ac:dyDescent="0.25">
      <c r="A210" s="172"/>
      <c r="B210" s="169" t="s">
        <v>511</v>
      </c>
      <c r="C210" s="173" t="s">
        <v>512</v>
      </c>
      <c r="D210" s="169" t="s">
        <v>513</v>
      </c>
      <c r="E210" s="169" t="s">
        <v>514</v>
      </c>
      <c r="F210" s="170">
        <v>3</v>
      </c>
      <c r="G210" s="182"/>
      <c r="H210" s="182"/>
      <c r="I210" s="182">
        <f t="shared" si="33"/>
        <v>0</v>
      </c>
      <c r="J210" s="169">
        <f t="shared" si="34"/>
        <v>73.02</v>
      </c>
      <c r="K210" s="1">
        <f t="shared" si="35"/>
        <v>0</v>
      </c>
      <c r="L210" s="1"/>
      <c r="M210" s="1">
        <f t="shared" si="32"/>
        <v>0</v>
      </c>
      <c r="N210" s="1">
        <v>24.34</v>
      </c>
      <c r="O210" s="1"/>
      <c r="P210" s="161"/>
      <c r="Q210" s="174"/>
      <c r="R210" s="174"/>
      <c r="S210" s="150"/>
      <c r="V210" s="175"/>
      <c r="Z210">
        <v>0</v>
      </c>
    </row>
    <row r="211" spans="1:26" ht="24.95" customHeight="1" x14ac:dyDescent="0.25">
      <c r="A211" s="172"/>
      <c r="B211" s="169" t="s">
        <v>478</v>
      </c>
      <c r="C211" s="173" t="s">
        <v>515</v>
      </c>
      <c r="D211" s="169" t="s">
        <v>516</v>
      </c>
      <c r="E211" s="169" t="s">
        <v>514</v>
      </c>
      <c r="F211" s="170">
        <v>6</v>
      </c>
      <c r="G211" s="182"/>
      <c r="H211" s="182"/>
      <c r="I211" s="182">
        <f t="shared" si="33"/>
        <v>0</v>
      </c>
      <c r="J211" s="169">
        <f t="shared" si="34"/>
        <v>146.04</v>
      </c>
      <c r="K211" s="1">
        <f t="shared" si="35"/>
        <v>0</v>
      </c>
      <c r="L211" s="1">
        <f>ROUND(F211*(G211),2)</f>
        <v>0</v>
      </c>
      <c r="M211" s="1"/>
      <c r="N211" s="1">
        <v>24.34</v>
      </c>
      <c r="O211" s="1"/>
      <c r="P211" s="161"/>
      <c r="Q211" s="174"/>
      <c r="R211" s="174"/>
      <c r="S211" s="150"/>
      <c r="V211" s="175"/>
      <c r="Z211">
        <v>0</v>
      </c>
    </row>
    <row r="212" spans="1:26" ht="24.95" customHeight="1" x14ac:dyDescent="0.25">
      <c r="A212" s="172"/>
      <c r="B212" s="169" t="s">
        <v>478</v>
      </c>
      <c r="C212" s="173" t="s">
        <v>517</v>
      </c>
      <c r="D212" s="169" t="s">
        <v>518</v>
      </c>
      <c r="E212" s="169" t="s">
        <v>514</v>
      </c>
      <c r="F212" s="170">
        <v>1</v>
      </c>
      <c r="G212" s="182"/>
      <c r="H212" s="182"/>
      <c r="I212" s="182">
        <f t="shared" si="33"/>
        <v>0</v>
      </c>
      <c r="J212" s="169">
        <f t="shared" si="34"/>
        <v>24.34</v>
      </c>
      <c r="K212" s="1">
        <f t="shared" si="35"/>
        <v>0</v>
      </c>
      <c r="L212" s="1">
        <f>ROUND(F212*(G212),2)</f>
        <v>0</v>
      </c>
      <c r="M212" s="1"/>
      <c r="N212" s="1">
        <v>24.34</v>
      </c>
      <c r="O212" s="1"/>
      <c r="P212" s="161"/>
      <c r="Q212" s="174"/>
      <c r="R212" s="174"/>
      <c r="S212" s="150"/>
      <c r="V212" s="175"/>
      <c r="Z212">
        <v>0</v>
      </c>
    </row>
    <row r="213" spans="1:26" x14ac:dyDescent="0.25">
      <c r="A213" s="150"/>
      <c r="B213" s="150"/>
      <c r="C213" s="150"/>
      <c r="D213" s="150" t="s">
        <v>235</v>
      </c>
      <c r="E213" s="150"/>
      <c r="F213" s="168"/>
      <c r="G213" s="153"/>
      <c r="H213" s="153">
        <f>ROUND((SUM(M149:M212))/1,2)</f>
        <v>0</v>
      </c>
      <c r="I213" s="153">
        <f>ROUND((SUM(I149:I212))/1,2)</f>
        <v>0</v>
      </c>
      <c r="J213" s="150"/>
      <c r="K213" s="150"/>
      <c r="L213" s="150">
        <f>ROUND((SUM(L149:L212))/1,2)</f>
        <v>0</v>
      </c>
      <c r="M213" s="150">
        <f>ROUND((SUM(M149:M212))/1,2)</f>
        <v>0</v>
      </c>
      <c r="N213" s="150"/>
      <c r="O213" s="150"/>
      <c r="P213" s="176">
        <f>ROUND((SUM(P149:P212))/1,2)</f>
        <v>0</v>
      </c>
      <c r="Q213" s="147"/>
      <c r="R213" s="147"/>
      <c r="S213" s="176">
        <f>ROUND((SUM(S149:S212))/1,2)</f>
        <v>0</v>
      </c>
      <c r="T213" s="147"/>
      <c r="U213" s="147"/>
      <c r="V213" s="147"/>
      <c r="W213" s="147"/>
      <c r="X213" s="147"/>
      <c r="Y213" s="147"/>
      <c r="Z213" s="147"/>
    </row>
    <row r="214" spans="1:26" x14ac:dyDescent="0.25">
      <c r="A214" s="1"/>
      <c r="B214" s="1"/>
      <c r="C214" s="1"/>
      <c r="D214" s="1"/>
      <c r="E214" s="1"/>
      <c r="F214" s="161"/>
      <c r="G214" s="143"/>
      <c r="H214" s="143"/>
      <c r="I214" s="143"/>
      <c r="J214" s="1"/>
      <c r="K214" s="1"/>
      <c r="L214" s="1"/>
      <c r="M214" s="1"/>
      <c r="N214" s="1"/>
      <c r="O214" s="1"/>
      <c r="P214" s="1"/>
      <c r="S214" s="1"/>
    </row>
    <row r="215" spans="1:26" x14ac:dyDescent="0.25">
      <c r="A215" s="150"/>
      <c r="B215" s="150"/>
      <c r="C215" s="150"/>
      <c r="D215" s="150" t="s">
        <v>84</v>
      </c>
      <c r="E215" s="150"/>
      <c r="F215" s="168"/>
      <c r="G215" s="151"/>
      <c r="H215" s="151"/>
      <c r="I215" s="151"/>
      <c r="J215" s="150"/>
      <c r="K215" s="150"/>
      <c r="L215" s="150"/>
      <c r="M215" s="150"/>
      <c r="N215" s="150"/>
      <c r="O215" s="150"/>
      <c r="P215" s="150"/>
      <c r="Q215" s="147"/>
      <c r="R215" s="147"/>
      <c r="S215" s="150"/>
      <c r="T215" s="147"/>
      <c r="U215" s="147"/>
      <c r="V215" s="147"/>
      <c r="W215" s="147"/>
      <c r="X215" s="147"/>
      <c r="Y215" s="147"/>
      <c r="Z215" s="147"/>
    </row>
    <row r="216" spans="1:26" ht="24.95" customHeight="1" x14ac:dyDescent="0.25">
      <c r="A216" s="172"/>
      <c r="B216" s="169" t="s">
        <v>216</v>
      </c>
      <c r="C216" s="173" t="s">
        <v>519</v>
      </c>
      <c r="D216" s="169" t="s">
        <v>520</v>
      </c>
      <c r="E216" s="169" t="s">
        <v>160</v>
      </c>
      <c r="F216" s="170">
        <v>15</v>
      </c>
      <c r="G216" s="171"/>
      <c r="H216" s="171"/>
      <c r="I216" s="171">
        <f t="shared" ref="I216:I222" si="36">ROUND(F216*(G216+H216),2)</f>
        <v>0</v>
      </c>
      <c r="J216" s="169">
        <f t="shared" ref="J216:J222" si="37">ROUND(F216*(N216),2)</f>
        <v>75.599999999999994</v>
      </c>
      <c r="K216" s="1">
        <f t="shared" ref="K216:K222" si="38">ROUND(F216*(O216),2)</f>
        <v>0</v>
      </c>
      <c r="L216" s="1">
        <f t="shared" ref="L216:L222" si="39">ROUND(F216*(G216),2)</f>
        <v>0</v>
      </c>
      <c r="M216" s="1"/>
      <c r="N216" s="1">
        <v>5.04</v>
      </c>
      <c r="O216" s="1"/>
      <c r="P216" s="161"/>
      <c r="Q216" s="174"/>
      <c r="R216" s="174"/>
      <c r="S216" s="150"/>
      <c r="V216" s="175"/>
      <c r="Z216">
        <v>0</v>
      </c>
    </row>
    <row r="217" spans="1:26" ht="24.95" customHeight="1" x14ac:dyDescent="0.25">
      <c r="A217" s="172"/>
      <c r="B217" s="169" t="s">
        <v>216</v>
      </c>
      <c r="C217" s="173" t="s">
        <v>521</v>
      </c>
      <c r="D217" s="169" t="s">
        <v>522</v>
      </c>
      <c r="E217" s="169" t="s">
        <v>160</v>
      </c>
      <c r="F217" s="170">
        <v>15</v>
      </c>
      <c r="G217" s="171"/>
      <c r="H217" s="171"/>
      <c r="I217" s="171">
        <f t="shared" si="36"/>
        <v>0</v>
      </c>
      <c r="J217" s="169">
        <f t="shared" si="37"/>
        <v>19.05</v>
      </c>
      <c r="K217" s="1">
        <f t="shared" si="38"/>
        <v>0</v>
      </c>
      <c r="L217" s="1">
        <f t="shared" si="39"/>
        <v>0</v>
      </c>
      <c r="M217" s="1"/>
      <c r="N217" s="1">
        <v>1.27</v>
      </c>
      <c r="O217" s="1"/>
      <c r="P217" s="161"/>
      <c r="Q217" s="174"/>
      <c r="R217" s="174"/>
      <c r="S217" s="150"/>
      <c r="V217" s="175"/>
      <c r="Z217">
        <v>0</v>
      </c>
    </row>
    <row r="218" spans="1:26" ht="24.95" customHeight="1" x14ac:dyDescent="0.25">
      <c r="A218" s="172"/>
      <c r="B218" s="169" t="s">
        <v>216</v>
      </c>
      <c r="C218" s="173" t="s">
        <v>523</v>
      </c>
      <c r="D218" s="169" t="s">
        <v>524</v>
      </c>
      <c r="E218" s="169" t="s">
        <v>140</v>
      </c>
      <c r="F218" s="170">
        <v>1</v>
      </c>
      <c r="G218" s="171"/>
      <c r="H218" s="171"/>
      <c r="I218" s="171">
        <f t="shared" si="36"/>
        <v>0</v>
      </c>
      <c r="J218" s="169">
        <f t="shared" si="37"/>
        <v>23.55</v>
      </c>
      <c r="K218" s="1">
        <f t="shared" si="38"/>
        <v>0</v>
      </c>
      <c r="L218" s="1">
        <f t="shared" si="39"/>
        <v>0</v>
      </c>
      <c r="M218" s="1"/>
      <c r="N218" s="1">
        <v>23.55</v>
      </c>
      <c r="O218" s="1"/>
      <c r="P218" s="161"/>
      <c r="Q218" s="174"/>
      <c r="R218" s="174"/>
      <c r="S218" s="150"/>
      <c r="V218" s="175"/>
      <c r="Z218">
        <v>0</v>
      </c>
    </row>
    <row r="219" spans="1:26" ht="24.95" customHeight="1" x14ac:dyDescent="0.25">
      <c r="A219" s="172"/>
      <c r="B219" s="169" t="s">
        <v>216</v>
      </c>
      <c r="C219" s="173" t="s">
        <v>525</v>
      </c>
      <c r="D219" s="169" t="s">
        <v>526</v>
      </c>
      <c r="E219" s="169" t="s">
        <v>160</v>
      </c>
      <c r="F219" s="170">
        <v>15</v>
      </c>
      <c r="G219" s="171"/>
      <c r="H219" s="171"/>
      <c r="I219" s="171">
        <f t="shared" si="36"/>
        <v>0</v>
      </c>
      <c r="J219" s="169">
        <f t="shared" si="37"/>
        <v>28.5</v>
      </c>
      <c r="K219" s="1">
        <f t="shared" si="38"/>
        <v>0</v>
      </c>
      <c r="L219" s="1">
        <f t="shared" si="39"/>
        <v>0</v>
      </c>
      <c r="M219" s="1"/>
      <c r="N219" s="1">
        <v>1.9</v>
      </c>
      <c r="O219" s="1"/>
      <c r="P219" s="161"/>
      <c r="Q219" s="174"/>
      <c r="R219" s="174"/>
      <c r="S219" s="150"/>
      <c r="V219" s="175"/>
      <c r="Z219">
        <v>0</v>
      </c>
    </row>
    <row r="220" spans="1:26" ht="24.95" customHeight="1" x14ac:dyDescent="0.25">
      <c r="A220" s="172"/>
      <c r="B220" s="169" t="s">
        <v>216</v>
      </c>
      <c r="C220" s="173" t="s">
        <v>527</v>
      </c>
      <c r="D220" s="169" t="s">
        <v>528</v>
      </c>
      <c r="E220" s="169" t="s">
        <v>312</v>
      </c>
      <c r="F220" s="170">
        <v>15</v>
      </c>
      <c r="G220" s="171"/>
      <c r="H220" s="171"/>
      <c r="I220" s="171">
        <f t="shared" si="36"/>
        <v>0</v>
      </c>
      <c r="J220" s="169">
        <f t="shared" si="37"/>
        <v>25.05</v>
      </c>
      <c r="K220" s="1">
        <f t="shared" si="38"/>
        <v>0</v>
      </c>
      <c r="L220" s="1">
        <f t="shared" si="39"/>
        <v>0</v>
      </c>
      <c r="M220" s="1"/>
      <c r="N220" s="1">
        <v>1.67</v>
      </c>
      <c r="O220" s="1"/>
      <c r="P220" s="161"/>
      <c r="Q220" s="174"/>
      <c r="R220" s="174"/>
      <c r="S220" s="150"/>
      <c r="V220" s="175"/>
      <c r="Z220">
        <v>0</v>
      </c>
    </row>
    <row r="221" spans="1:26" ht="24.95" customHeight="1" x14ac:dyDescent="0.25">
      <c r="A221" s="172"/>
      <c r="B221" s="169" t="s">
        <v>216</v>
      </c>
      <c r="C221" s="173" t="s">
        <v>529</v>
      </c>
      <c r="D221" s="169" t="s">
        <v>530</v>
      </c>
      <c r="E221" s="169" t="s">
        <v>140</v>
      </c>
      <c r="F221" s="170">
        <v>6</v>
      </c>
      <c r="G221" s="171"/>
      <c r="H221" s="171"/>
      <c r="I221" s="171">
        <f t="shared" si="36"/>
        <v>0</v>
      </c>
      <c r="J221" s="169">
        <f t="shared" si="37"/>
        <v>45.12</v>
      </c>
      <c r="K221" s="1">
        <f t="shared" si="38"/>
        <v>0</v>
      </c>
      <c r="L221" s="1">
        <f t="shared" si="39"/>
        <v>0</v>
      </c>
      <c r="M221" s="1"/>
      <c r="N221" s="1">
        <v>7.52</v>
      </c>
      <c r="O221" s="1"/>
      <c r="P221" s="161"/>
      <c r="Q221" s="174"/>
      <c r="R221" s="174"/>
      <c r="S221" s="150"/>
      <c r="V221" s="175"/>
      <c r="Z221">
        <v>0</v>
      </c>
    </row>
    <row r="222" spans="1:26" ht="24.95" customHeight="1" x14ac:dyDescent="0.25">
      <c r="A222" s="172"/>
      <c r="B222" s="169" t="s">
        <v>216</v>
      </c>
      <c r="C222" s="173" t="s">
        <v>531</v>
      </c>
      <c r="D222" s="169" t="s">
        <v>532</v>
      </c>
      <c r="E222" s="169" t="s">
        <v>140</v>
      </c>
      <c r="F222" s="170">
        <v>1</v>
      </c>
      <c r="G222" s="171"/>
      <c r="H222" s="171"/>
      <c r="I222" s="171">
        <f t="shared" si="36"/>
        <v>0</v>
      </c>
      <c r="J222" s="169">
        <f t="shared" si="37"/>
        <v>13.93</v>
      </c>
      <c r="K222" s="1">
        <f t="shared" si="38"/>
        <v>0</v>
      </c>
      <c r="L222" s="1">
        <f t="shared" si="39"/>
        <v>0</v>
      </c>
      <c r="M222" s="1"/>
      <c r="N222" s="1">
        <v>13.93</v>
      </c>
      <c r="O222" s="1"/>
      <c r="P222" s="161"/>
      <c r="Q222" s="174"/>
      <c r="R222" s="174"/>
      <c r="S222" s="150"/>
      <c r="V222" s="175"/>
      <c r="Z222">
        <v>0</v>
      </c>
    </row>
    <row r="223" spans="1:26" x14ac:dyDescent="0.25">
      <c r="A223" s="150"/>
      <c r="B223" s="150"/>
      <c r="C223" s="150"/>
      <c r="D223" s="150" t="s">
        <v>84</v>
      </c>
      <c r="E223" s="150"/>
      <c r="F223" s="168"/>
      <c r="G223" s="153"/>
      <c r="H223" s="153"/>
      <c r="I223" s="153">
        <f>ROUND((SUM(I215:I222))/1,2)</f>
        <v>0</v>
      </c>
      <c r="J223" s="150"/>
      <c r="K223" s="150"/>
      <c r="L223" s="150">
        <f>ROUND((SUM(L215:L222))/1,2)</f>
        <v>0</v>
      </c>
      <c r="M223" s="150">
        <f>ROUND((SUM(M215:M222))/1,2)</f>
        <v>0</v>
      </c>
      <c r="N223" s="150"/>
      <c r="O223" s="150"/>
      <c r="P223" s="176"/>
      <c r="S223" s="168">
        <f>ROUND((SUM(S215:S222))/1,2)</f>
        <v>0</v>
      </c>
      <c r="V223">
        <f>ROUND((SUM(V215:V222))/1,2)</f>
        <v>0</v>
      </c>
    </row>
    <row r="224" spans="1:26" x14ac:dyDescent="0.25">
      <c r="A224" s="1"/>
      <c r="B224" s="1"/>
      <c r="C224" s="1"/>
      <c r="D224" s="1"/>
      <c r="E224" s="1"/>
      <c r="F224" s="161"/>
      <c r="G224" s="143"/>
      <c r="H224" s="143"/>
      <c r="I224" s="143"/>
      <c r="J224" s="1"/>
      <c r="K224" s="1"/>
      <c r="L224" s="1"/>
      <c r="M224" s="1"/>
      <c r="N224" s="1"/>
      <c r="O224" s="1"/>
      <c r="P224" s="1"/>
      <c r="S224" s="1"/>
    </row>
    <row r="225" spans="1:26" x14ac:dyDescent="0.25">
      <c r="A225" s="150"/>
      <c r="B225" s="150"/>
      <c r="C225" s="150"/>
      <c r="D225" s="2" t="s">
        <v>82</v>
      </c>
      <c r="E225" s="150"/>
      <c r="F225" s="168"/>
      <c r="G225" s="153"/>
      <c r="H225" s="153">
        <f>ROUND((SUM(M148:M224))/2,2)</f>
        <v>0</v>
      </c>
      <c r="I225" s="153">
        <f>ROUND((SUM(I148:I224))/2,2)</f>
        <v>0</v>
      </c>
      <c r="J225" s="150"/>
      <c r="K225" s="150"/>
      <c r="L225" s="150">
        <f>ROUND((SUM(L148:L224))/2,2)</f>
        <v>0</v>
      </c>
      <c r="M225" s="150">
        <f>ROUND((SUM(M148:M224))/2,2)</f>
        <v>0</v>
      </c>
      <c r="N225" s="150"/>
      <c r="O225" s="150"/>
      <c r="P225" s="176"/>
      <c r="S225" s="176">
        <f>ROUND((SUM(S148:S224))/2,2)</f>
        <v>0</v>
      </c>
      <c r="V225">
        <f>ROUND((SUM(V148:V224))/2,2)</f>
        <v>0</v>
      </c>
    </row>
    <row r="226" spans="1:26" x14ac:dyDescent="0.25">
      <c r="A226" s="177"/>
      <c r="B226" s="177"/>
      <c r="C226" s="177"/>
      <c r="D226" s="177" t="s">
        <v>85</v>
      </c>
      <c r="E226" s="177"/>
      <c r="F226" s="178"/>
      <c r="G226" s="179"/>
      <c r="H226" s="179">
        <f>ROUND((SUM(M9:M225))/3,2)</f>
        <v>0</v>
      </c>
      <c r="I226" s="179">
        <f>ROUND((SUM(I9:I225))/3,2)</f>
        <v>0</v>
      </c>
      <c r="J226" s="177"/>
      <c r="K226" s="177">
        <f>ROUND((SUM(K9:K225))/3,2)</f>
        <v>0</v>
      </c>
      <c r="L226" s="177">
        <f>ROUND((SUM(L9:L225))/3,2)</f>
        <v>0</v>
      </c>
      <c r="M226" s="177">
        <f>ROUND((SUM(M9:M225))/3,2)</f>
        <v>0</v>
      </c>
      <c r="N226" s="177"/>
      <c r="O226" s="177"/>
      <c r="P226" s="178"/>
      <c r="Q226" s="180"/>
      <c r="R226" s="180"/>
      <c r="S226" s="197">
        <f>ROUND((SUM(S9:S225))/3,2)</f>
        <v>151.75</v>
      </c>
      <c r="T226" s="180"/>
      <c r="U226" s="180"/>
      <c r="V226" s="180">
        <f>ROUND((SUM(V9:V225))/3,2)</f>
        <v>0</v>
      </c>
      <c r="Z226">
        <f>(SUM(Z9:Z225))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Vodovod v obci Vyšný Kazimír / SO 02 Stavebná časť ČS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6" workbookViewId="0">
      <selection activeCell="I25" sqref="I2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1"/>
      <c r="B3" s="34" t="s">
        <v>533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8" t="s">
        <v>31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1" t="s">
        <v>32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11" t="s">
        <v>33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38</v>
      </c>
      <c r="C15" s="84" t="s">
        <v>6</v>
      </c>
      <c r="D15" s="84" t="s">
        <v>65</v>
      </c>
      <c r="E15" s="85" t="s">
        <v>66</v>
      </c>
      <c r="F15" s="97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6">
        <v>1</v>
      </c>
      <c r="C16" s="87" t="s">
        <v>39</v>
      </c>
      <c r="D16" s="88"/>
      <c r="E16" s="89"/>
      <c r="F16" s="98"/>
      <c r="G16" s="52">
        <v>6</v>
      </c>
      <c r="H16" s="107" t="s">
        <v>45</v>
      </c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40</v>
      </c>
      <c r="D17" s="70"/>
      <c r="E17" s="68"/>
      <c r="F17" s="73"/>
      <c r="G17" s="53">
        <v>7</v>
      </c>
      <c r="H17" s="108" t="s">
        <v>46</v>
      </c>
      <c r="I17" s="121"/>
      <c r="J17" s="119">
        <f>'SO 13778'!Z72</f>
        <v>0</v>
      </c>
    </row>
    <row r="18" spans="1:26" ht="18" customHeight="1" x14ac:dyDescent="0.25">
      <c r="A18" s="11"/>
      <c r="B18" s="60">
        <v>3</v>
      </c>
      <c r="C18" s="64" t="s">
        <v>41</v>
      </c>
      <c r="D18" s="71">
        <f>'Rekap 13778'!B13</f>
        <v>0</v>
      </c>
      <c r="E18" s="69">
        <f>'Rekap 13778'!C13</f>
        <v>0</v>
      </c>
      <c r="F18" s="74">
        <f>'Rekap 13778'!D13</f>
        <v>0</v>
      </c>
      <c r="G18" s="53">
        <v>8</v>
      </c>
      <c r="H18" s="108" t="s">
        <v>47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42</v>
      </c>
      <c r="D20" s="72"/>
      <c r="E20" s="92"/>
      <c r="F20" s="99">
        <f>SUM(F16:F19)</f>
        <v>0</v>
      </c>
      <c r="G20" s="53">
        <v>10</v>
      </c>
      <c r="H20" s="108" t="s">
        <v>42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7"/>
      <c r="E21" s="18"/>
      <c r="F21" s="90"/>
      <c r="G21" s="57" t="s">
        <v>61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56</v>
      </c>
      <c r="D22" s="79"/>
      <c r="E22" s="81" t="s">
        <v>60</v>
      </c>
      <c r="F22" s="73">
        <f>((F16*U22*1)+(F17*V22*1)+(F18*W22*1))/100</f>
        <v>0</v>
      </c>
      <c r="G22" s="52">
        <v>16</v>
      </c>
      <c r="H22" s="107" t="s">
        <v>62</v>
      </c>
      <c r="I22" s="122" t="s">
        <v>60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1" t="s">
        <v>59</v>
      </c>
      <c r="F23" s="74">
        <f>((F16*U23*0)+(F17*V23*0)+(F18*W23*0))/100</f>
        <v>0</v>
      </c>
      <c r="G23" s="53">
        <v>17</v>
      </c>
      <c r="H23" s="108" t="s">
        <v>63</v>
      </c>
      <c r="I23" s="122" t="s">
        <v>60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1" t="s">
        <v>60</v>
      </c>
      <c r="F24" s="74">
        <f>((F16*U24*0)+(F17*V24*0)+(F18*W24*0))/100</f>
        <v>0</v>
      </c>
      <c r="G24" s="53">
        <v>18</v>
      </c>
      <c r="H24" s="108" t="s">
        <v>64</v>
      </c>
      <c r="I24" s="122" t="s">
        <v>59</v>
      </c>
      <c r="J24" s="119">
        <f>((F16*X24*2)+(F17*Y24*2)+(F18*Z24*2))/100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42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70</v>
      </c>
      <c r="D27" s="128"/>
      <c r="E27" s="94"/>
      <c r="F27" s="29"/>
      <c r="G27" s="101" t="s">
        <v>48</v>
      </c>
      <c r="H27" s="96" t="s">
        <v>49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50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51</v>
      </c>
      <c r="I29" s="115">
        <f>J28-SUM('SO 13778'!K9:'SO 13778'!K71)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52</v>
      </c>
      <c r="I30" s="81">
        <f>SUM('SO 13778'!K9:'SO 13778'!K71)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53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54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68</v>
      </c>
      <c r="E33" s="15"/>
      <c r="F33" s="95"/>
      <c r="G33" s="103">
        <v>26</v>
      </c>
      <c r="H33" s="134" t="s">
        <v>69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35</vt:i4>
      </vt:variant>
      <vt:variant>
        <vt:lpstr>Pomenované rozsahy</vt:lpstr>
      </vt:variant>
      <vt:variant>
        <vt:i4>22</vt:i4>
      </vt:variant>
    </vt:vector>
  </HeadingPairs>
  <TitlesOfParts>
    <vt:vector size="57" baseType="lpstr">
      <vt:lpstr>Rekapitulácia</vt:lpstr>
      <vt:lpstr>Krycí list stavby</vt:lpstr>
      <vt:lpstr>Kryci_list 9648</vt:lpstr>
      <vt:lpstr>Rekap 9648</vt:lpstr>
      <vt:lpstr>SO 9648</vt:lpstr>
      <vt:lpstr>Kryci_list 13776</vt:lpstr>
      <vt:lpstr>Rekap 13776</vt:lpstr>
      <vt:lpstr>SO 13776</vt:lpstr>
      <vt:lpstr>Kryci_list 13778</vt:lpstr>
      <vt:lpstr>Rekap 13778</vt:lpstr>
      <vt:lpstr>SO 13778</vt:lpstr>
      <vt:lpstr>Kryci_list 13780</vt:lpstr>
      <vt:lpstr>Rekap 13780</vt:lpstr>
      <vt:lpstr>SO 13780</vt:lpstr>
      <vt:lpstr>Kryci_list 13782</vt:lpstr>
      <vt:lpstr>Rekap 13782</vt:lpstr>
      <vt:lpstr>SO 13782</vt:lpstr>
      <vt:lpstr>Kryci_list 13784</vt:lpstr>
      <vt:lpstr>Rekap 13784</vt:lpstr>
      <vt:lpstr>SO 13784</vt:lpstr>
      <vt:lpstr>Kryci_list 13786</vt:lpstr>
      <vt:lpstr>Rekap 13786</vt:lpstr>
      <vt:lpstr>SO 13786</vt:lpstr>
      <vt:lpstr>Kryci_list 13788</vt:lpstr>
      <vt:lpstr>Rekap 13788</vt:lpstr>
      <vt:lpstr>SO 13788</vt:lpstr>
      <vt:lpstr>Kryci_list 13790</vt:lpstr>
      <vt:lpstr>Rekap 13790</vt:lpstr>
      <vt:lpstr>SO 13790</vt:lpstr>
      <vt:lpstr>Kryci_list 13792</vt:lpstr>
      <vt:lpstr>Rekap 13792</vt:lpstr>
      <vt:lpstr>SO 13792</vt:lpstr>
      <vt:lpstr>Kryci_list 13794</vt:lpstr>
      <vt:lpstr>Rekap 13794</vt:lpstr>
      <vt:lpstr>SO 13794</vt:lpstr>
      <vt:lpstr>'Rekap 13776'!Názvy_tlače</vt:lpstr>
      <vt:lpstr>'Rekap 13778'!Názvy_tlače</vt:lpstr>
      <vt:lpstr>'Rekap 13780'!Názvy_tlače</vt:lpstr>
      <vt:lpstr>'Rekap 13782'!Názvy_tlače</vt:lpstr>
      <vt:lpstr>'Rekap 13784'!Názvy_tlače</vt:lpstr>
      <vt:lpstr>'Rekap 13786'!Názvy_tlače</vt:lpstr>
      <vt:lpstr>'Rekap 13788'!Názvy_tlače</vt:lpstr>
      <vt:lpstr>'Rekap 13790'!Názvy_tlače</vt:lpstr>
      <vt:lpstr>'Rekap 13792'!Názvy_tlače</vt:lpstr>
      <vt:lpstr>'Rekap 13794'!Názvy_tlače</vt:lpstr>
      <vt:lpstr>'Rekap 9648'!Názvy_tlače</vt:lpstr>
      <vt:lpstr>'SO 13776'!Názvy_tlače</vt:lpstr>
      <vt:lpstr>'SO 13778'!Názvy_tlače</vt:lpstr>
      <vt:lpstr>'SO 13780'!Názvy_tlače</vt:lpstr>
      <vt:lpstr>'SO 13782'!Názvy_tlače</vt:lpstr>
      <vt:lpstr>'SO 13784'!Názvy_tlače</vt:lpstr>
      <vt:lpstr>'SO 13786'!Názvy_tlače</vt:lpstr>
      <vt:lpstr>'SO 13788'!Názvy_tlače</vt:lpstr>
      <vt:lpstr>'SO 13790'!Názvy_tlače</vt:lpstr>
      <vt:lpstr>'SO 13792'!Názvy_tlače</vt:lpstr>
      <vt:lpstr>'SO 13794'!Názvy_tlače</vt:lpstr>
      <vt:lpstr>'SO 9648'!Názvy_tlače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2019-04-25T13:12:19Z</dcterms:created>
  <dcterms:modified xsi:type="dcterms:W3CDTF">2019-04-25T17:39:08Z</dcterms:modified>
</cp:coreProperties>
</file>