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hruba borsa\MS\Projektová dokumentácia a Zadanie\"/>
    </mc:Choice>
  </mc:AlternateContent>
  <xr:revisionPtr revIDLastSave="0" documentId="13_ncr:1_{E0190553-71E7-435D-9036-E814F5506E14}" xr6:coauthVersionLast="47" xr6:coauthVersionMax="47" xr10:uidLastSave="{00000000-0000-0000-0000-000000000000}"/>
  <bookViews>
    <workbookView xWindow="-108" yWindow="-108" windowWidth="23256" windowHeight="12576" tabRatio="734" activeTab="5" xr2:uid="{00000000-000D-0000-FFFF-FFFF00000000}"/>
  </bookViews>
  <sheets>
    <sheet name="Rekapitulácia stavby" sheetId="1" r:id="rId1"/>
    <sheet name="1 - Stavebná časť" sheetId="2" r:id="rId2"/>
    <sheet name="2 - Vykurovanie" sheetId="3" r:id="rId3"/>
    <sheet name="3 - Zdravotechnika" sheetId="4" r:id="rId4"/>
    <sheet name="4 - Elektroinštalácia" sheetId="5" r:id="rId5"/>
    <sheet name="5 - Vzduchotechnika" sheetId="6" r:id="rId6"/>
  </sheets>
  <definedNames>
    <definedName name="_xlnm._FilterDatabase" localSheetId="1" hidden="1">'1 - Stavebná časť'!$C$145:$K$525</definedName>
    <definedName name="_xlnm._FilterDatabase" localSheetId="2" hidden="1">'2 - Vykurovanie'!$C$127:$K$225</definedName>
    <definedName name="_xlnm._FilterDatabase" localSheetId="3" hidden="1">'3 - Zdravotechnika'!$C$130:$K$291</definedName>
    <definedName name="_xlnm._FilterDatabase" localSheetId="4" hidden="1">'4 - Elektroinštalácia'!$C$129:$K$342</definedName>
    <definedName name="_xlnm._FilterDatabase" localSheetId="5" hidden="1">'5 - Vzduchotechnika'!$C$117:$K$151</definedName>
    <definedName name="_xlnm.Print_Titles" localSheetId="1">'1 - Stavebná časť'!$145:$145</definedName>
    <definedName name="_xlnm.Print_Titles" localSheetId="2">'2 - Vykurovanie'!$127:$127</definedName>
    <definedName name="_xlnm.Print_Titles" localSheetId="3">'3 - Zdravotechnika'!$130:$130</definedName>
    <definedName name="_xlnm.Print_Titles" localSheetId="4">'4 - Elektroinštalácia'!$129:$129</definedName>
    <definedName name="_xlnm.Print_Titles" localSheetId="5">'5 - Vzduchotechnika'!$117:$117</definedName>
    <definedName name="_xlnm.Print_Titles" localSheetId="0">'Rekapitulácia stavby'!$92:$92</definedName>
    <definedName name="_xlnm.Print_Area" localSheetId="1">'1 - Stavebná časť'!$C$4:$J$76,'1 - Stavebná časť'!$C$82:$J$127,'1 - Stavebná časť'!$C$133:$J$525</definedName>
    <definedName name="_xlnm.Print_Area" localSheetId="2">'2 - Vykurovanie'!$C$4:$J$76,'2 - Vykurovanie'!$C$82:$J$109,'2 - Vykurovanie'!$C$115:$J$225</definedName>
    <definedName name="_xlnm.Print_Area" localSheetId="3">'3 - Zdravotechnika'!$C$4:$J$76,'3 - Zdravotechnika'!$C$82:$J$112,'3 - Zdravotechnika'!$C$118:$J$291</definedName>
    <definedName name="_xlnm.Print_Area" localSheetId="4">'4 - Elektroinštalácia'!$C$4:$J$76,'4 - Elektroinštalácia'!$C$82:$J$111,'4 - Elektroinštalácia'!$C$117:$J$342</definedName>
    <definedName name="_xlnm.Print_Area" localSheetId="5">'5 - Vzduchotechnika'!$C$4:$J$76,'5 - Vzduchotechnika'!$C$82:$J$99,'5 - Vzduchotechnika'!$C$105:$J$151</definedName>
    <definedName name="_xlnm.Print_Area" localSheetId="0">'Rekapitulácia stavby'!$D$4:$AO$76,'Rekapitulácia stavby'!$C$82:$AQ$105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F112" i="6"/>
  <c r="E110" i="6"/>
  <c r="F89" i="6"/>
  <c r="E87" i="6"/>
  <c r="J24" i="6"/>
  <c r="E24" i="6"/>
  <c r="J115" i="6" s="1"/>
  <c r="J23" i="6"/>
  <c r="J21" i="6"/>
  <c r="E21" i="6"/>
  <c r="J114" i="6" s="1"/>
  <c r="J20" i="6"/>
  <c r="J18" i="6"/>
  <c r="E18" i="6"/>
  <c r="F115" i="6" s="1"/>
  <c r="J17" i="6"/>
  <c r="J15" i="6"/>
  <c r="E15" i="6"/>
  <c r="F114" i="6" s="1"/>
  <c r="J14" i="6"/>
  <c r="J112" i="6"/>
  <c r="E7" i="6"/>
  <c r="E108" i="6" s="1"/>
  <c r="J37" i="5"/>
  <c r="J36" i="5"/>
  <c r="AY98" i="1"/>
  <c r="J35" i="5"/>
  <c r="AX98" i="1" s="1"/>
  <c r="BI342" i="5"/>
  <c r="BH342" i="5"/>
  <c r="BG342" i="5"/>
  <c r="BE342" i="5"/>
  <c r="T342" i="5"/>
  <c r="R342" i="5"/>
  <c r="P342" i="5"/>
  <c r="BI341" i="5"/>
  <c r="BH341" i="5"/>
  <c r="BG341" i="5"/>
  <c r="BE341" i="5"/>
  <c r="T341" i="5"/>
  <c r="R341" i="5"/>
  <c r="P341" i="5"/>
  <c r="BI340" i="5"/>
  <c r="BH340" i="5"/>
  <c r="BG340" i="5"/>
  <c r="BE340" i="5"/>
  <c r="T340" i="5"/>
  <c r="R340" i="5"/>
  <c r="P340" i="5"/>
  <c r="BI339" i="5"/>
  <c r="BH339" i="5"/>
  <c r="BG339" i="5"/>
  <c r="BE339" i="5"/>
  <c r="T339" i="5"/>
  <c r="R339" i="5"/>
  <c r="P339" i="5"/>
  <c r="BI338" i="5"/>
  <c r="BH338" i="5"/>
  <c r="BG338" i="5"/>
  <c r="BE338" i="5"/>
  <c r="T338" i="5"/>
  <c r="R338" i="5"/>
  <c r="P338" i="5"/>
  <c r="BI337" i="5"/>
  <c r="BH337" i="5"/>
  <c r="BG337" i="5"/>
  <c r="BE337" i="5"/>
  <c r="T337" i="5"/>
  <c r="R337" i="5"/>
  <c r="P337" i="5"/>
  <c r="BI336" i="5"/>
  <c r="BH336" i="5"/>
  <c r="BG336" i="5"/>
  <c r="BE336" i="5"/>
  <c r="T336" i="5"/>
  <c r="R336" i="5"/>
  <c r="P336" i="5"/>
  <c r="BI335" i="5"/>
  <c r="BH335" i="5"/>
  <c r="BG335" i="5"/>
  <c r="BE335" i="5"/>
  <c r="T335" i="5"/>
  <c r="R335" i="5"/>
  <c r="P335" i="5"/>
  <c r="BI334" i="5"/>
  <c r="BH334" i="5"/>
  <c r="BG334" i="5"/>
  <c r="BE334" i="5"/>
  <c r="T334" i="5"/>
  <c r="R334" i="5"/>
  <c r="P334" i="5"/>
  <c r="BI333" i="5"/>
  <c r="BH333" i="5"/>
  <c r="BG333" i="5"/>
  <c r="BE333" i="5"/>
  <c r="T333" i="5"/>
  <c r="R333" i="5"/>
  <c r="P333" i="5"/>
  <c r="BI332" i="5"/>
  <c r="BH332" i="5"/>
  <c r="BG332" i="5"/>
  <c r="BE332" i="5"/>
  <c r="T332" i="5"/>
  <c r="R332" i="5"/>
  <c r="P332" i="5"/>
  <c r="BI330" i="5"/>
  <c r="BH330" i="5"/>
  <c r="BG330" i="5"/>
  <c r="BE330" i="5"/>
  <c r="T330" i="5"/>
  <c r="R330" i="5"/>
  <c r="P330" i="5"/>
  <c r="BI329" i="5"/>
  <c r="BH329" i="5"/>
  <c r="BG329" i="5"/>
  <c r="BE329" i="5"/>
  <c r="T329" i="5"/>
  <c r="R329" i="5"/>
  <c r="P329" i="5"/>
  <c r="BI327" i="5"/>
  <c r="BH327" i="5"/>
  <c r="BG327" i="5"/>
  <c r="BE327" i="5"/>
  <c r="T327" i="5"/>
  <c r="R327" i="5"/>
  <c r="P327" i="5"/>
  <c r="BI326" i="5"/>
  <c r="BH326" i="5"/>
  <c r="BG326" i="5"/>
  <c r="BE326" i="5"/>
  <c r="T326" i="5"/>
  <c r="R326" i="5"/>
  <c r="P326" i="5"/>
  <c r="BI325" i="5"/>
  <c r="BH325" i="5"/>
  <c r="BG325" i="5"/>
  <c r="BE325" i="5"/>
  <c r="T325" i="5"/>
  <c r="R325" i="5"/>
  <c r="P325" i="5"/>
  <c r="BI324" i="5"/>
  <c r="BH324" i="5"/>
  <c r="BG324" i="5"/>
  <c r="BE324" i="5"/>
  <c r="T324" i="5"/>
  <c r="R324" i="5"/>
  <c r="P324" i="5"/>
  <c r="BI323" i="5"/>
  <c r="BH323" i="5"/>
  <c r="BG323" i="5"/>
  <c r="BE323" i="5"/>
  <c r="T323" i="5"/>
  <c r="R323" i="5"/>
  <c r="P323" i="5"/>
  <c r="BI322" i="5"/>
  <c r="BH322" i="5"/>
  <c r="BG322" i="5"/>
  <c r="BE322" i="5"/>
  <c r="T322" i="5"/>
  <c r="R322" i="5"/>
  <c r="P322" i="5"/>
  <c r="BI321" i="5"/>
  <c r="BH321" i="5"/>
  <c r="BG321" i="5"/>
  <c r="BE321" i="5"/>
  <c r="T321" i="5"/>
  <c r="R321" i="5"/>
  <c r="P321" i="5"/>
  <c r="BI320" i="5"/>
  <c r="BH320" i="5"/>
  <c r="BG320" i="5"/>
  <c r="BE320" i="5"/>
  <c r="T320" i="5"/>
  <c r="R320" i="5"/>
  <c r="P320" i="5"/>
  <c r="BI319" i="5"/>
  <c r="BH319" i="5"/>
  <c r="BG319" i="5"/>
  <c r="BE319" i="5"/>
  <c r="T319" i="5"/>
  <c r="R319" i="5"/>
  <c r="P319" i="5"/>
  <c r="BI318" i="5"/>
  <c r="BH318" i="5"/>
  <c r="BG318" i="5"/>
  <c r="BE318" i="5"/>
  <c r="T318" i="5"/>
  <c r="R318" i="5"/>
  <c r="P318" i="5"/>
  <c r="BI316" i="5"/>
  <c r="BH316" i="5"/>
  <c r="BG316" i="5"/>
  <c r="BE316" i="5"/>
  <c r="T316" i="5"/>
  <c r="R316" i="5"/>
  <c r="P316" i="5"/>
  <c r="BI315" i="5"/>
  <c r="BH315" i="5"/>
  <c r="BG315" i="5"/>
  <c r="BE315" i="5"/>
  <c r="T315" i="5"/>
  <c r="R315" i="5"/>
  <c r="P315" i="5"/>
  <c r="BI314" i="5"/>
  <c r="BH314" i="5"/>
  <c r="BG314" i="5"/>
  <c r="BE314" i="5"/>
  <c r="T314" i="5"/>
  <c r="R314" i="5"/>
  <c r="P314" i="5"/>
  <c r="BI313" i="5"/>
  <c r="BH313" i="5"/>
  <c r="BG313" i="5"/>
  <c r="BE313" i="5"/>
  <c r="T313" i="5"/>
  <c r="R313" i="5"/>
  <c r="P313" i="5"/>
  <c r="BI312" i="5"/>
  <c r="BH312" i="5"/>
  <c r="BG312" i="5"/>
  <c r="BE312" i="5"/>
  <c r="T312" i="5"/>
  <c r="R312" i="5"/>
  <c r="P312" i="5"/>
  <c r="BI311" i="5"/>
  <c r="BH311" i="5"/>
  <c r="BG311" i="5"/>
  <c r="BE311" i="5"/>
  <c r="T311" i="5"/>
  <c r="R311" i="5"/>
  <c r="P311" i="5"/>
  <c r="BI309" i="5"/>
  <c r="BH309" i="5"/>
  <c r="BG309" i="5"/>
  <c r="BE309" i="5"/>
  <c r="T309" i="5"/>
  <c r="R309" i="5"/>
  <c r="P309" i="5"/>
  <c r="BI308" i="5"/>
  <c r="BH308" i="5"/>
  <c r="BG308" i="5"/>
  <c r="BE308" i="5"/>
  <c r="T308" i="5"/>
  <c r="R308" i="5"/>
  <c r="P308" i="5"/>
  <c r="BI307" i="5"/>
  <c r="BH307" i="5"/>
  <c r="BG307" i="5"/>
  <c r="BE307" i="5"/>
  <c r="T307" i="5"/>
  <c r="R307" i="5"/>
  <c r="P307" i="5"/>
  <c r="BI306" i="5"/>
  <c r="BH306" i="5"/>
  <c r="BG306" i="5"/>
  <c r="BE306" i="5"/>
  <c r="T306" i="5"/>
  <c r="R306" i="5"/>
  <c r="P306" i="5"/>
  <c r="BI305" i="5"/>
  <c r="BH305" i="5"/>
  <c r="BG305" i="5"/>
  <c r="BE305" i="5"/>
  <c r="T305" i="5"/>
  <c r="R305" i="5"/>
  <c r="P305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2" i="5"/>
  <c r="BH302" i="5"/>
  <c r="BG302" i="5"/>
  <c r="BE302" i="5"/>
  <c r="T302" i="5"/>
  <c r="R302" i="5"/>
  <c r="P302" i="5"/>
  <c r="BI301" i="5"/>
  <c r="BH301" i="5"/>
  <c r="BG301" i="5"/>
  <c r="BE301" i="5"/>
  <c r="T301" i="5"/>
  <c r="R301" i="5"/>
  <c r="P301" i="5"/>
  <c r="BI300" i="5"/>
  <c r="BH300" i="5"/>
  <c r="BG300" i="5"/>
  <c r="BE300" i="5"/>
  <c r="T300" i="5"/>
  <c r="R300" i="5"/>
  <c r="P300" i="5"/>
  <c r="BI299" i="5"/>
  <c r="BH299" i="5"/>
  <c r="BG299" i="5"/>
  <c r="BE299" i="5"/>
  <c r="T299" i="5"/>
  <c r="R299" i="5"/>
  <c r="P299" i="5"/>
  <c r="BI298" i="5"/>
  <c r="BH298" i="5"/>
  <c r="BG298" i="5"/>
  <c r="BE298" i="5"/>
  <c r="T298" i="5"/>
  <c r="R298" i="5"/>
  <c r="P298" i="5"/>
  <c r="BI297" i="5"/>
  <c r="BH297" i="5"/>
  <c r="BG297" i="5"/>
  <c r="BE297" i="5"/>
  <c r="T297" i="5"/>
  <c r="R297" i="5"/>
  <c r="P297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4" i="5"/>
  <c r="BH294" i="5"/>
  <c r="BG294" i="5"/>
  <c r="BE294" i="5"/>
  <c r="T294" i="5"/>
  <c r="R294" i="5"/>
  <c r="P294" i="5"/>
  <c r="BI293" i="5"/>
  <c r="BH293" i="5"/>
  <c r="BG293" i="5"/>
  <c r="BE293" i="5"/>
  <c r="T293" i="5"/>
  <c r="R293" i="5"/>
  <c r="P293" i="5"/>
  <c r="BI292" i="5"/>
  <c r="BH292" i="5"/>
  <c r="BG292" i="5"/>
  <c r="BE292" i="5"/>
  <c r="T292" i="5"/>
  <c r="R292" i="5"/>
  <c r="P292" i="5"/>
  <c r="BI291" i="5"/>
  <c r="BH291" i="5"/>
  <c r="BG291" i="5"/>
  <c r="BE291" i="5"/>
  <c r="T291" i="5"/>
  <c r="R291" i="5"/>
  <c r="P291" i="5"/>
  <c r="BI289" i="5"/>
  <c r="BH289" i="5"/>
  <c r="BG289" i="5"/>
  <c r="BE289" i="5"/>
  <c r="T289" i="5"/>
  <c r="R289" i="5"/>
  <c r="P289" i="5"/>
  <c r="BI288" i="5"/>
  <c r="BH288" i="5"/>
  <c r="BG288" i="5"/>
  <c r="BE288" i="5"/>
  <c r="T288" i="5"/>
  <c r="R288" i="5"/>
  <c r="P288" i="5"/>
  <c r="BI287" i="5"/>
  <c r="BH287" i="5"/>
  <c r="BG287" i="5"/>
  <c r="BE287" i="5"/>
  <c r="T287" i="5"/>
  <c r="R287" i="5"/>
  <c r="P287" i="5"/>
  <c r="BI286" i="5"/>
  <c r="BH286" i="5"/>
  <c r="BG286" i="5"/>
  <c r="BE286" i="5"/>
  <c r="T286" i="5"/>
  <c r="R286" i="5"/>
  <c r="P286" i="5"/>
  <c r="BI285" i="5"/>
  <c r="BH285" i="5"/>
  <c r="BG285" i="5"/>
  <c r="BE285" i="5"/>
  <c r="T285" i="5"/>
  <c r="R285" i="5"/>
  <c r="P285" i="5"/>
  <c r="BI284" i="5"/>
  <c r="BH284" i="5"/>
  <c r="BG284" i="5"/>
  <c r="BE284" i="5"/>
  <c r="T284" i="5"/>
  <c r="R284" i="5"/>
  <c r="P284" i="5"/>
  <c r="BI283" i="5"/>
  <c r="BH283" i="5"/>
  <c r="BG283" i="5"/>
  <c r="BE283" i="5"/>
  <c r="T283" i="5"/>
  <c r="R283" i="5"/>
  <c r="P283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80" i="5"/>
  <c r="BH280" i="5"/>
  <c r="BG280" i="5"/>
  <c r="BE280" i="5"/>
  <c r="T280" i="5"/>
  <c r="R280" i="5"/>
  <c r="P280" i="5"/>
  <c r="BI279" i="5"/>
  <c r="BH279" i="5"/>
  <c r="BG279" i="5"/>
  <c r="BE279" i="5"/>
  <c r="T279" i="5"/>
  <c r="R279" i="5"/>
  <c r="P279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4" i="5"/>
  <c r="BH274" i="5"/>
  <c r="BG274" i="5"/>
  <c r="BE274" i="5"/>
  <c r="T274" i="5"/>
  <c r="R274" i="5"/>
  <c r="P274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F124" i="5"/>
  <c r="E122" i="5"/>
  <c r="F89" i="5"/>
  <c r="E87" i="5"/>
  <c r="J24" i="5"/>
  <c r="E24" i="5"/>
  <c r="J127" i="5" s="1"/>
  <c r="J23" i="5"/>
  <c r="J21" i="5"/>
  <c r="E21" i="5"/>
  <c r="J126" i="5" s="1"/>
  <c r="J20" i="5"/>
  <c r="J18" i="5"/>
  <c r="E18" i="5"/>
  <c r="F127" i="5" s="1"/>
  <c r="J17" i="5"/>
  <c r="J15" i="5"/>
  <c r="E15" i="5"/>
  <c r="F126" i="5" s="1"/>
  <c r="J14" i="5"/>
  <c r="J89" i="5"/>
  <c r="E7" i="5"/>
  <c r="E85" i="5" s="1"/>
  <c r="J37" i="4"/>
  <c r="J36" i="4"/>
  <c r="AY97" i="1" s="1"/>
  <c r="J35" i="4"/>
  <c r="AX97" i="1" s="1"/>
  <c r="BI291" i="4"/>
  <c r="BH291" i="4"/>
  <c r="BG291" i="4"/>
  <c r="BE291" i="4"/>
  <c r="T291" i="4"/>
  <c r="T290" i="4" s="1"/>
  <c r="R291" i="4"/>
  <c r="R290" i="4" s="1"/>
  <c r="P291" i="4"/>
  <c r="P290" i="4" s="1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1" i="4"/>
  <c r="BH171" i="4"/>
  <c r="BG171" i="4"/>
  <c r="BE171" i="4"/>
  <c r="T171" i="4"/>
  <c r="T170" i="4" s="1"/>
  <c r="R171" i="4"/>
  <c r="R170" i="4"/>
  <c r="P171" i="4"/>
  <c r="P170" i="4" s="1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T146" i="4" s="1"/>
  <c r="R147" i="4"/>
  <c r="R146" i="4" s="1"/>
  <c r="P147" i="4"/>
  <c r="P146" i="4" s="1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F125" i="4"/>
  <c r="E123" i="4"/>
  <c r="F89" i="4"/>
  <c r="E87" i="4"/>
  <c r="J24" i="4"/>
  <c r="E24" i="4"/>
  <c r="J128" i="4" s="1"/>
  <c r="J23" i="4"/>
  <c r="J21" i="4"/>
  <c r="E21" i="4"/>
  <c r="J127" i="4"/>
  <c r="J20" i="4"/>
  <c r="J18" i="4"/>
  <c r="E18" i="4"/>
  <c r="F92" i="4"/>
  <c r="J17" i="4"/>
  <c r="J15" i="4"/>
  <c r="E15" i="4"/>
  <c r="F127" i="4"/>
  <c r="J14" i="4"/>
  <c r="J89" i="4"/>
  <c r="E7" i="4"/>
  <c r="E85" i="4" s="1"/>
  <c r="J37" i="3"/>
  <c r="J36" i="3"/>
  <c r="AY96" i="1" s="1"/>
  <c r="J35" i="3"/>
  <c r="AX96" i="1" s="1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0" i="3"/>
  <c r="BH140" i="3"/>
  <c r="BG140" i="3"/>
  <c r="BE140" i="3"/>
  <c r="T140" i="3"/>
  <c r="T139" i="3" s="1"/>
  <c r="R140" i="3"/>
  <c r="R139" i="3" s="1"/>
  <c r="P140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F122" i="3"/>
  <c r="E120" i="3"/>
  <c r="F89" i="3"/>
  <c r="E87" i="3"/>
  <c r="J24" i="3"/>
  <c r="E24" i="3"/>
  <c r="J92" i="3" s="1"/>
  <c r="J23" i="3"/>
  <c r="J21" i="3"/>
  <c r="E21" i="3"/>
  <c r="J124" i="3" s="1"/>
  <c r="J20" i="3"/>
  <c r="J18" i="3"/>
  <c r="E18" i="3"/>
  <c r="F125" i="3" s="1"/>
  <c r="J17" i="3"/>
  <c r="J15" i="3"/>
  <c r="E15" i="3"/>
  <c r="F124" i="3" s="1"/>
  <c r="J14" i="3"/>
  <c r="J122" i="3"/>
  <c r="E7" i="3"/>
  <c r="E118" i="3"/>
  <c r="J37" i="2"/>
  <c r="J36" i="2"/>
  <c r="AY95" i="1" s="1"/>
  <c r="J35" i="2"/>
  <c r="AX95" i="1" s="1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17" i="2"/>
  <c r="BH517" i="2"/>
  <c r="BG517" i="2"/>
  <c r="BE517" i="2"/>
  <c r="T517" i="2"/>
  <c r="T516" i="2" s="1"/>
  <c r="R517" i="2"/>
  <c r="R516" i="2" s="1"/>
  <c r="P517" i="2"/>
  <c r="P516" i="2" s="1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10" i="2"/>
  <c r="BH510" i="2"/>
  <c r="BG510" i="2"/>
  <c r="BE510" i="2"/>
  <c r="T510" i="2"/>
  <c r="R510" i="2"/>
  <c r="P510" i="2"/>
  <c r="BI507" i="2"/>
  <c r="BH507" i="2"/>
  <c r="BG507" i="2"/>
  <c r="BE507" i="2"/>
  <c r="T507" i="2"/>
  <c r="R507" i="2"/>
  <c r="P507" i="2"/>
  <c r="BI505" i="2"/>
  <c r="BH505" i="2"/>
  <c r="BG505" i="2"/>
  <c r="BE505" i="2"/>
  <c r="T505" i="2"/>
  <c r="R505" i="2"/>
  <c r="P505" i="2"/>
  <c r="BI501" i="2"/>
  <c r="BH501" i="2"/>
  <c r="BG501" i="2"/>
  <c r="BE501" i="2"/>
  <c r="T501" i="2"/>
  <c r="R501" i="2"/>
  <c r="P501" i="2"/>
  <c r="BI499" i="2"/>
  <c r="BH499" i="2"/>
  <c r="BG499" i="2"/>
  <c r="BE499" i="2"/>
  <c r="T499" i="2"/>
  <c r="R499" i="2"/>
  <c r="P499" i="2"/>
  <c r="BI496" i="2"/>
  <c r="BH496" i="2"/>
  <c r="BG496" i="2"/>
  <c r="BE496" i="2"/>
  <c r="T496" i="2"/>
  <c r="R496" i="2"/>
  <c r="P496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R491" i="2"/>
  <c r="P491" i="2"/>
  <c r="BI489" i="2"/>
  <c r="BH489" i="2"/>
  <c r="BG489" i="2"/>
  <c r="BE489" i="2"/>
  <c r="T489" i="2"/>
  <c r="R489" i="2"/>
  <c r="P489" i="2"/>
  <c r="BI487" i="2"/>
  <c r="BH487" i="2"/>
  <c r="BG487" i="2"/>
  <c r="BE487" i="2"/>
  <c r="T487" i="2"/>
  <c r="R487" i="2"/>
  <c r="P487" i="2"/>
  <c r="BI485" i="2"/>
  <c r="BH485" i="2"/>
  <c r="BG485" i="2"/>
  <c r="BE485" i="2"/>
  <c r="T485" i="2"/>
  <c r="R485" i="2"/>
  <c r="P485" i="2"/>
  <c r="BI481" i="2"/>
  <c r="BH481" i="2"/>
  <c r="BG481" i="2"/>
  <c r="BE481" i="2"/>
  <c r="T481" i="2"/>
  <c r="R481" i="2"/>
  <c r="P481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4" i="2"/>
  <c r="BH474" i="2"/>
  <c r="BG474" i="2"/>
  <c r="BE474" i="2"/>
  <c r="T474" i="2"/>
  <c r="R474" i="2"/>
  <c r="P474" i="2"/>
  <c r="BI472" i="2"/>
  <c r="BH472" i="2"/>
  <c r="BG472" i="2"/>
  <c r="BE472" i="2"/>
  <c r="T472" i="2"/>
  <c r="R472" i="2"/>
  <c r="P472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0" i="2"/>
  <c r="BH400" i="2"/>
  <c r="BG400" i="2"/>
  <c r="BE400" i="2"/>
  <c r="T400" i="2"/>
  <c r="R400" i="2"/>
  <c r="P400" i="2"/>
  <c r="BI397" i="2"/>
  <c r="BH397" i="2"/>
  <c r="BG397" i="2"/>
  <c r="BE397" i="2"/>
  <c r="T397" i="2"/>
  <c r="R397" i="2"/>
  <c r="P397" i="2"/>
  <c r="BI394" i="2"/>
  <c r="BH394" i="2"/>
  <c r="BG394" i="2"/>
  <c r="BE394" i="2"/>
  <c r="T394" i="2"/>
  <c r="R394" i="2"/>
  <c r="P394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6" i="2"/>
  <c r="BH336" i="2"/>
  <c r="BG336" i="2"/>
  <c r="BE336" i="2"/>
  <c r="T336" i="2"/>
  <c r="R336" i="2"/>
  <c r="P336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19" i="2"/>
  <c r="BH319" i="2"/>
  <c r="BG319" i="2"/>
  <c r="BE319" i="2"/>
  <c r="T319" i="2"/>
  <c r="R319" i="2"/>
  <c r="P319" i="2"/>
  <c r="BI316" i="2"/>
  <c r="BH316" i="2"/>
  <c r="BG316" i="2"/>
  <c r="BE316" i="2"/>
  <c r="T316" i="2"/>
  <c r="T315" i="2" s="1"/>
  <c r="R316" i="2"/>
  <c r="R315" i="2"/>
  <c r="P316" i="2"/>
  <c r="P315" i="2" s="1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2" i="2"/>
  <c r="BH302" i="2"/>
  <c r="BG302" i="2"/>
  <c r="BE302" i="2"/>
  <c r="T302" i="2"/>
  <c r="R302" i="2"/>
  <c r="P302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4" i="2"/>
  <c r="BH224" i="2"/>
  <c r="BG224" i="2"/>
  <c r="BE224" i="2"/>
  <c r="T224" i="2"/>
  <c r="R224" i="2"/>
  <c r="P224" i="2"/>
  <c r="BI219" i="2"/>
  <c r="BH219" i="2"/>
  <c r="BG219" i="2"/>
  <c r="BE219" i="2"/>
  <c r="T219" i="2"/>
  <c r="R219" i="2"/>
  <c r="P219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89" i="2"/>
  <c r="BH189" i="2"/>
  <c r="BG189" i="2"/>
  <c r="BE189" i="2"/>
  <c r="T189" i="2"/>
  <c r="T188" i="2"/>
  <c r="R189" i="2"/>
  <c r="R188" i="2" s="1"/>
  <c r="P189" i="2"/>
  <c r="P188" i="2" s="1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F140" i="2"/>
  <c r="E138" i="2"/>
  <c r="F89" i="2"/>
  <c r="E87" i="2"/>
  <c r="J24" i="2"/>
  <c r="E24" i="2"/>
  <c r="J143" i="2" s="1"/>
  <c r="J23" i="2"/>
  <c r="J21" i="2"/>
  <c r="E21" i="2"/>
  <c r="J91" i="2" s="1"/>
  <c r="J20" i="2"/>
  <c r="J18" i="2"/>
  <c r="E18" i="2"/>
  <c r="F143" i="2" s="1"/>
  <c r="J17" i="2"/>
  <c r="J15" i="2"/>
  <c r="E15" i="2"/>
  <c r="F142" i="2" s="1"/>
  <c r="J14" i="2"/>
  <c r="J89" i="2"/>
  <c r="E7" i="2"/>
  <c r="E136" i="2" s="1"/>
  <c r="L90" i="1"/>
  <c r="AM90" i="1"/>
  <c r="AM89" i="1"/>
  <c r="L89" i="1"/>
  <c r="AM87" i="1"/>
  <c r="L87" i="1"/>
  <c r="L85" i="1"/>
  <c r="BK470" i="2"/>
  <c r="BK450" i="2"/>
  <c r="J442" i="2"/>
  <c r="BK436" i="2"/>
  <c r="J423" i="2"/>
  <c r="J416" i="2"/>
  <c r="BK405" i="2"/>
  <c r="J397" i="2"/>
  <c r="J391" i="2"/>
  <c r="BK387" i="2"/>
  <c r="BK381" i="2"/>
  <c r="BK377" i="2"/>
  <c r="J372" i="2"/>
  <c r="J368" i="2"/>
  <c r="BK349" i="2"/>
  <c r="J341" i="2"/>
  <c r="J336" i="2"/>
  <c r="J327" i="2"/>
  <c r="BK319" i="2"/>
  <c r="J314" i="2"/>
  <c r="J312" i="2"/>
  <c r="BK302" i="2"/>
  <c r="BK296" i="2"/>
  <c r="J293" i="2"/>
  <c r="BK282" i="2"/>
  <c r="BK278" i="2"/>
  <c r="BK268" i="2"/>
  <c r="J265" i="2"/>
  <c r="J263" i="2"/>
  <c r="J252" i="2"/>
  <c r="J243" i="2"/>
  <c r="J237" i="2"/>
  <c r="J224" i="2"/>
  <c r="J211" i="2"/>
  <c r="J203" i="2"/>
  <c r="BK192" i="2"/>
  <c r="BK187" i="2"/>
  <c r="BK182" i="2"/>
  <c r="J171" i="2"/>
  <c r="J169" i="2"/>
  <c r="J161" i="2"/>
  <c r="J156" i="2"/>
  <c r="J149" i="2"/>
  <c r="J225" i="3"/>
  <c r="BK224" i="3"/>
  <c r="J215" i="3"/>
  <c r="BK212" i="3"/>
  <c r="J209" i="3"/>
  <c r="J190" i="3"/>
  <c r="J187" i="3"/>
  <c r="J185" i="3"/>
  <c r="BK183" i="3"/>
  <c r="J180" i="3"/>
  <c r="J177" i="3"/>
  <c r="J176" i="3"/>
  <c r="J173" i="3"/>
  <c r="J167" i="3"/>
  <c r="J161" i="3"/>
  <c r="J153" i="3"/>
  <c r="BK149" i="3"/>
  <c r="J147" i="3"/>
  <c r="J144" i="3"/>
  <c r="J140" i="3"/>
  <c r="J137" i="3"/>
  <c r="BK132" i="3"/>
  <c r="J211" i="3"/>
  <c r="BK209" i="3"/>
  <c r="BK207" i="3"/>
  <c r="BK206" i="3"/>
  <c r="J204" i="3"/>
  <c r="J199" i="3"/>
  <c r="J196" i="3"/>
  <c r="J194" i="3"/>
  <c r="BK192" i="3"/>
  <c r="BK169" i="3"/>
  <c r="BK163" i="3"/>
  <c r="J157" i="3"/>
  <c r="BK153" i="3"/>
  <c r="BK148" i="3"/>
  <c r="BK146" i="3"/>
  <c r="J138" i="3"/>
  <c r="J133" i="3"/>
  <c r="J219" i="3"/>
  <c r="J216" i="3"/>
  <c r="J189" i="3"/>
  <c r="BK187" i="3"/>
  <c r="BK185" i="3"/>
  <c r="BK182" i="3"/>
  <c r="BK181" i="3"/>
  <c r="J178" i="3"/>
  <c r="BK174" i="3"/>
  <c r="BK172" i="3"/>
  <c r="BK168" i="3"/>
  <c r="J163" i="3"/>
  <c r="BK158" i="3"/>
  <c r="J149" i="3"/>
  <c r="BK147" i="3"/>
  <c r="BK136" i="3"/>
  <c r="J131" i="3"/>
  <c r="BK220" i="3"/>
  <c r="BK216" i="3"/>
  <c r="BK208" i="3"/>
  <c r="J206" i="3"/>
  <c r="BK204" i="3"/>
  <c r="J202" i="3"/>
  <c r="BK200" i="3"/>
  <c r="BK198" i="3"/>
  <c r="J195" i="3"/>
  <c r="BK193" i="3"/>
  <c r="J168" i="3"/>
  <c r="BK161" i="3"/>
  <c r="J158" i="3"/>
  <c r="BK154" i="3"/>
  <c r="J146" i="3"/>
  <c r="BK143" i="3"/>
  <c r="BK134" i="3"/>
  <c r="BK131" i="3"/>
  <c r="BK286" i="4"/>
  <c r="BK283" i="4"/>
  <c r="J278" i="4"/>
  <c r="BK267" i="4"/>
  <c r="BK263" i="4"/>
  <c r="BK261" i="4"/>
  <c r="J259" i="4"/>
  <c r="J255" i="4"/>
  <c r="BK252" i="4"/>
  <c r="BK250" i="4"/>
  <c r="J245" i="4"/>
  <c r="BK244" i="4"/>
  <c r="BK242" i="4"/>
  <c r="J238" i="4"/>
  <c r="BK236" i="4"/>
  <c r="J232" i="4"/>
  <c r="J231" i="4"/>
  <c r="J230" i="4"/>
  <c r="BK228" i="4"/>
  <c r="J226" i="4"/>
  <c r="BK221" i="4"/>
  <c r="BK219" i="4"/>
  <c r="BK217" i="4"/>
  <c r="J214" i="4"/>
  <c r="BK212" i="4"/>
  <c r="BK209" i="4"/>
  <c r="J206" i="4"/>
  <c r="J204" i="4"/>
  <c r="BK201" i="4"/>
  <c r="BK200" i="4"/>
  <c r="J197" i="4"/>
  <c r="J195" i="4"/>
  <c r="J193" i="4"/>
  <c r="J190" i="4"/>
  <c r="BK154" i="4"/>
  <c r="J153" i="4"/>
  <c r="J149" i="4"/>
  <c r="J147" i="4"/>
  <c r="J143" i="4"/>
  <c r="BK141" i="4"/>
  <c r="BK138" i="4"/>
  <c r="BK135" i="4"/>
  <c r="BK291" i="4"/>
  <c r="J288" i="4"/>
  <c r="BK284" i="4"/>
  <c r="J280" i="4"/>
  <c r="BK273" i="4"/>
  <c r="J272" i="4"/>
  <c r="BK270" i="4"/>
  <c r="J267" i="4"/>
  <c r="J264" i="4"/>
  <c r="J257" i="4"/>
  <c r="J251" i="4"/>
  <c r="J249" i="4"/>
  <c r="J247" i="4"/>
  <c r="BK243" i="4"/>
  <c r="BK241" i="4"/>
  <c r="J235" i="4"/>
  <c r="BK233" i="4"/>
  <c r="J225" i="4"/>
  <c r="J207" i="4"/>
  <c r="BK203" i="4"/>
  <c r="J200" i="4"/>
  <c r="BK197" i="4"/>
  <c r="BK195" i="4"/>
  <c r="BK192" i="4"/>
  <c r="J191" i="4"/>
  <c r="J189" i="4"/>
  <c r="J286" i="4"/>
  <c r="J283" i="4"/>
  <c r="BK281" i="4"/>
  <c r="BK277" i="4"/>
  <c r="BK275" i="4"/>
  <c r="J274" i="4"/>
  <c r="BK271" i="4"/>
  <c r="J269" i="4"/>
  <c r="J265" i="4"/>
  <c r="BK262" i="4"/>
  <c r="BK259" i="4"/>
  <c r="J256" i="4"/>
  <c r="J252" i="4"/>
  <c r="BK245" i="4"/>
  <c r="J241" i="4"/>
  <c r="J239" i="4"/>
  <c r="J234" i="4"/>
  <c r="J186" i="4"/>
  <c r="J184" i="4"/>
  <c r="J180" i="4"/>
  <c r="J178" i="4"/>
  <c r="BK176" i="4"/>
  <c r="J171" i="4"/>
  <c r="BK167" i="4"/>
  <c r="BK165" i="4"/>
  <c r="BK163" i="4"/>
  <c r="J160" i="4"/>
  <c r="J159" i="4"/>
  <c r="J157" i="4"/>
  <c r="J154" i="4"/>
  <c r="BK136" i="4"/>
  <c r="BK224" i="4"/>
  <c r="J221" i="4"/>
  <c r="J219" i="4"/>
  <c r="J217" i="4"/>
  <c r="BK214" i="4"/>
  <c r="J212" i="4"/>
  <c r="J210" i="4"/>
  <c r="BK207" i="4"/>
  <c r="J205" i="4"/>
  <c r="J188" i="4"/>
  <c r="BK186" i="4"/>
  <c r="BK184" i="4"/>
  <c r="J181" i="4"/>
  <c r="J179" i="4"/>
  <c r="J176" i="4"/>
  <c r="BK174" i="4"/>
  <c r="J169" i="4"/>
  <c r="J167" i="4"/>
  <c r="J165" i="4"/>
  <c r="J162" i="4"/>
  <c r="BK160" i="4"/>
  <c r="BK157" i="4"/>
  <c r="BK151" i="4"/>
  <c r="BK147" i="4"/>
  <c r="BK144" i="4"/>
  <c r="BK142" i="4"/>
  <c r="J140" i="4"/>
  <c r="J137" i="4"/>
  <c r="J134" i="4"/>
  <c r="BK341" i="5"/>
  <c r="BK340" i="5"/>
  <c r="BK339" i="5"/>
  <c r="BK333" i="5"/>
  <c r="J326" i="5"/>
  <c r="BK322" i="5"/>
  <c r="BK301" i="5"/>
  <c r="J297" i="5"/>
  <c r="J296" i="5"/>
  <c r="J292" i="5"/>
  <c r="BK289" i="5"/>
  <c r="J284" i="5"/>
  <c r="J282" i="5"/>
  <c r="J279" i="5"/>
  <c r="J276" i="5"/>
  <c r="J271" i="5"/>
  <c r="BK268" i="5"/>
  <c r="BK262" i="5"/>
  <c r="J259" i="5"/>
  <c r="J256" i="5"/>
  <c r="BK253" i="5"/>
  <c r="BK248" i="5"/>
  <c r="BK246" i="5"/>
  <c r="J242" i="5"/>
  <c r="J240" i="5"/>
  <c r="BK237" i="5"/>
  <c r="BK234" i="5"/>
  <c r="J229" i="5"/>
  <c r="J225" i="5"/>
  <c r="BK222" i="5"/>
  <c r="BK218" i="5"/>
  <c r="BK213" i="5"/>
  <c r="BK211" i="5"/>
  <c r="BK209" i="5"/>
  <c r="BK203" i="5"/>
  <c r="J201" i="5"/>
  <c r="BK198" i="5"/>
  <c r="BK192" i="5"/>
  <c r="BK190" i="5"/>
  <c r="J187" i="5"/>
  <c r="J182" i="5"/>
  <c r="J179" i="5"/>
  <c r="J168" i="5"/>
  <c r="BK166" i="5"/>
  <c r="J163" i="5"/>
  <c r="J160" i="5"/>
  <c r="BK154" i="5"/>
  <c r="BK152" i="5"/>
  <c r="BK149" i="5"/>
  <c r="J146" i="5"/>
  <c r="BK138" i="5"/>
  <c r="BK132" i="5"/>
  <c r="J337" i="5"/>
  <c r="BK334" i="5"/>
  <c r="J329" i="5"/>
  <c r="BK326" i="5"/>
  <c r="J323" i="5"/>
  <c r="BK320" i="5"/>
  <c r="BK319" i="5"/>
  <c r="J315" i="5"/>
  <c r="BK313" i="5"/>
  <c r="J311" i="5"/>
  <c r="J307" i="5"/>
  <c r="BK305" i="5"/>
  <c r="BK297" i="5"/>
  <c r="J295" i="5"/>
  <c r="J289" i="5"/>
  <c r="J287" i="5"/>
  <c r="J285" i="5"/>
  <c r="J283" i="5"/>
  <c r="J281" i="5"/>
  <c r="J275" i="5"/>
  <c r="BK273" i="5"/>
  <c r="J266" i="5"/>
  <c r="J263" i="5"/>
  <c r="J258" i="5"/>
  <c r="BK255" i="5"/>
  <c r="J252" i="5"/>
  <c r="J243" i="5"/>
  <c r="BK240" i="5"/>
  <c r="J238" i="5"/>
  <c r="BK233" i="5"/>
  <c r="J228" i="5"/>
  <c r="J224" i="5"/>
  <c r="J222" i="5"/>
  <c r="J217" i="5"/>
  <c r="J214" i="5"/>
  <c r="J209" i="5"/>
  <c r="J207" i="5"/>
  <c r="J205" i="5"/>
  <c r="BK204" i="5"/>
  <c r="BK201" i="5"/>
  <c r="J195" i="5"/>
  <c r="J192" i="5"/>
  <c r="J190" i="5"/>
  <c r="J188" i="5"/>
  <c r="BK186" i="5"/>
  <c r="BK184" i="5"/>
  <c r="J181" i="5"/>
  <c r="J178" i="5"/>
  <c r="J175" i="5"/>
  <c r="J173" i="5"/>
  <c r="BK171" i="5"/>
  <c r="J169" i="5"/>
  <c r="J167" i="5"/>
  <c r="J164" i="5"/>
  <c r="BK161" i="5"/>
  <c r="J158" i="5"/>
  <c r="J152" i="5"/>
  <c r="J149" i="5"/>
  <c r="BK146" i="5"/>
  <c r="J145" i="5"/>
  <c r="BK143" i="5"/>
  <c r="J140" i="5"/>
  <c r="J137" i="5"/>
  <c r="J135" i="5"/>
  <c r="J340" i="5"/>
  <c r="BK338" i="5"/>
  <c r="BK335" i="5"/>
  <c r="J333" i="5"/>
  <c r="J330" i="5"/>
  <c r="BK324" i="5"/>
  <c r="J322" i="5"/>
  <c r="J320" i="5"/>
  <c r="BK318" i="5"/>
  <c r="BK315" i="5"/>
  <c r="BK314" i="5"/>
  <c r="BK312" i="5"/>
  <c r="BK308" i="5"/>
  <c r="J306" i="5"/>
  <c r="J304" i="5"/>
  <c r="J302" i="5"/>
  <c r="BK295" i="5"/>
  <c r="BK292" i="5"/>
  <c r="BK287" i="5"/>
  <c r="J286" i="5"/>
  <c r="BK279" i="5"/>
  <c r="BK274" i="5"/>
  <c r="J272" i="5"/>
  <c r="J268" i="5"/>
  <c r="BK266" i="5"/>
  <c r="BK265" i="5"/>
  <c r="BK263" i="5"/>
  <c r="BK260" i="5"/>
  <c r="J257" i="5"/>
  <c r="BK254" i="5"/>
  <c r="J251" i="5"/>
  <c r="J247" i="5"/>
  <c r="BK243" i="5"/>
  <c r="BK238" i="5"/>
  <c r="J236" i="5"/>
  <c r="J233" i="5"/>
  <c r="BK228" i="5"/>
  <c r="BK225" i="5"/>
  <c r="BK221" i="5"/>
  <c r="J216" i="5"/>
  <c r="BK214" i="5"/>
  <c r="BK212" i="5"/>
  <c r="J211" i="5"/>
  <c r="BK206" i="5"/>
  <c r="J202" i="5"/>
  <c r="J199" i="5"/>
  <c r="BK195" i="5"/>
  <c r="BK185" i="5"/>
  <c r="BK182" i="5"/>
  <c r="BK180" i="5"/>
  <c r="BK177" i="5"/>
  <c r="J524" i="2"/>
  <c r="J355" i="2"/>
  <c r="J353" i="2"/>
  <c r="BK525" i="2"/>
  <c r="BK522" i="2"/>
  <c r="BK521" i="2"/>
  <c r="BK512" i="2"/>
  <c r="BK510" i="2"/>
  <c r="BK505" i="2"/>
  <c r="J499" i="2"/>
  <c r="BK493" i="2"/>
  <c r="J489" i="2"/>
  <c r="J485" i="2"/>
  <c r="J479" i="2"/>
  <c r="BK474" i="2"/>
  <c r="J470" i="2"/>
  <c r="J462" i="2"/>
  <c r="BK454" i="2"/>
  <c r="J446" i="2"/>
  <c r="J438" i="2"/>
  <c r="J434" i="2"/>
  <c r="J431" i="2"/>
  <c r="J426" i="2"/>
  <c r="J412" i="2"/>
  <c r="BK409" i="2"/>
  <c r="J405" i="2"/>
  <c r="BK397" i="2"/>
  <c r="J387" i="2"/>
  <c r="J383" i="2"/>
  <c r="BK379" i="2"/>
  <c r="BK376" i="2"/>
  <c r="BK372" i="2"/>
  <c r="BK368" i="2"/>
  <c r="J364" i="2"/>
  <c r="BK339" i="2"/>
  <c r="BK327" i="2"/>
  <c r="BK312" i="2"/>
  <c r="J308" i="2"/>
  <c r="J302" i="2"/>
  <c r="J296" i="2"/>
  <c r="J291" i="2"/>
  <c r="BK286" i="2"/>
  <c r="J280" i="2"/>
  <c r="BK275" i="2"/>
  <c r="J268" i="2"/>
  <c r="BK252" i="2"/>
  <c r="BK248" i="2"/>
  <c r="BK243" i="2"/>
  <c r="J241" i="2"/>
  <c r="J230" i="2"/>
  <c r="J219" i="2"/>
  <c r="J205" i="2"/>
  <c r="J198" i="2"/>
  <c r="J187" i="2"/>
  <c r="J182" i="2"/>
  <c r="BK177" i="2"/>
  <c r="BK171" i="2"/>
  <c r="BK169" i="2"/>
  <c r="BK165" i="2"/>
  <c r="BK157" i="2"/>
  <c r="AS94" i="1"/>
  <c r="J505" i="2"/>
  <c r="BK499" i="2"/>
  <c r="J496" i="2"/>
  <c r="BK491" i="2"/>
  <c r="BK487" i="2"/>
  <c r="J481" i="2"/>
  <c r="J477" i="2"/>
  <c r="BK466" i="2"/>
  <c r="BK462" i="2"/>
  <c r="J458" i="2"/>
  <c r="J454" i="2"/>
  <c r="BK452" i="2"/>
  <c r="J448" i="2"/>
  <c r="BK442" i="2"/>
  <c r="BK438" i="2"/>
  <c r="BK431" i="2"/>
  <c r="BK427" i="2"/>
  <c r="BK423" i="2"/>
  <c r="BK419" i="2"/>
  <c r="J413" i="2"/>
  <c r="BK410" i="2"/>
  <c r="BK407" i="2"/>
  <c r="BK394" i="2"/>
  <c r="BK362" i="2"/>
  <c r="BK360" i="2"/>
  <c r="BK359" i="2"/>
  <c r="BK358" i="2"/>
  <c r="J358" i="2"/>
  <c r="J349" i="2"/>
  <c r="BK345" i="2"/>
  <c r="BK336" i="2"/>
  <c r="BK329" i="2"/>
  <c r="J319" i="2"/>
  <c r="BK314" i="2"/>
  <c r="BK307" i="2"/>
  <c r="BK295" i="2"/>
  <c r="BK284" i="2"/>
  <c r="J275" i="2"/>
  <c r="BK266" i="2"/>
  <c r="BK263" i="2"/>
  <c r="J256" i="2"/>
  <c r="BK250" i="2"/>
  <c r="BK245" i="2"/>
  <c r="J238" i="2"/>
  <c r="BK234" i="2"/>
  <c r="BK224" i="2"/>
  <c r="BK211" i="2"/>
  <c r="J207" i="2"/>
  <c r="BK195" i="2"/>
  <c r="BK184" i="2"/>
  <c r="J177" i="2"/>
  <c r="J166" i="2"/>
  <c r="BK149" i="2"/>
  <c r="J474" i="2"/>
  <c r="J472" i="2"/>
  <c r="J466" i="2"/>
  <c r="J456" i="2"/>
  <c r="J444" i="2"/>
  <c r="BK440" i="2"/>
  <c r="BK433" i="2"/>
  <c r="J420" i="2"/>
  <c r="BK413" i="2"/>
  <c r="J410" i="2"/>
  <c r="J400" i="2"/>
  <c r="J394" i="2"/>
  <c r="BK385" i="2"/>
  <c r="BK383" i="2"/>
  <c r="J379" i="2"/>
  <c r="BK374" i="2"/>
  <c r="J370" i="2"/>
  <c r="BK364" i="2"/>
  <c r="J345" i="2"/>
  <c r="J339" i="2"/>
  <c r="J332" i="2"/>
  <c r="J323" i="2"/>
  <c r="BK316" i="2"/>
  <c r="J313" i="2"/>
  <c r="J309" i="2"/>
  <c r="J297" i="2"/>
  <c r="J295" i="2"/>
  <c r="J284" i="2"/>
  <c r="BK280" i="2"/>
  <c r="BK271" i="2"/>
  <c r="J266" i="2"/>
  <c r="J264" i="2"/>
  <c r="BK256" i="2"/>
  <c r="J248" i="2"/>
  <c r="BK238" i="2"/>
  <c r="BK230" i="2"/>
  <c r="BK219" i="2"/>
  <c r="BK207" i="2"/>
  <c r="J195" i="2"/>
  <c r="J189" i="2"/>
  <c r="J184" i="2"/>
  <c r="BK174" i="2"/>
  <c r="BK170" i="2"/>
  <c r="J165" i="2"/>
  <c r="J157" i="2"/>
  <c r="J152" i="2"/>
  <c r="BK225" i="3"/>
  <c r="J223" i="3"/>
  <c r="BK222" i="3"/>
  <c r="J220" i="3"/>
  <c r="BK219" i="3"/>
  <c r="BK217" i="3"/>
  <c r="BK213" i="3"/>
  <c r="BK210" i="3"/>
  <c r="BK191" i="3"/>
  <c r="BK189" i="3"/>
  <c r="J186" i="3"/>
  <c r="J184" i="3"/>
  <c r="J182" i="3"/>
  <c r="BK178" i="3"/>
  <c r="J174" i="3"/>
  <c r="J170" i="3"/>
  <c r="J162" i="3"/>
  <c r="BK157" i="3"/>
  <c r="J155" i="3"/>
  <c r="J154" i="3"/>
  <c r="J152" i="3"/>
  <c r="J148" i="3"/>
  <c r="J145" i="3"/>
  <c r="J143" i="3"/>
  <c r="BK138" i="3"/>
  <c r="BK135" i="3"/>
  <c r="J212" i="3"/>
  <c r="J208" i="3"/>
  <c r="BK202" i="3"/>
  <c r="J201" i="3"/>
  <c r="J200" i="3"/>
  <c r="BK195" i="3"/>
  <c r="J193" i="3"/>
  <c r="J171" i="3"/>
  <c r="BK165" i="3"/>
  <c r="BK162" i="3"/>
  <c r="BK156" i="3"/>
  <c r="J151" i="3"/>
  <c r="BK144" i="3"/>
  <c r="J136" i="3"/>
  <c r="BK223" i="3"/>
  <c r="BK218" i="3"/>
  <c r="J191" i="3"/>
  <c r="J188" i="3"/>
  <c r="BK186" i="3"/>
  <c r="J183" i="3"/>
  <c r="BK180" i="3"/>
  <c r="BK176" i="3"/>
  <c r="BK173" i="3"/>
  <c r="BK170" i="3"/>
  <c r="BK167" i="3"/>
  <c r="J160" i="3"/>
  <c r="BK151" i="3"/>
  <c r="BK137" i="3"/>
  <c r="J134" i="3"/>
  <c r="J222" i="3"/>
  <c r="J217" i="3"/>
  <c r="BK215" i="3"/>
  <c r="J207" i="3"/>
  <c r="J205" i="3"/>
  <c r="BK201" i="3"/>
  <c r="BK199" i="3"/>
  <c r="BK196" i="3"/>
  <c r="BK194" i="3"/>
  <c r="BK171" i="3"/>
  <c r="BK160" i="3"/>
  <c r="BK155" i="3"/>
  <c r="BK152" i="3"/>
  <c r="BK145" i="3"/>
  <c r="BK140" i="3"/>
  <c r="J132" i="3"/>
  <c r="BK289" i="4"/>
  <c r="J284" i="4"/>
  <c r="J282" i="4"/>
  <c r="J277" i="4"/>
  <c r="BK268" i="4"/>
  <c r="BK265" i="4"/>
  <c r="J262" i="4"/>
  <c r="BK256" i="4"/>
  <c r="BK254" i="4"/>
  <c r="BK251" i="4"/>
  <c r="BK239" i="4"/>
  <c r="BK237" i="4"/>
  <c r="BK232" i="4"/>
  <c r="BK231" i="4"/>
  <c r="BK230" i="4"/>
  <c r="J229" i="4"/>
  <c r="J228" i="4"/>
  <c r="J224" i="4"/>
  <c r="J220" i="4"/>
  <c r="J218" i="4"/>
  <c r="J215" i="4"/>
  <c r="J213" i="4"/>
  <c r="BK211" i="4"/>
  <c r="J208" i="4"/>
  <c r="BK204" i="4"/>
  <c r="BK202" i="4"/>
  <c r="J198" i="4"/>
  <c r="J196" i="4"/>
  <c r="J194" i="4"/>
  <c r="BK191" i="4"/>
  <c r="BK189" i="4"/>
  <c r="BK153" i="4"/>
  <c r="BK150" i="4"/>
  <c r="J145" i="4"/>
  <c r="J142" i="4"/>
  <c r="BK139" i="4"/>
  <c r="BK137" i="4"/>
  <c r="BK134" i="4"/>
  <c r="J289" i="4"/>
  <c r="J285" i="4"/>
  <c r="J281" i="4"/>
  <c r="BK274" i="4"/>
  <c r="J271" i="4"/>
  <c r="BK269" i="4"/>
  <c r="J266" i="4"/>
  <c r="J261" i="4"/>
  <c r="J250" i="4"/>
  <c r="J248" i="4"/>
  <c r="J244" i="4"/>
  <c r="J242" i="4"/>
  <c r="J240" i="4"/>
  <c r="BK234" i="4"/>
  <c r="BK226" i="4"/>
  <c r="BK213" i="4"/>
  <c r="BK205" i="4"/>
  <c r="J202" i="4"/>
  <c r="BK198" i="4"/>
  <c r="BK196" i="4"/>
  <c r="BK193" i="4"/>
  <c r="BK190" i="4"/>
  <c r="J291" i="4"/>
  <c r="BK285" i="4"/>
  <c r="BK282" i="4"/>
  <c r="BK278" i="4"/>
  <c r="J276" i="4"/>
  <c r="J273" i="4"/>
  <c r="J270" i="4"/>
  <c r="BK266" i="4"/>
  <c r="J263" i="4"/>
  <c r="J260" i="4"/>
  <c r="J258" i="4"/>
  <c r="BK255" i="4"/>
  <c r="BK248" i="4"/>
  <c r="BK246" i="4"/>
  <c r="BK240" i="4"/>
  <c r="BK238" i="4"/>
  <c r="J233" i="4"/>
  <c r="BK185" i="4"/>
  <c r="BK181" i="4"/>
  <c r="BK179" i="4"/>
  <c r="BK177" i="4"/>
  <c r="J174" i="4"/>
  <c r="BK169" i="4"/>
  <c r="J166" i="4"/>
  <c r="BK164" i="4"/>
  <c r="J161" i="4"/>
  <c r="BK158" i="4"/>
  <c r="J155" i="4"/>
  <c r="BK140" i="4"/>
  <c r="BK225" i="4"/>
  <c r="BK222" i="4"/>
  <c r="BK220" i="4"/>
  <c r="BK218" i="4"/>
  <c r="BK215" i="4"/>
  <c r="J211" i="4"/>
  <c r="BK208" i="4"/>
  <c r="BK206" i="4"/>
  <c r="BK188" i="4"/>
  <c r="J187" i="4"/>
  <c r="BK183" i="4"/>
  <c r="BK180" i="4"/>
  <c r="J177" i="4"/>
  <c r="J175" i="4"/>
  <c r="BK171" i="4"/>
  <c r="BK168" i="4"/>
  <c r="BK166" i="4"/>
  <c r="J163" i="4"/>
  <c r="BK161" i="4"/>
  <c r="BK159" i="4"/>
  <c r="BK155" i="4"/>
  <c r="BK149" i="4"/>
  <c r="BK143" i="4"/>
  <c r="J141" i="4"/>
  <c r="J138" i="4"/>
  <c r="J135" i="4"/>
  <c r="BK342" i="5"/>
  <c r="J341" i="5"/>
  <c r="BK336" i="5"/>
  <c r="BK330" i="5"/>
  <c r="BK327" i="5"/>
  <c r="J324" i="5"/>
  <c r="BK302" i="5"/>
  <c r="J299" i="5"/>
  <c r="J294" i="5"/>
  <c r="BK291" i="5"/>
  <c r="BK285" i="5"/>
  <c r="BK283" i="5"/>
  <c r="J280" i="5"/>
  <c r="BK277" i="5"/>
  <c r="BK272" i="5"/>
  <c r="J267" i="5"/>
  <c r="J265" i="5"/>
  <c r="J260" i="5"/>
  <c r="BK258" i="5"/>
  <c r="J254" i="5"/>
  <c r="BK249" i="5"/>
  <c r="BK247" i="5"/>
  <c r="BK241" i="5"/>
  <c r="BK239" i="5"/>
  <c r="J235" i="5"/>
  <c r="J231" i="5"/>
  <c r="J227" i="5"/>
  <c r="BK224" i="5"/>
  <c r="BK219" i="5"/>
  <c r="BK216" i="5"/>
  <c r="J212" i="5"/>
  <c r="J210" i="5"/>
  <c r="BK205" i="5"/>
  <c r="BK199" i="5"/>
  <c r="J193" i="5"/>
  <c r="J191" i="5"/>
  <c r="BK188" i="5"/>
  <c r="J184" i="5"/>
  <c r="J180" i="5"/>
  <c r="BK175" i="5"/>
  <c r="BK167" i="5"/>
  <c r="BK164" i="5"/>
  <c r="J162" i="5"/>
  <c r="BK155" i="5"/>
  <c r="J153" i="5"/>
  <c r="J151" i="5"/>
  <c r="BK145" i="5"/>
  <c r="J134" i="5"/>
  <c r="J338" i="5"/>
  <c r="J336" i="5"/>
  <c r="BK329" i="5"/>
  <c r="J327" i="5"/>
  <c r="BK325" i="5"/>
  <c r="J321" i="5"/>
  <c r="J316" i="5"/>
  <c r="J314" i="5"/>
  <c r="J312" i="5"/>
  <c r="J308" i="5"/>
  <c r="BK306" i="5"/>
  <c r="J303" i="5"/>
  <c r="BK300" i="5"/>
  <c r="J298" i="5"/>
  <c r="BK296" i="5"/>
  <c r="BK294" i="5"/>
  <c r="BK288" i="5"/>
  <c r="BK286" i="5"/>
  <c r="BK284" i="5"/>
  <c r="BK282" i="5"/>
  <c r="BK276" i="5"/>
  <c r="J274" i="5"/>
  <c r="J269" i="5"/>
  <c r="BK264" i="5"/>
  <c r="BK261" i="5"/>
  <c r="BK256" i="5"/>
  <c r="J249" i="5"/>
  <c r="J246" i="5"/>
  <c r="J241" i="5"/>
  <c r="BK235" i="5"/>
  <c r="BK231" i="5"/>
  <c r="BK227" i="5"/>
  <c r="J223" i="5"/>
  <c r="J221" i="5"/>
  <c r="J215" i="5"/>
  <c r="BK210" i="5"/>
  <c r="J208" i="5"/>
  <c r="J206" i="5"/>
  <c r="BK200" i="5"/>
  <c r="BK193" i="5"/>
  <c r="BK191" i="5"/>
  <c r="BK174" i="5"/>
  <c r="J172" i="5"/>
  <c r="J171" i="5"/>
  <c r="BK169" i="5"/>
  <c r="BK163" i="5"/>
  <c r="BK160" i="5"/>
  <c r="J157" i="5"/>
  <c r="J154" i="5"/>
  <c r="J148" i="5"/>
  <c r="BK147" i="5"/>
  <c r="J143" i="5"/>
  <c r="J141" i="5"/>
  <c r="BK139" i="5"/>
  <c r="J136" i="5"/>
  <c r="BK135" i="5"/>
  <c r="J132" i="5"/>
  <c r="BK147" i="6"/>
  <c r="BK142" i="6"/>
  <c r="BK136" i="6"/>
  <c r="J134" i="6"/>
  <c r="J131" i="6"/>
  <c r="J129" i="6"/>
  <c r="BK127" i="6"/>
  <c r="J125" i="6"/>
  <c r="J123" i="6"/>
  <c r="BK122" i="6"/>
  <c r="J150" i="6"/>
  <c r="J145" i="6"/>
  <c r="J140" i="6"/>
  <c r="BK131" i="6"/>
  <c r="J148" i="6"/>
  <c r="BK144" i="6"/>
  <c r="BK138" i="6"/>
  <c r="J136" i="6"/>
  <c r="BK134" i="6"/>
  <c r="BK150" i="6"/>
  <c r="BK149" i="6"/>
  <c r="BK148" i="6"/>
  <c r="BK145" i="6"/>
  <c r="J143" i="6"/>
  <c r="J141" i="6"/>
  <c r="J139" i="6"/>
  <c r="J132" i="6"/>
  <c r="BK129" i="6"/>
  <c r="J127" i="6"/>
  <c r="BK126" i="6"/>
  <c r="BK123" i="6"/>
  <c r="J121" i="6"/>
  <c r="J525" i="2"/>
  <c r="BK355" i="2"/>
  <c r="BK353" i="2"/>
  <c r="BK524" i="2"/>
  <c r="J522" i="2"/>
  <c r="BK517" i="2"/>
  <c r="BK514" i="2"/>
  <c r="BK507" i="2"/>
  <c r="J501" i="2"/>
  <c r="BK494" i="2"/>
  <c r="J491" i="2"/>
  <c r="J487" i="2"/>
  <c r="BK481" i="2"/>
  <c r="BK477" i="2"/>
  <c r="BK472" i="2"/>
  <c r="BK464" i="2"/>
  <c r="BK458" i="2"/>
  <c r="J452" i="2"/>
  <c r="BK444" i="2"/>
  <c r="J436" i="2"/>
  <c r="J433" i="2"/>
  <c r="J429" i="2"/>
  <c r="J419" i="2"/>
  <c r="J407" i="2"/>
  <c r="J403" i="2"/>
  <c r="BK389" i="2"/>
  <c r="J385" i="2"/>
  <c r="J381" i="2"/>
  <c r="J377" i="2"/>
  <c r="J374" i="2"/>
  <c r="BK370" i="2"/>
  <c r="J366" i="2"/>
  <c r="BK347" i="2"/>
  <c r="J329" i="2"/>
  <c r="BK313" i="2"/>
  <c r="J310" i="2"/>
  <c r="BK309" i="2"/>
  <c r="J307" i="2"/>
  <c r="BK297" i="2"/>
  <c r="BK293" i="2"/>
  <c r="J288" i="2"/>
  <c r="J278" i="2"/>
  <c r="BK269" i="2"/>
  <c r="BK265" i="2"/>
  <c r="BK254" i="2"/>
  <c r="J250" i="2"/>
  <c r="J245" i="2"/>
  <c r="J234" i="2"/>
  <c r="BK228" i="2"/>
  <c r="BK214" i="2"/>
  <c r="BK203" i="2"/>
  <c r="J192" i="2"/>
  <c r="J186" i="2"/>
  <c r="BK179" i="2"/>
  <c r="J174" i="2"/>
  <c r="J170" i="2"/>
  <c r="BK166" i="2"/>
  <c r="BK161" i="2"/>
  <c r="BK156" i="2"/>
  <c r="J521" i="2"/>
  <c r="J517" i="2"/>
  <c r="J514" i="2"/>
  <c r="J512" i="2"/>
  <c r="J510" i="2"/>
  <c r="J507" i="2"/>
  <c r="BK501" i="2"/>
  <c r="J494" i="2"/>
  <c r="J493" i="2"/>
  <c r="BK489" i="2"/>
  <c r="BK485" i="2"/>
  <c r="BK479" i="2"/>
  <c r="BK468" i="2"/>
  <c r="J464" i="2"/>
  <c r="BK460" i="2"/>
  <c r="BK456" i="2"/>
  <c r="J450" i="2"/>
  <c r="BK446" i="2"/>
  <c r="J440" i="2"/>
  <c r="BK434" i="2"/>
  <c r="BK429" i="2"/>
  <c r="BK426" i="2"/>
  <c r="BK420" i="2"/>
  <c r="BK416" i="2"/>
  <c r="BK412" i="2"/>
  <c r="J409" i="2"/>
  <c r="BK400" i="2"/>
  <c r="BK391" i="2"/>
  <c r="J362" i="2"/>
  <c r="J360" i="2"/>
  <c r="J359" i="2"/>
  <c r="BK357" i="2"/>
  <c r="J357" i="2"/>
  <c r="J347" i="2"/>
  <c r="BK341" i="2"/>
  <c r="BK332" i="2"/>
  <c r="BK325" i="2"/>
  <c r="BK323" i="2"/>
  <c r="J316" i="2"/>
  <c r="BK308" i="2"/>
  <c r="BK288" i="2"/>
  <c r="J286" i="2"/>
  <c r="J282" i="2"/>
  <c r="J271" i="2"/>
  <c r="BK264" i="2"/>
  <c r="J258" i="2"/>
  <c r="J254" i="2"/>
  <c r="BK241" i="2"/>
  <c r="BK237" i="2"/>
  <c r="J232" i="2"/>
  <c r="J228" i="2"/>
  <c r="J214" i="2"/>
  <c r="BK198" i="2"/>
  <c r="BK189" i="2"/>
  <c r="J179" i="2"/>
  <c r="J167" i="2"/>
  <c r="BK152" i="2"/>
  <c r="BK496" i="2"/>
  <c r="J468" i="2"/>
  <c r="J460" i="2"/>
  <c r="BK448" i="2"/>
  <c r="J427" i="2"/>
  <c r="BK403" i="2"/>
  <c r="J389" i="2"/>
  <c r="J376" i="2"/>
  <c r="BK366" i="2"/>
  <c r="J325" i="2"/>
  <c r="BK310" i="2"/>
  <c r="BK291" i="2"/>
  <c r="J269" i="2"/>
  <c r="BK258" i="2"/>
  <c r="BK232" i="2"/>
  <c r="BK205" i="2"/>
  <c r="BK186" i="2"/>
  <c r="BK167" i="2"/>
  <c r="J224" i="3"/>
  <c r="J218" i="3"/>
  <c r="BK211" i="3"/>
  <c r="BK188" i="3"/>
  <c r="J181" i="3"/>
  <c r="J198" i="3"/>
  <c r="J172" i="3"/>
  <c r="J164" i="3"/>
  <c r="BK150" i="3"/>
  <c r="J135" i="3"/>
  <c r="BK190" i="3"/>
  <c r="BK184" i="3"/>
  <c r="BK177" i="3"/>
  <c r="J169" i="3"/>
  <c r="J165" i="3"/>
  <c r="BK133" i="3"/>
  <c r="J213" i="3"/>
  <c r="BK203" i="3"/>
  <c r="J192" i="3"/>
  <c r="BK164" i="3"/>
  <c r="J150" i="3"/>
  <c r="BK288" i="4"/>
  <c r="BK276" i="4"/>
  <c r="BK260" i="4"/>
  <c r="BK258" i="4"/>
  <c r="BK249" i="4"/>
  <c r="J243" i="4"/>
  <c r="BK235" i="4"/>
  <c r="BK229" i="4"/>
  <c r="J222" i="4"/>
  <c r="J216" i="4"/>
  <c r="BK210" i="4"/>
  <c r="J203" i="4"/>
  <c r="J192" i="4"/>
  <c r="J151" i="4"/>
  <c r="J144" i="4"/>
  <c r="J136" i="4"/>
  <c r="BK287" i="4"/>
  <c r="J275" i="4"/>
  <c r="J268" i="4"/>
  <c r="J254" i="4"/>
  <c r="J246" i="4"/>
  <c r="J237" i="4"/>
  <c r="BK223" i="4"/>
  <c r="J201" i="4"/>
  <c r="BK194" i="4"/>
  <c r="J287" i="4"/>
  <c r="BK280" i="4"/>
  <c r="BK272" i="4"/>
  <c r="BK264" i="4"/>
  <c r="BK257" i="4"/>
  <c r="BK247" i="4"/>
  <c r="J236" i="4"/>
  <c r="J183" i="4"/>
  <c r="BK175" i="4"/>
  <c r="J168" i="4"/>
  <c r="BK162" i="4"/>
  <c r="J150" i="4"/>
  <c r="J223" i="4"/>
  <c r="BK216" i="4"/>
  <c r="J209" i="4"/>
  <c r="BK187" i="4"/>
  <c r="J185" i="4"/>
  <c r="BK178" i="4"/>
  <c r="J164" i="4"/>
  <c r="J158" i="4"/>
  <c r="BK145" i="4"/>
  <c r="J139" i="4"/>
  <c r="J342" i="5"/>
  <c r="J335" i="5"/>
  <c r="BK298" i="5"/>
  <c r="J288" i="5"/>
  <c r="BK281" i="5"/>
  <c r="BK270" i="5"/>
  <c r="J261" i="5"/>
  <c r="BK251" i="5"/>
  <c r="J244" i="5"/>
  <c r="BK236" i="5"/>
  <c r="BK226" i="5"/>
  <c r="BK217" i="5"/>
  <c r="BK208" i="5"/>
  <c r="J196" i="5"/>
  <c r="BK189" i="5"/>
  <c r="J176" i="5"/>
  <c r="BK165" i="5"/>
  <c r="BK158" i="5"/>
  <c r="BK148" i="5"/>
  <c r="BK133" i="5"/>
  <c r="BK332" i="5"/>
  <c r="J318" i="5"/>
  <c r="J309" i="5"/>
  <c r="BK304" i="5"/>
  <c r="J301" i="5"/>
  <c r="BK299" i="5"/>
  <c r="J293" i="5"/>
  <c r="J277" i="5"/>
  <c r="BK271" i="5"/>
  <c r="BK257" i="5"/>
  <c r="J253" i="5"/>
  <c r="J239" i="5"/>
  <c r="BK230" i="5"/>
  <c r="J218" i="5"/>
  <c r="BK202" i="5"/>
  <c r="BK196" i="5"/>
  <c r="J189" i="5"/>
  <c r="BK187" i="5"/>
  <c r="J185" i="5"/>
  <c r="J183" i="5"/>
  <c r="BK179" i="5"/>
  <c r="J177" i="5"/>
  <c r="J174" i="5"/>
  <c r="BK172" i="5"/>
  <c r="BK170" i="5"/>
  <c r="BK168" i="5"/>
  <c r="J166" i="5"/>
  <c r="BK162" i="5"/>
  <c r="J159" i="5"/>
  <c r="BK157" i="5"/>
  <c r="J156" i="5"/>
  <c r="BK151" i="5"/>
  <c r="J147" i="5"/>
  <c r="J144" i="5"/>
  <c r="J142" i="5"/>
  <c r="BK141" i="5"/>
  <c r="J139" i="5"/>
  <c r="BK136" i="5"/>
  <c r="J133" i="5"/>
  <c r="J339" i="5"/>
  <c r="BK337" i="5"/>
  <c r="J334" i="5"/>
  <c r="J332" i="5"/>
  <c r="J325" i="5"/>
  <c r="BK323" i="5"/>
  <c r="BK321" i="5"/>
  <c r="J319" i="5"/>
  <c r="BK316" i="5"/>
  <c r="J313" i="5"/>
  <c r="BK311" i="5"/>
  <c r="BK309" i="5"/>
  <c r="BK307" i="5"/>
  <c r="J305" i="5"/>
  <c r="BK303" i="5"/>
  <c r="J300" i="5"/>
  <c r="BK293" i="5"/>
  <c r="J291" i="5"/>
  <c r="BK280" i="5"/>
  <c r="BK275" i="5"/>
  <c r="J273" i="5"/>
  <c r="J270" i="5"/>
  <c r="BK269" i="5"/>
  <c r="BK267" i="5"/>
  <c r="J264" i="5"/>
  <c r="J262" i="5"/>
  <c r="BK259" i="5"/>
  <c r="J255" i="5"/>
  <c r="BK252" i="5"/>
  <c r="J248" i="5"/>
  <c r="BK244" i="5"/>
  <c r="BK242" i="5"/>
  <c r="J237" i="5"/>
  <c r="J234" i="5"/>
  <c r="J230" i="5"/>
  <c r="BK229" i="5"/>
  <c r="J226" i="5"/>
  <c r="BK223" i="5"/>
  <c r="J219" i="5"/>
  <c r="BK215" i="5"/>
  <c r="J213" i="5"/>
  <c r="BK207" i="5"/>
  <c r="J204" i="5"/>
  <c r="J203" i="5"/>
  <c r="J200" i="5"/>
  <c r="J198" i="5"/>
  <c r="J186" i="5"/>
  <c r="BK183" i="5"/>
  <c r="BK181" i="5"/>
  <c r="BK178" i="5"/>
  <c r="BK176" i="5"/>
  <c r="J156" i="3"/>
  <c r="J210" i="3"/>
  <c r="BK205" i="3"/>
  <c r="J203" i="3"/>
  <c r="BK173" i="5"/>
  <c r="J170" i="5"/>
  <c r="J165" i="5"/>
  <c r="J161" i="5"/>
  <c r="BK159" i="5"/>
  <c r="BK156" i="5"/>
  <c r="J155" i="5"/>
  <c r="BK153" i="5"/>
  <c r="BK144" i="5"/>
  <c r="BK142" i="5"/>
  <c r="BK140" i="5"/>
  <c r="J138" i="5"/>
  <c r="BK137" i="5"/>
  <c r="BK134" i="5"/>
  <c r="BK146" i="6"/>
  <c r="BK137" i="6"/>
  <c r="BK135" i="6"/>
  <c r="J133" i="6"/>
  <c r="BK130" i="6"/>
  <c r="BK128" i="6"/>
  <c r="J126" i="6"/>
  <c r="J124" i="6"/>
  <c r="BK121" i="6"/>
  <c r="BK151" i="6"/>
  <c r="J149" i="6"/>
  <c r="BK143" i="6"/>
  <c r="J138" i="6"/>
  <c r="J151" i="6"/>
  <c r="J147" i="6"/>
  <c r="BK141" i="6"/>
  <c r="BK139" i="6"/>
  <c r="J137" i="6"/>
  <c r="J135" i="6"/>
  <c r="BK132" i="6"/>
  <c r="J146" i="6"/>
  <c r="J144" i="6"/>
  <c r="J142" i="6"/>
  <c r="BK140" i="6"/>
  <c r="BK133" i="6"/>
  <c r="J130" i="6"/>
  <c r="J128" i="6"/>
  <c r="BK125" i="6"/>
  <c r="BK124" i="6"/>
  <c r="J122" i="6"/>
  <c r="BK148" i="2" l="1"/>
  <c r="J148" i="2" s="1"/>
  <c r="J98" i="2" s="1"/>
  <c r="BK173" i="2"/>
  <c r="J173" i="2"/>
  <c r="J99" i="2" s="1"/>
  <c r="P178" i="2"/>
  <c r="BK191" i="2"/>
  <c r="J191" i="2"/>
  <c r="J102" i="2" s="1"/>
  <c r="R247" i="2"/>
  <c r="T318" i="2"/>
  <c r="T328" i="2"/>
  <c r="R356" i="2"/>
  <c r="R361" i="2"/>
  <c r="T365" i="2"/>
  <c r="T369" i="2"/>
  <c r="R373" i="2"/>
  <c r="R378" i="2"/>
  <c r="R404" i="2"/>
  <c r="T428" i="2"/>
  <c r="BK432" i="2"/>
  <c r="J432" i="2" s="1"/>
  <c r="J116" i="2" s="1"/>
  <c r="P469" i="2"/>
  <c r="T480" i="2"/>
  <c r="R488" i="2"/>
  <c r="R492" i="2"/>
  <c r="P500" i="2"/>
  <c r="T511" i="2"/>
  <c r="T520" i="2"/>
  <c r="T523" i="2"/>
  <c r="P130" i="3"/>
  <c r="P129" i="3" s="1"/>
  <c r="T142" i="3"/>
  <c r="R159" i="3"/>
  <c r="R166" i="3"/>
  <c r="R175" i="3"/>
  <c r="R179" i="3"/>
  <c r="R197" i="3"/>
  <c r="T214" i="3"/>
  <c r="BK221" i="3"/>
  <c r="J221" i="3"/>
  <c r="J108" i="3" s="1"/>
  <c r="P133" i="4"/>
  <c r="BK148" i="4"/>
  <c r="J148" i="4" s="1"/>
  <c r="J100" i="4" s="1"/>
  <c r="BK152" i="4"/>
  <c r="J152" i="4" s="1"/>
  <c r="J101" i="4" s="1"/>
  <c r="BK156" i="4"/>
  <c r="J156" i="4" s="1"/>
  <c r="J102" i="4" s="1"/>
  <c r="R173" i="4"/>
  <c r="T182" i="4"/>
  <c r="R199" i="4"/>
  <c r="R227" i="4"/>
  <c r="R253" i="4"/>
  <c r="R279" i="4"/>
  <c r="P150" i="5"/>
  <c r="P194" i="5"/>
  <c r="P220" i="5"/>
  <c r="P197" i="5"/>
  <c r="P245" i="5"/>
  <c r="P232" i="5"/>
  <c r="R278" i="5"/>
  <c r="R250" i="5"/>
  <c r="BK290" i="5"/>
  <c r="J290" i="5" s="1"/>
  <c r="J106" i="5" s="1"/>
  <c r="BK317" i="5"/>
  <c r="J317" i="5" s="1"/>
  <c r="J108" i="5" s="1"/>
  <c r="P328" i="5"/>
  <c r="R328" i="5"/>
  <c r="T331" i="5"/>
  <c r="P148" i="2"/>
  <c r="P173" i="2"/>
  <c r="BK178" i="2"/>
  <c r="J178" i="2" s="1"/>
  <c r="J100" i="2" s="1"/>
  <c r="P191" i="2"/>
  <c r="T247" i="2"/>
  <c r="R318" i="2"/>
  <c r="R328" i="2"/>
  <c r="T356" i="2"/>
  <c r="T361" i="2"/>
  <c r="R365" i="2"/>
  <c r="R369" i="2"/>
  <c r="T373" i="2"/>
  <c r="T378" i="2"/>
  <c r="T404" i="2"/>
  <c r="P428" i="2"/>
  <c r="P432" i="2"/>
  <c r="BK469" i="2"/>
  <c r="J469" i="2" s="1"/>
  <c r="J117" i="2" s="1"/>
  <c r="BK480" i="2"/>
  <c r="J480" i="2" s="1"/>
  <c r="J118" i="2" s="1"/>
  <c r="P488" i="2"/>
  <c r="P492" i="2"/>
  <c r="R500" i="2"/>
  <c r="P511" i="2"/>
  <c r="R520" i="2"/>
  <c r="R523" i="2"/>
  <c r="T130" i="3"/>
  <c r="T129" i="3" s="1"/>
  <c r="P142" i="3"/>
  <c r="P159" i="3"/>
  <c r="P166" i="3"/>
  <c r="BK175" i="3"/>
  <c r="J175" i="3"/>
  <c r="J104" i="3" s="1"/>
  <c r="P179" i="3"/>
  <c r="P197" i="3"/>
  <c r="BK214" i="3"/>
  <c r="J214" i="3" s="1"/>
  <c r="J107" i="3" s="1"/>
  <c r="T221" i="3"/>
  <c r="BK133" i="4"/>
  <c r="J133" i="4" s="1"/>
  <c r="J98" i="4" s="1"/>
  <c r="R148" i="4"/>
  <c r="R152" i="4"/>
  <c r="T156" i="4"/>
  <c r="P173" i="4"/>
  <c r="P182" i="4"/>
  <c r="P199" i="4"/>
  <c r="P227" i="4"/>
  <c r="P253" i="4"/>
  <c r="T279" i="4"/>
  <c r="T150" i="5"/>
  <c r="T194" i="5"/>
  <c r="T131" i="5" s="1"/>
  <c r="T220" i="5"/>
  <c r="T197" i="5" s="1"/>
  <c r="R245" i="5"/>
  <c r="R232" i="5" s="1"/>
  <c r="BK278" i="5"/>
  <c r="J278" i="5"/>
  <c r="J105" i="5" s="1"/>
  <c r="T290" i="5"/>
  <c r="T317" i="5"/>
  <c r="BK331" i="5"/>
  <c r="J331" i="5" s="1"/>
  <c r="J110" i="5" s="1"/>
  <c r="T148" i="2"/>
  <c r="R173" i="2"/>
  <c r="T178" i="2"/>
  <c r="T191" i="2"/>
  <c r="BK247" i="2"/>
  <c r="J247" i="2" s="1"/>
  <c r="J103" i="2" s="1"/>
  <c r="BK318" i="2"/>
  <c r="J318" i="2"/>
  <c r="J106" i="2" s="1"/>
  <c r="BK328" i="2"/>
  <c r="J328" i="2" s="1"/>
  <c r="J107" i="2" s="1"/>
  <c r="BK356" i="2"/>
  <c r="J356" i="2" s="1"/>
  <c r="J108" i="2" s="1"/>
  <c r="BK361" i="2"/>
  <c r="J361" i="2" s="1"/>
  <c r="J109" i="2" s="1"/>
  <c r="BK365" i="2"/>
  <c r="J365" i="2"/>
  <c r="J110" i="2" s="1"/>
  <c r="P369" i="2"/>
  <c r="BK373" i="2"/>
  <c r="J373" i="2" s="1"/>
  <c r="J112" i="2" s="1"/>
  <c r="P378" i="2"/>
  <c r="BK404" i="2"/>
  <c r="J404" i="2" s="1"/>
  <c r="J114" i="2" s="1"/>
  <c r="BK428" i="2"/>
  <c r="J428" i="2" s="1"/>
  <c r="J115" i="2" s="1"/>
  <c r="R432" i="2"/>
  <c r="T469" i="2"/>
  <c r="R480" i="2"/>
  <c r="BK492" i="2"/>
  <c r="J492" i="2" s="1"/>
  <c r="J120" i="2" s="1"/>
  <c r="T492" i="2"/>
  <c r="T500" i="2"/>
  <c r="R511" i="2"/>
  <c r="BK520" i="2"/>
  <c r="J520" i="2" s="1"/>
  <c r="J125" i="2" s="1"/>
  <c r="P523" i="2"/>
  <c r="R130" i="3"/>
  <c r="R129" i="3" s="1"/>
  <c r="BK142" i="3"/>
  <c r="J142" i="3" s="1"/>
  <c r="J101" i="3" s="1"/>
  <c r="BK159" i="3"/>
  <c r="J159" i="3" s="1"/>
  <c r="J102" i="3" s="1"/>
  <c r="BK166" i="3"/>
  <c r="P175" i="3"/>
  <c r="BK179" i="3"/>
  <c r="J179" i="3" s="1"/>
  <c r="J105" i="3" s="1"/>
  <c r="BK197" i="3"/>
  <c r="J197" i="3" s="1"/>
  <c r="J106" i="3" s="1"/>
  <c r="R214" i="3"/>
  <c r="P221" i="3"/>
  <c r="T133" i="4"/>
  <c r="P148" i="4"/>
  <c r="P152" i="4"/>
  <c r="P156" i="4"/>
  <c r="BK173" i="4"/>
  <c r="J173" i="4" s="1"/>
  <c r="J105" i="4" s="1"/>
  <c r="R182" i="4"/>
  <c r="BK199" i="4"/>
  <c r="J199" i="4" s="1"/>
  <c r="J107" i="4" s="1"/>
  <c r="BK227" i="4"/>
  <c r="J227" i="4" s="1"/>
  <c r="J108" i="4" s="1"/>
  <c r="BK253" i="4"/>
  <c r="J253" i="4" s="1"/>
  <c r="J109" i="4" s="1"/>
  <c r="BK279" i="4"/>
  <c r="J279" i="4"/>
  <c r="J110" i="4" s="1"/>
  <c r="R150" i="5"/>
  <c r="R194" i="5"/>
  <c r="R220" i="5"/>
  <c r="R197" i="5" s="1"/>
  <c r="T245" i="5"/>
  <c r="T232" i="5" s="1"/>
  <c r="P278" i="5"/>
  <c r="P250" i="5"/>
  <c r="R290" i="5"/>
  <c r="R317" i="5"/>
  <c r="P331" i="5"/>
  <c r="R148" i="2"/>
  <c r="T173" i="2"/>
  <c r="R178" i="2"/>
  <c r="R191" i="2"/>
  <c r="P247" i="2"/>
  <c r="P318" i="2"/>
  <c r="P328" i="2"/>
  <c r="P356" i="2"/>
  <c r="P361" i="2"/>
  <c r="P365" i="2"/>
  <c r="BK369" i="2"/>
  <c r="J369" i="2" s="1"/>
  <c r="J111" i="2" s="1"/>
  <c r="P373" i="2"/>
  <c r="BK378" i="2"/>
  <c r="J378" i="2" s="1"/>
  <c r="J113" i="2" s="1"/>
  <c r="P404" i="2"/>
  <c r="R428" i="2"/>
  <c r="T432" i="2"/>
  <c r="R469" i="2"/>
  <c r="P480" i="2"/>
  <c r="BK488" i="2"/>
  <c r="J488" i="2" s="1"/>
  <c r="J119" i="2" s="1"/>
  <c r="T488" i="2"/>
  <c r="BK500" i="2"/>
  <c r="J500" i="2" s="1"/>
  <c r="J121" i="2" s="1"/>
  <c r="BK511" i="2"/>
  <c r="J511" i="2" s="1"/>
  <c r="J122" i="2" s="1"/>
  <c r="P520" i="2"/>
  <c r="P519" i="2" s="1"/>
  <c r="BK523" i="2"/>
  <c r="J523" i="2" s="1"/>
  <c r="J126" i="2" s="1"/>
  <c r="BK130" i="3"/>
  <c r="J130" i="3" s="1"/>
  <c r="J98" i="3" s="1"/>
  <c r="R142" i="3"/>
  <c r="T159" i="3"/>
  <c r="T166" i="3"/>
  <c r="T175" i="3"/>
  <c r="T179" i="3"/>
  <c r="T197" i="3"/>
  <c r="P214" i="3"/>
  <c r="R221" i="3"/>
  <c r="R133" i="4"/>
  <c r="T148" i="4"/>
  <c r="T152" i="4"/>
  <c r="R156" i="4"/>
  <c r="T173" i="4"/>
  <c r="BK182" i="4"/>
  <c r="J182" i="4" s="1"/>
  <c r="J106" i="4" s="1"/>
  <c r="T199" i="4"/>
  <c r="T227" i="4"/>
  <c r="T253" i="4"/>
  <c r="P279" i="4"/>
  <c r="BK150" i="5"/>
  <c r="J150" i="5" s="1"/>
  <c r="J98" i="5" s="1"/>
  <c r="BK194" i="5"/>
  <c r="J194" i="5" s="1"/>
  <c r="J99" i="5" s="1"/>
  <c r="BK220" i="5"/>
  <c r="J220" i="5" s="1"/>
  <c r="J101" i="5" s="1"/>
  <c r="BK245" i="5"/>
  <c r="J245" i="5" s="1"/>
  <c r="J103" i="5" s="1"/>
  <c r="T278" i="5"/>
  <c r="T250" i="5" s="1"/>
  <c r="P290" i="5"/>
  <c r="P317" i="5"/>
  <c r="BK328" i="5"/>
  <c r="J328" i="5" s="1"/>
  <c r="J109" i="5" s="1"/>
  <c r="T328" i="5"/>
  <c r="R331" i="5"/>
  <c r="BK120" i="6"/>
  <c r="J120" i="6"/>
  <c r="J98" i="6" s="1"/>
  <c r="P120" i="6"/>
  <c r="P119" i="6" s="1"/>
  <c r="P118" i="6" s="1"/>
  <c r="AU99" i="1" s="1"/>
  <c r="R120" i="6"/>
  <c r="R119" i="6" s="1"/>
  <c r="R118" i="6" s="1"/>
  <c r="T120" i="6"/>
  <c r="T119" i="6" s="1"/>
  <c r="T118" i="6" s="1"/>
  <c r="BK170" i="4"/>
  <c r="J170" i="4" s="1"/>
  <c r="J103" i="4" s="1"/>
  <c r="BK146" i="4"/>
  <c r="J146" i="4" s="1"/>
  <c r="J99" i="4" s="1"/>
  <c r="BK188" i="2"/>
  <c r="J188" i="2"/>
  <c r="J101" i="2" s="1"/>
  <c r="BK516" i="2"/>
  <c r="J516" i="2" s="1"/>
  <c r="J123" i="2" s="1"/>
  <c r="BK139" i="3"/>
  <c r="J139" i="3" s="1"/>
  <c r="J99" i="3" s="1"/>
  <c r="BK290" i="4"/>
  <c r="J290" i="4" s="1"/>
  <c r="J111" i="4" s="1"/>
  <c r="BK315" i="2"/>
  <c r="J315" i="2" s="1"/>
  <c r="J104" i="2" s="1"/>
  <c r="BK197" i="5"/>
  <c r="J197" i="5" s="1"/>
  <c r="J100" i="5" s="1"/>
  <c r="BK232" i="5"/>
  <c r="J232" i="5" s="1"/>
  <c r="J102" i="5" s="1"/>
  <c r="BK250" i="5"/>
  <c r="J250" i="5" s="1"/>
  <c r="J104" i="5" s="1"/>
  <c r="E85" i="6"/>
  <c r="F91" i="6"/>
  <c r="F92" i="6"/>
  <c r="BF121" i="6"/>
  <c r="BF126" i="6"/>
  <c r="BF127" i="6"/>
  <c r="BF129" i="6"/>
  <c r="BF131" i="6"/>
  <c r="BF134" i="6"/>
  <c r="BF138" i="6"/>
  <c r="BF139" i="6"/>
  <c r="BF141" i="6"/>
  <c r="BF143" i="6"/>
  <c r="BF145" i="6"/>
  <c r="BF148" i="6"/>
  <c r="BF149" i="6"/>
  <c r="BF136" i="6"/>
  <c r="BF137" i="6"/>
  <c r="BF146" i="6"/>
  <c r="BF147" i="6"/>
  <c r="BF142" i="6"/>
  <c r="BF144" i="6"/>
  <c r="BF151" i="6"/>
  <c r="J89" i="6"/>
  <c r="J91" i="6"/>
  <c r="J92" i="6"/>
  <c r="BF122" i="6"/>
  <c r="BF123" i="6"/>
  <c r="BF124" i="6"/>
  <c r="BF125" i="6"/>
  <c r="BF128" i="6"/>
  <c r="BF130" i="6"/>
  <c r="BF132" i="6"/>
  <c r="BF133" i="6"/>
  <c r="BF135" i="6"/>
  <c r="BF140" i="6"/>
  <c r="BF150" i="6"/>
  <c r="J91" i="5"/>
  <c r="E120" i="5"/>
  <c r="J124" i="5"/>
  <c r="BF132" i="5"/>
  <c r="BF133" i="5"/>
  <c r="BF144" i="5"/>
  <c r="BF145" i="5"/>
  <c r="BF148" i="5"/>
  <c r="BF151" i="5"/>
  <c r="BF154" i="5"/>
  <c r="BF155" i="5"/>
  <c r="BF159" i="5"/>
  <c r="BF161" i="5"/>
  <c r="BF163" i="5"/>
  <c r="BF165" i="5"/>
  <c r="BF166" i="5"/>
  <c r="BF167" i="5"/>
  <c r="BF174" i="5"/>
  <c r="BF178" i="5"/>
  <c r="BF180" i="5"/>
  <c r="BF183" i="5"/>
  <c r="BF184" i="5"/>
  <c r="BF190" i="5"/>
  <c r="BF191" i="5"/>
  <c r="BF192" i="5"/>
  <c r="BF193" i="5"/>
  <c r="BF196" i="5"/>
  <c r="BF204" i="5"/>
  <c r="BF205" i="5"/>
  <c r="BF207" i="5"/>
  <c r="BF208" i="5"/>
  <c r="BF209" i="5"/>
  <c r="BF216" i="5"/>
  <c r="BF219" i="5"/>
  <c r="BF221" i="5"/>
  <c r="BF222" i="5"/>
  <c r="BF223" i="5"/>
  <c r="BF226" i="5"/>
  <c r="BF230" i="5"/>
  <c r="BF231" i="5"/>
  <c r="BF234" i="5"/>
  <c r="BF238" i="5"/>
  <c r="BF239" i="5"/>
  <c r="BF240" i="5"/>
  <c r="BF244" i="5"/>
  <c r="BF248" i="5"/>
  <c r="BF249" i="5"/>
  <c r="BF252" i="5"/>
  <c r="BF255" i="5"/>
  <c r="BF258" i="5"/>
  <c r="BF264" i="5"/>
  <c r="BF266" i="5"/>
  <c r="BF268" i="5"/>
  <c r="BF271" i="5"/>
  <c r="BF276" i="5"/>
  <c r="BF277" i="5"/>
  <c r="BF280" i="5"/>
  <c r="BF282" i="5"/>
  <c r="BF283" i="5"/>
  <c r="BF284" i="5"/>
  <c r="BF287" i="5"/>
  <c r="BF288" i="5"/>
  <c r="BF294" i="5"/>
  <c r="BF296" i="5"/>
  <c r="BF300" i="5"/>
  <c r="BF304" i="5"/>
  <c r="BF305" i="5"/>
  <c r="BF306" i="5"/>
  <c r="BF309" i="5"/>
  <c r="BF313" i="5"/>
  <c r="BF316" i="5"/>
  <c r="BF319" i="5"/>
  <c r="BF327" i="5"/>
  <c r="BF335" i="5"/>
  <c r="BF338" i="5"/>
  <c r="BF339" i="5"/>
  <c r="F91" i="5"/>
  <c r="J92" i="5"/>
  <c r="BF137" i="5"/>
  <c r="BF147" i="5"/>
  <c r="BF149" i="5"/>
  <c r="BF152" i="5"/>
  <c r="BF153" i="5"/>
  <c r="BF157" i="5"/>
  <c r="BF162" i="5"/>
  <c r="BF164" i="5"/>
  <c r="BF170" i="5"/>
  <c r="BF171" i="5"/>
  <c r="BF175" i="5"/>
  <c r="BF179" i="5"/>
  <c r="BF181" i="5"/>
  <c r="BF185" i="5"/>
  <c r="BF186" i="5"/>
  <c r="BF187" i="5"/>
  <c r="BF188" i="5"/>
  <c r="BF202" i="5"/>
  <c r="BF210" i="5"/>
  <c r="BF211" i="5"/>
  <c r="BF214" i="5"/>
  <c r="BF215" i="5"/>
  <c r="BF218" i="5"/>
  <c r="BF224" i="5"/>
  <c r="BF225" i="5"/>
  <c r="BF228" i="5"/>
  <c r="BF233" i="5"/>
  <c r="BF236" i="5"/>
  <c r="BF241" i="5"/>
  <c r="BF242" i="5"/>
  <c r="BF243" i="5"/>
  <c r="BF246" i="5"/>
  <c r="BF247" i="5"/>
  <c r="BF253" i="5"/>
  <c r="BF259" i="5"/>
  <c r="BF260" i="5"/>
  <c r="BF267" i="5"/>
  <c r="BF269" i="5"/>
  <c r="BF270" i="5"/>
  <c r="BF289" i="5"/>
  <c r="BF293" i="5"/>
  <c r="BF301" i="5"/>
  <c r="BF307" i="5"/>
  <c r="BF308" i="5"/>
  <c r="BF311" i="5"/>
  <c r="BF312" i="5"/>
  <c r="BF314" i="5"/>
  <c r="BF315" i="5"/>
  <c r="BF318" i="5"/>
  <c r="BF320" i="5"/>
  <c r="BF321" i="5"/>
  <c r="BF323" i="5"/>
  <c r="BF324" i="5"/>
  <c r="BF326" i="5"/>
  <c r="BF340" i="5"/>
  <c r="F92" i="5"/>
  <c r="BF134" i="5"/>
  <c r="BF135" i="5"/>
  <c r="BF136" i="5"/>
  <c r="BF138" i="5"/>
  <c r="BF139" i="5"/>
  <c r="BF140" i="5"/>
  <c r="BF141" i="5"/>
  <c r="BF142" i="5"/>
  <c r="BF143" i="5"/>
  <c r="BF146" i="5"/>
  <c r="BF156" i="5"/>
  <c r="BF158" i="5"/>
  <c r="BF160" i="5"/>
  <c r="BF168" i="5"/>
  <c r="BF169" i="5"/>
  <c r="BF172" i="5"/>
  <c r="BF173" i="5"/>
  <c r="BF176" i="5"/>
  <c r="BF177" i="5"/>
  <c r="BF182" i="5"/>
  <c r="BF189" i="5"/>
  <c r="BF195" i="5"/>
  <c r="BF198" i="5"/>
  <c r="BF199" i="5"/>
  <c r="BF200" i="5"/>
  <c r="BF201" i="5"/>
  <c r="BF203" i="5"/>
  <c r="BF206" i="5"/>
  <c r="BF212" i="5"/>
  <c r="BF213" i="5"/>
  <c r="BF217" i="5"/>
  <c r="BF227" i="5"/>
  <c r="BF229" i="5"/>
  <c r="BF235" i="5"/>
  <c r="BF237" i="5"/>
  <c r="BF251" i="5"/>
  <c r="BF254" i="5"/>
  <c r="BF256" i="5"/>
  <c r="BF257" i="5"/>
  <c r="BF261" i="5"/>
  <c r="BF262" i="5"/>
  <c r="BF263" i="5"/>
  <c r="BF265" i="5"/>
  <c r="BF272" i="5"/>
  <c r="BF273" i="5"/>
  <c r="BF274" i="5"/>
  <c r="BF275" i="5"/>
  <c r="BF279" i="5"/>
  <c r="BF281" i="5"/>
  <c r="BF285" i="5"/>
  <c r="BF286" i="5"/>
  <c r="BF291" i="5"/>
  <c r="BF292" i="5"/>
  <c r="BF295" i="5"/>
  <c r="BF297" i="5"/>
  <c r="BF298" i="5"/>
  <c r="BF299" i="5"/>
  <c r="BF302" i="5"/>
  <c r="BF303" i="5"/>
  <c r="BF322" i="5"/>
  <c r="BF325" i="5"/>
  <c r="BF329" i="5"/>
  <c r="BF330" i="5"/>
  <c r="BF332" i="5"/>
  <c r="BF333" i="5"/>
  <c r="BF334" i="5"/>
  <c r="BF336" i="5"/>
  <c r="BF337" i="5"/>
  <c r="BF341" i="5"/>
  <c r="BF342" i="5"/>
  <c r="F91" i="4"/>
  <c r="J91" i="4"/>
  <c r="E121" i="4"/>
  <c r="J125" i="4"/>
  <c r="F128" i="4"/>
  <c r="BF135" i="4"/>
  <c r="BF139" i="4"/>
  <c r="BF141" i="4"/>
  <c r="BF143" i="4"/>
  <c r="BF145" i="4"/>
  <c r="BF149" i="4"/>
  <c r="BF151" i="4"/>
  <c r="BF155" i="4"/>
  <c r="BF159" i="4"/>
  <c r="BF160" i="4"/>
  <c r="BF163" i="4"/>
  <c r="BF164" i="4"/>
  <c r="BF165" i="4"/>
  <c r="BF166" i="4"/>
  <c r="BF168" i="4"/>
  <c r="BF169" i="4"/>
  <c r="BF174" i="4"/>
  <c r="BF179" i="4"/>
  <c r="BF181" i="4"/>
  <c r="BF186" i="4"/>
  <c r="BF187" i="4"/>
  <c r="BF204" i="4"/>
  <c r="BF205" i="4"/>
  <c r="BF206" i="4"/>
  <c r="BF213" i="4"/>
  <c r="BF215" i="4"/>
  <c r="BF219" i="4"/>
  <c r="BF220" i="4"/>
  <c r="BF221" i="4"/>
  <c r="BF223" i="4"/>
  <c r="BF225" i="4"/>
  <c r="BF226" i="4"/>
  <c r="BF144" i="4"/>
  <c r="BF150" i="4"/>
  <c r="BF154" i="4"/>
  <c r="BF157" i="4"/>
  <c r="BF158" i="4"/>
  <c r="BF161" i="4"/>
  <c r="BF162" i="4"/>
  <c r="BF167" i="4"/>
  <c r="BF171" i="4"/>
  <c r="BF175" i="4"/>
  <c r="BF176" i="4"/>
  <c r="BF177" i="4"/>
  <c r="BF178" i="4"/>
  <c r="BF180" i="4"/>
  <c r="BF183" i="4"/>
  <c r="BF184" i="4"/>
  <c r="BF185" i="4"/>
  <c r="BF234" i="4"/>
  <c r="BF235" i="4"/>
  <c r="BF236" i="4"/>
  <c r="BF241" i="4"/>
  <c r="BF242" i="4"/>
  <c r="BF243" i="4"/>
  <c r="BF245" i="4"/>
  <c r="BF246" i="4"/>
  <c r="BF248" i="4"/>
  <c r="BF249" i="4"/>
  <c r="BF250" i="4"/>
  <c r="BF256" i="4"/>
  <c r="BF259" i="4"/>
  <c r="BF261" i="4"/>
  <c r="BF266" i="4"/>
  <c r="BF267" i="4"/>
  <c r="BF274" i="4"/>
  <c r="BF283" i="4"/>
  <c r="BF291" i="4"/>
  <c r="BF189" i="4"/>
  <c r="BF190" i="4"/>
  <c r="BF198" i="4"/>
  <c r="BF200" i="4"/>
  <c r="BF201" i="4"/>
  <c r="BF210" i="4"/>
  <c r="BF218" i="4"/>
  <c r="BF237" i="4"/>
  <c r="BF251" i="4"/>
  <c r="BF252" i="4"/>
  <c r="BF254" i="4"/>
  <c r="BF257" i="4"/>
  <c r="BF264" i="4"/>
  <c r="BF275" i="4"/>
  <c r="BF277" i="4"/>
  <c r="BF281" i="4"/>
  <c r="BF285" i="4"/>
  <c r="BF287" i="4"/>
  <c r="BF289" i="4"/>
  <c r="J92" i="4"/>
  <c r="BF134" i="4"/>
  <c r="BF136" i="4"/>
  <c r="BF137" i="4"/>
  <c r="BF138" i="4"/>
  <c r="BF140" i="4"/>
  <c r="BF142" i="4"/>
  <c r="BF147" i="4"/>
  <c r="BF153" i="4"/>
  <c r="BF188" i="4"/>
  <c r="BF191" i="4"/>
  <c r="BF192" i="4"/>
  <c r="BF193" i="4"/>
  <c r="BF194" i="4"/>
  <c r="BF195" i="4"/>
  <c r="BF196" i="4"/>
  <c r="BF197" i="4"/>
  <c r="BF202" i="4"/>
  <c r="BF203" i="4"/>
  <c r="BF207" i="4"/>
  <c r="BF208" i="4"/>
  <c r="BF209" i="4"/>
  <c r="BF211" i="4"/>
  <c r="BF212" i="4"/>
  <c r="BF214" i="4"/>
  <c r="BF216" i="4"/>
  <c r="BF217" i="4"/>
  <c r="BF222" i="4"/>
  <c r="BF224" i="4"/>
  <c r="BF228" i="4"/>
  <c r="BF229" i="4"/>
  <c r="BF230" i="4"/>
  <c r="BF231" i="4"/>
  <c r="BF232" i="4"/>
  <c r="BF233" i="4"/>
  <c r="BF238" i="4"/>
  <c r="BF239" i="4"/>
  <c r="BF240" i="4"/>
  <c r="BF244" i="4"/>
  <c r="BF247" i="4"/>
  <c r="BF255" i="4"/>
  <c r="BF258" i="4"/>
  <c r="BF260" i="4"/>
  <c r="BF262" i="4"/>
  <c r="BF263" i="4"/>
  <c r="BF265" i="4"/>
  <c r="BF268" i="4"/>
  <c r="BF269" i="4"/>
  <c r="BF270" i="4"/>
  <c r="BF271" i="4"/>
  <c r="BF272" i="4"/>
  <c r="BF273" i="4"/>
  <c r="BF276" i="4"/>
  <c r="BF278" i="4"/>
  <c r="BF280" i="4"/>
  <c r="BF282" i="4"/>
  <c r="BF284" i="4"/>
  <c r="BF286" i="4"/>
  <c r="BF288" i="4"/>
  <c r="E85" i="3"/>
  <c r="F91" i="3"/>
  <c r="J125" i="3"/>
  <c r="BF133" i="3"/>
  <c r="BF145" i="3"/>
  <c r="BF148" i="3"/>
  <c r="BF149" i="3"/>
  <c r="BF150" i="3"/>
  <c r="BF153" i="3"/>
  <c r="BF155" i="3"/>
  <c r="BF164" i="3"/>
  <c r="BF167" i="3"/>
  <c r="BF170" i="3"/>
  <c r="BF171" i="3"/>
  <c r="BF194" i="3"/>
  <c r="BF195" i="3"/>
  <c r="BF196" i="3"/>
  <c r="BF201" i="3"/>
  <c r="BF206" i="3"/>
  <c r="BF207" i="3"/>
  <c r="BF213" i="3"/>
  <c r="BF215" i="3"/>
  <c r="BF217" i="3"/>
  <c r="BF218" i="3"/>
  <c r="J91" i="3"/>
  <c r="BF131" i="3"/>
  <c r="BF140" i="3"/>
  <c r="BF158" i="3"/>
  <c r="BF168" i="3"/>
  <c r="BF173" i="3"/>
  <c r="BF176" i="3"/>
  <c r="BF177" i="3"/>
  <c r="BF178" i="3"/>
  <c r="BF180" i="3"/>
  <c r="BF181" i="3"/>
  <c r="BF182" i="3"/>
  <c r="BF183" i="3"/>
  <c r="BF184" i="3"/>
  <c r="BF190" i="3"/>
  <c r="BF191" i="3"/>
  <c r="BF216" i="3"/>
  <c r="BF219" i="3"/>
  <c r="BF222" i="3"/>
  <c r="F92" i="3"/>
  <c r="BF132" i="3"/>
  <c r="BF134" i="3"/>
  <c r="BF135" i="3"/>
  <c r="BF136" i="3"/>
  <c r="BF137" i="3"/>
  <c r="BF156" i="3"/>
  <c r="BF157" i="3"/>
  <c r="BF162" i="3"/>
  <c r="BF163" i="3"/>
  <c r="BF192" i="3"/>
  <c r="BF193" i="3"/>
  <c r="BF198" i="3"/>
  <c r="BF199" i="3"/>
  <c r="BF200" i="3"/>
  <c r="BF202" i="3"/>
  <c r="BF203" i="3"/>
  <c r="BF204" i="3"/>
  <c r="BF205" i="3"/>
  <c r="BF208" i="3"/>
  <c r="BF210" i="3"/>
  <c r="BF211" i="3"/>
  <c r="BF212" i="3"/>
  <c r="J89" i="3"/>
  <c r="BF138" i="3"/>
  <c r="BF143" i="3"/>
  <c r="BF144" i="3"/>
  <c r="BF146" i="3"/>
  <c r="BF147" i="3"/>
  <c r="BF151" i="3"/>
  <c r="BF152" i="3"/>
  <c r="BF154" i="3"/>
  <c r="BF160" i="3"/>
  <c r="BF161" i="3"/>
  <c r="BF165" i="3"/>
  <c r="BF169" i="3"/>
  <c r="BF172" i="3"/>
  <c r="BF174" i="3"/>
  <c r="BF185" i="3"/>
  <c r="BF186" i="3"/>
  <c r="BF187" i="3"/>
  <c r="BF188" i="3"/>
  <c r="BF189" i="3"/>
  <c r="BF209" i="3"/>
  <c r="BF220" i="3"/>
  <c r="BF223" i="3"/>
  <c r="BF224" i="3"/>
  <c r="BF225" i="3"/>
  <c r="F92" i="2"/>
  <c r="J140" i="2"/>
  <c r="BF165" i="2"/>
  <c r="BF182" i="2"/>
  <c r="BF187" i="2"/>
  <c r="BF192" i="2"/>
  <c r="BF195" i="2"/>
  <c r="BF232" i="2"/>
  <c r="BF234" i="2"/>
  <c r="BF238" i="2"/>
  <c r="BF245" i="2"/>
  <c r="BF248" i="2"/>
  <c r="BF252" i="2"/>
  <c r="BF265" i="2"/>
  <c r="BF271" i="2"/>
  <c r="BF286" i="2"/>
  <c r="BF291" i="2"/>
  <c r="BF293" i="2"/>
  <c r="BF302" i="2"/>
  <c r="BF307" i="2"/>
  <c r="BF339" i="2"/>
  <c r="BF341" i="2"/>
  <c r="BF345" i="2"/>
  <c r="BF349" i="2"/>
  <c r="BF364" i="2"/>
  <c r="BF366" i="2"/>
  <c r="BF370" i="2"/>
  <c r="BF372" i="2"/>
  <c r="BF374" i="2"/>
  <c r="BF377" i="2"/>
  <c r="BF385" i="2"/>
  <c r="BF389" i="2"/>
  <c r="BF405" i="2"/>
  <c r="BF407" i="2"/>
  <c r="BF409" i="2"/>
  <c r="BF410" i="2"/>
  <c r="BF413" i="2"/>
  <c r="BF416" i="2"/>
  <c r="BF423" i="2"/>
  <c r="BF429" i="2"/>
  <c r="BF433" i="2"/>
  <c r="BF438" i="2"/>
  <c r="BF444" i="2"/>
  <c r="BF446" i="2"/>
  <c r="BF450" i="2"/>
  <c r="BF452" i="2"/>
  <c r="BF458" i="2"/>
  <c r="BF460" i="2"/>
  <c r="F91" i="2"/>
  <c r="J92" i="2"/>
  <c r="J142" i="2"/>
  <c r="BF156" i="2"/>
  <c r="BF161" i="2"/>
  <c r="BF166" i="2"/>
  <c r="BF167" i="2"/>
  <c r="BF169" i="2"/>
  <c r="BF170" i="2"/>
  <c r="BF174" i="2"/>
  <c r="BF179" i="2"/>
  <c r="BF184" i="2"/>
  <c r="BF186" i="2"/>
  <c r="BF198" i="2"/>
  <c r="BF203" i="2"/>
  <c r="BF207" i="2"/>
  <c r="BF211" i="2"/>
  <c r="BF214" i="2"/>
  <c r="BF228" i="2"/>
  <c r="BF230" i="2"/>
  <c r="BF241" i="2"/>
  <c r="BF250" i="2"/>
  <c r="BF266" i="2"/>
  <c r="BF268" i="2"/>
  <c r="BF275" i="2"/>
  <c r="BF278" i="2"/>
  <c r="BF295" i="2"/>
  <c r="BF296" i="2"/>
  <c r="BF308" i="2"/>
  <c r="BF309" i="2"/>
  <c r="BF312" i="2"/>
  <c r="BF323" i="2"/>
  <c r="BF325" i="2"/>
  <c r="BF327" i="2"/>
  <c r="BF332" i="2"/>
  <c r="BF336" i="2"/>
  <c r="BF357" i="2"/>
  <c r="BF358" i="2"/>
  <c r="BF359" i="2"/>
  <c r="BF360" i="2"/>
  <c r="BF362" i="2"/>
  <c r="BF394" i="2"/>
  <c r="BF397" i="2"/>
  <c r="BF400" i="2"/>
  <c r="BF403" i="2"/>
  <c r="BF427" i="2"/>
  <c r="BF442" i="2"/>
  <c r="BF454" i="2"/>
  <c r="BF462" i="2"/>
  <c r="BF470" i="2"/>
  <c r="BF472" i="2"/>
  <c r="BF474" i="2"/>
  <c r="BF487" i="2"/>
  <c r="BF489" i="2"/>
  <c r="BF491" i="2"/>
  <c r="BF494" i="2"/>
  <c r="BF496" i="2"/>
  <c r="BF499" i="2"/>
  <c r="BF501" i="2"/>
  <c r="BF505" i="2"/>
  <c r="BF507" i="2"/>
  <c r="BF512" i="2"/>
  <c r="BF514" i="2"/>
  <c r="BF517" i="2"/>
  <c r="E85" i="2"/>
  <c r="BF149" i="2"/>
  <c r="BF152" i="2"/>
  <c r="BF157" i="2"/>
  <c r="BF171" i="2"/>
  <c r="BF177" i="2"/>
  <c r="BF189" i="2"/>
  <c r="BF205" i="2"/>
  <c r="BF219" i="2"/>
  <c r="BF224" i="2"/>
  <c r="BF237" i="2"/>
  <c r="BF243" i="2"/>
  <c r="BF254" i="2"/>
  <c r="BF256" i="2"/>
  <c r="BF258" i="2"/>
  <c r="BF263" i="2"/>
  <c r="BF264" i="2"/>
  <c r="BF269" i="2"/>
  <c r="BF280" i="2"/>
  <c r="BF282" i="2"/>
  <c r="BF284" i="2"/>
  <c r="BF288" i="2"/>
  <c r="BF297" i="2"/>
  <c r="BF310" i="2"/>
  <c r="BF313" i="2"/>
  <c r="BF314" i="2"/>
  <c r="BF316" i="2"/>
  <c r="BF319" i="2"/>
  <c r="BF329" i="2"/>
  <c r="BF347" i="2"/>
  <c r="BF368" i="2"/>
  <c r="BF376" i="2"/>
  <c r="BF379" i="2"/>
  <c r="BF381" i="2"/>
  <c r="BF383" i="2"/>
  <c r="BF387" i="2"/>
  <c r="BF391" i="2"/>
  <c r="BF412" i="2"/>
  <c r="BF419" i="2"/>
  <c r="BF420" i="2"/>
  <c r="BF426" i="2"/>
  <c r="BF431" i="2"/>
  <c r="BF434" i="2"/>
  <c r="BF436" i="2"/>
  <c r="BF440" i="2"/>
  <c r="BF448" i="2"/>
  <c r="BF456" i="2"/>
  <c r="BF464" i="2"/>
  <c r="BF466" i="2"/>
  <c r="BF468" i="2"/>
  <c r="BF477" i="2"/>
  <c r="BF479" i="2"/>
  <c r="BF481" i="2"/>
  <c r="BF485" i="2"/>
  <c r="BF493" i="2"/>
  <c r="BF510" i="2"/>
  <c r="BF521" i="2"/>
  <c r="BF522" i="2"/>
  <c r="BF525" i="2"/>
  <c r="BF353" i="2"/>
  <c r="BF355" i="2"/>
  <c r="BF524" i="2"/>
  <c r="J33" i="2"/>
  <c r="AV95" i="1" s="1"/>
  <c r="F33" i="2"/>
  <c r="AZ95" i="1" s="1"/>
  <c r="F36" i="2"/>
  <c r="BC95" i="1" s="1"/>
  <c r="F37" i="3"/>
  <c r="BD96" i="1" s="1"/>
  <c r="J33" i="3"/>
  <c r="AV96" i="1" s="1"/>
  <c r="F33" i="4"/>
  <c r="AZ97" i="1" s="1"/>
  <c r="F37" i="4"/>
  <c r="BD97" i="1" s="1"/>
  <c r="F33" i="5"/>
  <c r="AZ98" i="1" s="1"/>
  <c r="J33" i="5"/>
  <c r="AV98" i="1" s="1"/>
  <c r="J33" i="6"/>
  <c r="AV99" i="1" s="1"/>
  <c r="F33" i="6"/>
  <c r="AZ99" i="1" s="1"/>
  <c r="F36" i="6"/>
  <c r="BC99" i="1" s="1"/>
  <c r="F37" i="6"/>
  <c r="BD99" i="1" s="1"/>
  <c r="F35" i="6"/>
  <c r="BB99" i="1" s="1"/>
  <c r="F37" i="2"/>
  <c r="BD95" i="1" s="1"/>
  <c r="F35" i="2"/>
  <c r="BB95" i="1" s="1"/>
  <c r="F36" i="3"/>
  <c r="BC96" i="1" s="1"/>
  <c r="F33" i="3"/>
  <c r="AZ96" i="1" s="1"/>
  <c r="J33" i="4"/>
  <c r="AV97" i="1" s="1"/>
  <c r="F36" i="4"/>
  <c r="BC97" i="1" s="1"/>
  <c r="F35" i="4"/>
  <c r="BB97" i="1" s="1"/>
  <c r="F36" i="5"/>
  <c r="BC98" i="1" s="1"/>
  <c r="F37" i="5"/>
  <c r="BD98" i="1" s="1"/>
  <c r="F35" i="3"/>
  <c r="BB96" i="1" s="1"/>
  <c r="F35" i="5"/>
  <c r="BB98" i="1" s="1"/>
  <c r="P310" i="5" l="1"/>
  <c r="R132" i="4"/>
  <c r="R141" i="3"/>
  <c r="R131" i="5"/>
  <c r="R310" i="5"/>
  <c r="T310" i="5"/>
  <c r="T130" i="5" s="1"/>
  <c r="P131" i="5"/>
  <c r="BK141" i="3"/>
  <c r="BK310" i="5"/>
  <c r="J310" i="5" s="1"/>
  <c r="J107" i="5" s="1"/>
  <c r="J166" i="3"/>
  <c r="J103" i="3" s="1"/>
  <c r="BK131" i="5"/>
  <c r="J131" i="5" s="1"/>
  <c r="J97" i="5" s="1"/>
  <c r="T172" i="4"/>
  <c r="P317" i="2"/>
  <c r="T132" i="4"/>
  <c r="T131" i="4"/>
  <c r="R317" i="2"/>
  <c r="T519" i="2"/>
  <c r="T317" i="2"/>
  <c r="R147" i="2"/>
  <c r="R128" i="3"/>
  <c r="T147" i="2"/>
  <c r="P132" i="4"/>
  <c r="P130" i="5"/>
  <c r="AU98" i="1"/>
  <c r="P172" i="4"/>
  <c r="P141" i="3"/>
  <c r="P128" i="3" s="1"/>
  <c r="AU96" i="1" s="1"/>
  <c r="R519" i="2"/>
  <c r="P147" i="2"/>
  <c r="R172" i="4"/>
  <c r="R131" i="4" s="1"/>
  <c r="T141" i="3"/>
  <c r="T128" i="3"/>
  <c r="BK129" i="3"/>
  <c r="J129" i="3" s="1"/>
  <c r="J97" i="3" s="1"/>
  <c r="BK132" i="4"/>
  <c r="J132" i="4" s="1"/>
  <c r="J97" i="4" s="1"/>
  <c r="BK147" i="2"/>
  <c r="J147" i="2" s="1"/>
  <c r="J97" i="2" s="1"/>
  <c r="BK317" i="2"/>
  <c r="J317" i="2" s="1"/>
  <c r="J105" i="2" s="1"/>
  <c r="BK519" i="2"/>
  <c r="J519" i="2"/>
  <c r="J124" i="2" s="1"/>
  <c r="BK172" i="4"/>
  <c r="J172" i="4" s="1"/>
  <c r="J104" i="4" s="1"/>
  <c r="BK119" i="6"/>
  <c r="J119" i="6" s="1"/>
  <c r="J97" i="6" s="1"/>
  <c r="J141" i="3"/>
  <c r="J100" i="3" s="1"/>
  <c r="F34" i="2"/>
  <c r="BA95" i="1" s="1"/>
  <c r="J34" i="6"/>
  <c r="AW99" i="1" s="1"/>
  <c r="AT99" i="1" s="1"/>
  <c r="BB94" i="1"/>
  <c r="AX94" i="1"/>
  <c r="BD94" i="1"/>
  <c r="W33" i="1"/>
  <c r="F34" i="6"/>
  <c r="BA99" i="1" s="1"/>
  <c r="BC94" i="1"/>
  <c r="W32" i="1" s="1"/>
  <c r="AZ94" i="1"/>
  <c r="W29" i="1"/>
  <c r="J34" i="2"/>
  <c r="AW95" i="1" s="1"/>
  <c r="AT95" i="1" s="1"/>
  <c r="J34" i="5"/>
  <c r="AW98" i="1" s="1"/>
  <c r="AT98" i="1" s="1"/>
  <c r="F34" i="3"/>
  <c r="BA96" i="1" s="1"/>
  <c r="J34" i="3"/>
  <c r="AW96" i="1" s="1"/>
  <c r="AT96" i="1" s="1"/>
  <c r="F34" i="4"/>
  <c r="BA97" i="1" s="1"/>
  <c r="J34" i="4"/>
  <c r="AW97" i="1" s="1"/>
  <c r="AT97" i="1" s="1"/>
  <c r="F34" i="5"/>
  <c r="BA98" i="1" s="1"/>
  <c r="P146" i="2" l="1"/>
  <c r="AU95" i="1" s="1"/>
  <c r="R130" i="5"/>
  <c r="T146" i="2"/>
  <c r="BK130" i="5"/>
  <c r="J130" i="5" s="1"/>
  <c r="J30" i="5" s="1"/>
  <c r="AG98" i="1" s="1"/>
  <c r="AN98" i="1" s="1"/>
  <c r="P131" i="4"/>
  <c r="AU97" i="1" s="1"/>
  <c r="AU94" i="1" s="1"/>
  <c r="R146" i="2"/>
  <c r="BK146" i="2"/>
  <c r="J146" i="2" s="1"/>
  <c r="J30" i="2" s="1"/>
  <c r="AG95" i="1" s="1"/>
  <c r="BK128" i="3"/>
  <c r="J128" i="3" s="1"/>
  <c r="J30" i="3" s="1"/>
  <c r="AG96" i="1" s="1"/>
  <c r="BK131" i="4"/>
  <c r="J131" i="4" s="1"/>
  <c r="J30" i="4" s="1"/>
  <c r="AG97" i="1" s="1"/>
  <c r="BK118" i="6"/>
  <c r="J118" i="6" s="1"/>
  <c r="J96" i="6" s="1"/>
  <c r="BA94" i="1"/>
  <c r="W30" i="1" s="1"/>
  <c r="W31" i="1"/>
  <c r="AY94" i="1"/>
  <c r="AV94" i="1"/>
  <c r="AK29" i="1" s="1"/>
  <c r="J96" i="5" l="1"/>
  <c r="J39" i="5"/>
  <c r="J39" i="3"/>
  <c r="J39" i="2"/>
  <c r="J39" i="4"/>
  <c r="J96" i="3"/>
  <c r="J96" i="4"/>
  <c r="J96" i="2"/>
  <c r="AN95" i="1"/>
  <c r="AN96" i="1"/>
  <c r="AN97" i="1"/>
  <c r="J30" i="6"/>
  <c r="AG99" i="1" s="1"/>
  <c r="AG94" i="1" s="1"/>
  <c r="AK26" i="1" s="1"/>
  <c r="AK35" i="1" s="1"/>
  <c r="AW94" i="1"/>
  <c r="AK30" i="1" s="1"/>
  <c r="J39" i="6" l="1"/>
  <c r="AN99" i="1"/>
  <c r="AT94" i="1"/>
  <c r="AN94" i="1" l="1"/>
</calcChain>
</file>

<file path=xl/sharedStrings.xml><?xml version="1.0" encoding="utf-8"?>
<sst xmlns="http://schemas.openxmlformats.org/spreadsheetml/2006/main" count="11277" uniqueCount="2077">
  <si>
    <t>Export Komplet</t>
  </si>
  <si>
    <t/>
  </si>
  <si>
    <t>2.0</t>
  </si>
  <si>
    <t>False</t>
  </si>
  <si>
    <t>{ca03778d-764d-4ae4-ad48-9c4d4892ed5f}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</si>
  <si>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</si>
  <si>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</si>
  <si>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</si>
  <si>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</si>
  <si>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</si>
  <si>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</si>
  <si>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</si>
  <si>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</si>
  <si>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</si>
  <si>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</si>
  <si>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Materskej školy Hrubá Borša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</si>
  <si>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</si>
  <si>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</si>
  <si>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</si>
  <si>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</si>
  <si>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</si>
  <si>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</si>
  <si>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</si>
  <si>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</si>
  <si>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</si>
  <si>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</si>
  <si>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</si>
  <si>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</si>
  <si>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</si>
  <si>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</si>
  <si>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</si>
  <si>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</si>
  <si>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</si>
  <si>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</si>
  <si>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</si>
  <si>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</si>
  <si>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</si>
  <si>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</si>
  <si>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</si>
  <si>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</si>
  <si>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</si>
  <si>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</si>
  <si>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</si>
  <si>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</si>
  <si>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</si>
  <si>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</si>
  <si>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</si>
  <si>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</si>
  <si>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</si>
  <si>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</si>
  <si>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</si>
  <si>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</si>
  <si>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</si>
  <si>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</si>
  <si>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</si>
  <si>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</si>
  <si>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</si>
  <si>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</si>
  <si>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</si>
  <si>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</si>
  <si>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</si>
  <si>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</si>
  <si>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</si>
  <si>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</si>
  <si>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</si>
  <si>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</si>
  <si>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</si>
  <si>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</si>
  <si>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</si>
  <si>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</si>
  <si>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</si>
  <si>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</si>
  <si>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</si>
  <si>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</si>
  <si>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</si>
  <si>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</si>
  <si>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Stavebná časť</t>
  </si>
  <si>
    <t>STA</t>
  </si>
  <si>
    <t>{cd004b68-f17d-42fe-8631-ff8a420ff96d}</t>
  </si>
  <si>
    <t>2</t>
  </si>
  <si>
    <t>Vykurovanie</t>
  </si>
  <si>
    <t>{87955f8d-7e66-411b-b0b3-257edb9d0cf2}</t>
  </si>
  <si>
    <t>3</t>
  </si>
  <si>
    <t>Zdravotechnika</t>
  </si>
  <si>
    <t>{0a9fc638-4401-4381-acde-6a55c47aea8e}</t>
  </si>
  <si>
    <t>4</t>
  </si>
  <si>
    <t>Elektroinštalácia</t>
  </si>
  <si>
    <t>{f18fdc46-db1f-420c-8e82-437fb19156e3}</t>
  </si>
  <si>
    <t>5</t>
  </si>
  <si>
    <t>Vzduchotechnika</t>
  </si>
  <si>
    <t>{a8707202-13fa-4d20-8d85-57cdc65d2cef}</t>
  </si>
  <si>
    <t>KRYCÍ LIST ROZPOČTU</t>
  </si>
  <si>
    <t>Objekt:</t>
  </si>
  <si>
    <t>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</si>
  <si>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</si>
  <si>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</si>
  <si>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</si>
  <si>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</si>
  <si>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</si>
  <si>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</si>
  <si>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</si>
  <si>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</si>
  <si>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</si>
  <si>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</si>
  <si>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</si>
  <si>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</si>
  <si>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</si>
  <si>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</si>
  <si>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</si>
  <si>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</si>
  <si>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725 - Zdravotechnika - zariaďovacie predmety</t>
  </si>
  <si>
    <t xml:space="preserve">    733 - Ústredné kúrenie - rozvodné potrubie</t>
  </si>
  <si>
    <t xml:space="preserve">    735 - Ústredné kúrenie - vykurovacie telesá</t>
  </si>
  <si>
    <t xml:space="preserve">    761 - Konštrukcie sklobetónové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</si>
  <si>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</si>
  <si>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</si>
  <si>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</si>
  <si>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</si>
  <si>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</si>
  <si>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</si>
  <si>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</si>
  <si>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</si>
  <si>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</si>
  <si>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</si>
  <si>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Dokončovacie práce - nátery</t>
  </si>
  <si>
    <t xml:space="preserve">    784 - Maľby</t>
  </si>
  <si>
    <t>M - Práce a dodávky M</t>
  </si>
  <si>
    <t xml:space="preserve">    21-M - Elektromontáže</t>
  </si>
  <si>
    <t xml:space="preserve">    24-M - Vzduchotechnika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</si>
  <si>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</si>
  <si>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</si>
  <si>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</si>
  <si>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</si>
  <si>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</si>
  <si>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</si>
  <si>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</si>
  <si>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</si>
  <si>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</si>
  <si>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</si>
  <si>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</si>
  <si>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</si>
  <si>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</si>
  <si>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</si>
  <si>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</si>
  <si>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</si>
  <si>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</si>
  <si>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113307122.S</t>
  </si>
  <si>
    <t>Odstránenie podkladu v ploche do 200 m2 z kameniva hrubého drveného, hr.100 do 200 mm,  -0,23500t</t>
  </si>
  <si>
    <t>m2</t>
  </si>
  <si>
    <t>190006804</t>
  </si>
  <si>
    <t>VV</t>
  </si>
  <si>
    <t>"Odstránenie štrkového podkladu podlahy hr. 200mm"1,95+19,85*1,05</t>
  </si>
  <si>
    <t>Súčet</t>
  </si>
  <si>
    <t>131201101.S</t>
  </si>
  <si>
    <t>Výkop nezapaženej jamy v hornine 3, do 100 m3</t>
  </si>
  <si>
    <t>m3</t>
  </si>
  <si>
    <t>52304557</t>
  </si>
  <si>
    <t>"výkop zeminy"1,95*0,4</t>
  </si>
  <si>
    <t>"Odstránenie zeminy a prehĺbenie podlahy (zemina)"19,84*0,6</t>
  </si>
  <si>
    <t>131201109.S</t>
  </si>
  <si>
    <t>Hĺbenie nezapažených jám a zárezov. Príplatok za lepivosť horniny 3</t>
  </si>
  <si>
    <t>1261982723</t>
  </si>
  <si>
    <t>17410100-2</t>
  </si>
  <si>
    <t>Zásyp sypaninou so zhutnením jám, šachiet, rýh, zárezov alebo okolo objektov do 100 m3</t>
  </si>
  <si>
    <t>1613264403</t>
  </si>
  <si>
    <t>"PODLAHA NOSNÁ ČASŤ - ZHUTNENÝ ŠTRK POD PODKLADNÝ BETÓN, FR. 16-32 mm, PRÍP. 8-32 MM (MIEŠANÁ FRAKCIA), HR. MIN. 150 MM A VIAC"</t>
  </si>
  <si>
    <t>19,85*1,05*0,15+3,63*0,6*1,05+1,95*0,15</t>
  </si>
  <si>
    <t>M</t>
  </si>
  <si>
    <t>58341000290-1</t>
  </si>
  <si>
    <t>PODLAHA NOSNÁ ČASŤ - ZHUTNENÝ ŠTRK POD PODKLADNÝ BETÓN, FR. 16-32 mm, PRÍP. 8-32 MM (MIEŠANÁ FRAKCIA), HR. MIN. 150 MM A VIAC</t>
  </si>
  <si>
    <t>t</t>
  </si>
  <si>
    <t>8</t>
  </si>
  <si>
    <t>-399833581</t>
  </si>
  <si>
    <t>(19,85*1,05*0,15+3,63*0,6*1,05+1,95*0,15)*2,1</t>
  </si>
  <si>
    <t>6</t>
  </si>
  <si>
    <t>162201101</t>
  </si>
  <si>
    <t>Vodorovné premiestnenie výkopku z horniny 1-4 do 20m</t>
  </si>
  <si>
    <t>-1611272615</t>
  </si>
  <si>
    <t>7</t>
  </si>
  <si>
    <t>162501102</t>
  </si>
  <si>
    <t>Vodorovné premiestnenie výkopku po spevnenej ceste z horniny tr.1-4, do 100 m3 na vzdialenosť do 3000 m</t>
  </si>
  <si>
    <t>-1606772954</t>
  </si>
  <si>
    <t>162501105</t>
  </si>
  <si>
    <t>Vodorovné premiestnenie výkopku po spevnenej ceste z horniny tr.1-4, do 100 m3, príplatok k cene za každých ďalšich a začatých 1000 m</t>
  </si>
  <si>
    <t>1680348390</t>
  </si>
  <si>
    <t>12,684*7</t>
  </si>
  <si>
    <t>9</t>
  </si>
  <si>
    <t>167101101</t>
  </si>
  <si>
    <t>Nakladanie neuľahnutého výkopku z hornín tr.1-4 do 100 m3</t>
  </si>
  <si>
    <t>1760681427</t>
  </si>
  <si>
    <t>10</t>
  </si>
  <si>
    <t>171201201</t>
  </si>
  <si>
    <t>Uloženie sypaniny na skládky do 100 m3</t>
  </si>
  <si>
    <t>-1233060515</t>
  </si>
  <si>
    <t>11</t>
  </si>
  <si>
    <t>171209002</t>
  </si>
  <si>
    <t>Poplatok za skladovanie - zemina a kamenivo (17 05) ostatné</t>
  </si>
  <si>
    <t>-1297374767</t>
  </si>
  <si>
    <t>12,684*1,8</t>
  </si>
  <si>
    <t>Zakladanie</t>
  </si>
  <si>
    <t>12</t>
  </si>
  <si>
    <t>273321312.S</t>
  </si>
  <si>
    <t>Betón základových dosiek, železový (bez výstuže), tr. C 20/25</t>
  </si>
  <si>
    <t>-1592654844</t>
  </si>
  <si>
    <t>"PODLAHA NOSNÁ ČASŤ - PODKLADNÁ ŽELEZOBETÓNOVÁ DOSKA, BETÓN C20/25, HR. 150 MM, len betón aj stienka pri schodisku"19,85*1,05*0,15+4,5*0,25*1*1,05</t>
  </si>
  <si>
    <t>13</t>
  </si>
  <si>
    <t>27336202-1</t>
  </si>
  <si>
    <t>PODLAHA NOSNÁ ČASŤ - PODKLADNÁ ŽELEZOBETÓNOVÁ DOSKA, BETÓN C20/25, HR. 150 MM, siete KY49 aj stienka pri schodisku</t>
  </si>
  <si>
    <t>ks</t>
  </si>
  <si>
    <t>1611100461</t>
  </si>
  <si>
    <t>Zvislé a kompletné konštrukcie</t>
  </si>
  <si>
    <t>14</t>
  </si>
  <si>
    <t>34224203-2</t>
  </si>
  <si>
    <t xml:space="preserve">SKLADBA VNÚTORNEJ NOSNEJ DELIACEJ STENY - VS1 - MUROVANÁ NENOSNÁ DELIACA STENA HR. 140 MM Z KERAMICKÉHO MURIVA, /NAPR. POROTHERM 14 PROFI, ROZM. 500x140x249 MM/ </t>
  </si>
  <si>
    <t>-1696760725</t>
  </si>
  <si>
    <t>P</t>
  </si>
  <si>
    <t>Poznámka k položke:_x000D_
PEVNOSTNÉ PARAMETRE KERAMICKÝCH TVÁRNIC A SPOJOVACEJ MALTY DEFINUJE PROJEKT STATIKY.</t>
  </si>
  <si>
    <t>1,2*2,35+1*2,45+1,4*2,45-0,9*1,97*3</t>
  </si>
  <si>
    <t>15</t>
  </si>
  <si>
    <t>31123456-2</t>
  </si>
  <si>
    <t>SKLADBA VNÚTORNEJ NOSNEJ DELIACEJ STENY - VS2 - MUROVANÁ NOSNÁ DELIACA STENA HR. 500 MM Z KERAMICKÉHO MURIVA, /NAPR. POROTHERM 25 PROFI, ROZM. 250x250x249 MM/ (2x250MM)</t>
  </si>
  <si>
    <t>-492011590</t>
  </si>
  <si>
    <t>(0,8*2,35+0,6*2,35+0,4*2,45+1,8*2,45)*0,5</t>
  </si>
  <si>
    <t>16</t>
  </si>
  <si>
    <t>34132141-1</t>
  </si>
  <si>
    <t>Osadenie UPE do betónového lôžka a vyspravenie otvoru betónom C25/30</t>
  </si>
  <si>
    <t>-1486824007</t>
  </si>
  <si>
    <t>(2,5*0,3+1,5*0,3)*0,5</t>
  </si>
  <si>
    <t>17</t>
  </si>
  <si>
    <t>31716013-3</t>
  </si>
  <si>
    <t>Keramický preklad KPP12-1250</t>
  </si>
  <si>
    <t>-1027332656</t>
  </si>
  <si>
    <t>18</t>
  </si>
  <si>
    <t>34132141-2</t>
  </si>
  <si>
    <t>Osadenie prekladu KPP do betónového lôžka</t>
  </si>
  <si>
    <t>-1341329932</t>
  </si>
  <si>
    <t>Vodorovné konštrukcie</t>
  </si>
  <si>
    <t>19</t>
  </si>
  <si>
    <t>43032141-1</t>
  </si>
  <si>
    <t>Vyhotovenie betónovej podesty únikových dverí, betón C25/30</t>
  </si>
  <si>
    <t>668598744</t>
  </si>
  <si>
    <t>1,95*0,6</t>
  </si>
  <si>
    <t>Úpravy povrchov, podlahy, osadenie</t>
  </si>
  <si>
    <t>632452219.S</t>
  </si>
  <si>
    <t>Cementový poter, pevnosti v tlaku 20 MPa, hr. 50 mm</t>
  </si>
  <si>
    <t>-1738790521</t>
  </si>
  <si>
    <t>"CEMENTOVÝ POTER, SUCHÁ ZMES, RÝCHLOTVRDNÚCI BETÓNOVÝ POTER NA BÁZE CEMENTU HR. 50 MM "19,85*1,05</t>
  </si>
  <si>
    <t>21</t>
  </si>
  <si>
    <t>61146011-1</t>
  </si>
  <si>
    <t>Podkladný a uzatvárací náter na betón</t>
  </si>
  <si>
    <t>41116636</t>
  </si>
  <si>
    <t>"ODLAHA NOSNÁ ČASŤ - PODKLADNÝ A UZATVÁRACÍ NÁTER NA BETÓN"19,85*1,05</t>
  </si>
  <si>
    <t>22</t>
  </si>
  <si>
    <t>63245261-1</t>
  </si>
  <si>
    <t>SAMONIVELAČNÝ POTER hr. 5,0 MM</t>
  </si>
  <si>
    <t>-778210439</t>
  </si>
  <si>
    <t>"PODLAHA P1, P4, P6 "</t>
  </si>
  <si>
    <t>12,52+5,6+4,58+14,72+7,04+7,29+10,53+6,37+9,77+6,69+2,56+2,6+7,24+8,11+0,96+0,43+0,41+19,37+4,25*1,6*1,1</t>
  </si>
  <si>
    <t>"PODLAHA P3, P5"((52,05+63,32)+32,7*2*0,1)*1,1</t>
  </si>
  <si>
    <t>23</t>
  </si>
  <si>
    <t>61246036-1</t>
  </si>
  <si>
    <t>UNIVERZÁLNA JEDNOVRSTVÁ VÁPENNOCEMENTOVÁ OMIETKA HR. MAX. 20 MM, /NAPR. POROTHERM UNIVERSAL/,    VYHLADENÁ DO FINÁLNEJ POVRCHOVEJ ÚPRAVY</t>
  </si>
  <si>
    <t>-1356552027</t>
  </si>
  <si>
    <t>(22,2+9,6+8+9,3+4,15+15,6)*3,6+(32,7+32,5+18,7)*3,7-2,05*2,4*6*0,5-0,8*2*7</t>
  </si>
  <si>
    <t>24</t>
  </si>
  <si>
    <t>61246511-1</t>
  </si>
  <si>
    <t>PREDNÁSTREK</t>
  </si>
  <si>
    <t>-1970578642</t>
  </si>
  <si>
    <t>25</t>
  </si>
  <si>
    <t>62525073-3</t>
  </si>
  <si>
    <t xml:space="preserve"> LEPIACA STIERKA PRE ETICS</t>
  </si>
  <si>
    <t>-363229931</t>
  </si>
  <si>
    <t>"SKLADBA OBVODOVEJ STENY S1,S2 "(379,98+26,45+10,3)*1,1</t>
  </si>
  <si>
    <t>"SKLADBA OBVODOVEJ STENY - SOKEL S1,S2"31,33*1,1</t>
  </si>
  <si>
    <t>26</t>
  </si>
  <si>
    <t>62525071-1</t>
  </si>
  <si>
    <t>SKLADBA OBVODOVEJ STENY S1,S2 - TEPELNOIZOLAČNÁ VRSTVA ETICS - IZOLAČNÉ DOSKY NA BÁZE MINERÁLNEJ VLNY /NAPR. ISOVER TF PROFI/ HR. 160 MM</t>
  </si>
  <si>
    <t>1719614109</t>
  </si>
  <si>
    <t xml:space="preserve">Poznámka k položke:_x000D_
V MIESTE STYKU HORIZONTÁLNYCH A VERTIKÁLNYCH PLÔCH POUŽIŤ IZOLAČNÉ DOSKY Z NENASIAKAVÉHO POLYSTYRÉNU </t>
  </si>
  <si>
    <t>99,56+15,31+20,34+78,26+96,02+70,49</t>
  </si>
  <si>
    <t>27</t>
  </si>
  <si>
    <t>62248111-2</t>
  </si>
  <si>
    <t>Potiahnutie vonkajších stien sklotextílnou mriežkou s celoplošným prilepením</t>
  </si>
  <si>
    <t>-1065829753</t>
  </si>
  <si>
    <t>"SKLADBA OBVODOVEJ STENY S1,S2 - SKLOTEXTILNÁ MRIEŽKA VKLADANÁ DO LEPIACEJ STIERKY PRE ETICS, MRIEŽKA S PRESAHOM MIN. 100 MM"</t>
  </si>
  <si>
    <t>(379,98+26,45+10,3)*1,3</t>
  </si>
  <si>
    <t>"SKLADBA OBVODOVEJ STENY - SOKEL S1,S2 - SKLOTEXTILNÁ MRIEŽKA VKLADANÁ DO LEPIACEJ STIERKY PRE ETICS, MRIEŽKA S PRESAHOM MIN. 100 MM"31,33*1,3</t>
  </si>
  <si>
    <t>28</t>
  </si>
  <si>
    <t>6259911-5</t>
  </si>
  <si>
    <t>Základný náter</t>
  </si>
  <si>
    <t>1101974112</t>
  </si>
  <si>
    <t>"SKLADBA OBVODOVEJ STENY S1, S2 - ZÁKLADNÝ NÁTER PRE ETICS"</t>
  </si>
  <si>
    <t>(379,98+26,45+10,3)*1,1</t>
  </si>
  <si>
    <t>"SKLADBA OBVODOVEJ STENY - SOKEL S1,S2 - ZÁKLADNÝ NÁTER PRE ETICS"31,33*1,1</t>
  </si>
  <si>
    <t>29</t>
  </si>
  <si>
    <t>622464222</t>
  </si>
  <si>
    <t>Vonkajšia omietka stien  tenkovrstvová silikátová 2 mm príp. silikónová omietka</t>
  </si>
  <si>
    <t>1002775592</t>
  </si>
  <si>
    <t>"SKLADBA OBVODOVEJ STENY S1, S2 - TENKOVRSTVÁ SILIKÁTOVÁ ALEBO SILIKÓNOVÁ OMIETKA HR. 2 MM"</t>
  </si>
  <si>
    <t>30</t>
  </si>
  <si>
    <t>62525142-1</t>
  </si>
  <si>
    <t>SKLADBA OBVODOVEJ STENY S1,S2 - TEPELNOIZOLAČNÁ VRSTVA ETICS - IZOLAČNÉ DOSKY napr. extrudovaný polystyrén XPS napr.  Styrodur 2800 C hr. 20mm podbitie strechy</t>
  </si>
  <si>
    <t>1416332403</t>
  </si>
  <si>
    <t>0,5*52,9</t>
  </si>
  <si>
    <t>31</t>
  </si>
  <si>
    <t>62525138-2</t>
  </si>
  <si>
    <t>SKLADBA OBVODOVEJ STENY S1,S2 - TEPELNOIZOLAČNÁ VRSTVA ETICS - IZOLAČNÉ DOSKY napr. extrudovaný polystyrén XPS napr.  Styrodur 2800 C hr. 50mm izolácia striešky nad vstupom</t>
  </si>
  <si>
    <t>-635176062</t>
  </si>
  <si>
    <t>4,54*2+6,1*0,2</t>
  </si>
  <si>
    <t>32</t>
  </si>
  <si>
    <t>62525055-3</t>
  </si>
  <si>
    <t>SKLADBA OBVODOVEJ STENY - SOKEL S1,S2 - TEPELNOIZOLAČNÁ VRSTVA ETICS - IZOLAČNÉ DOSKY Z POLYSTYRÉNU /NAPR. EXTRUDOVANÝ POLYSTYRÉN ALT. POLYSTYRÉN EPS VHODNÝ PRE ZATEPLENIE SOKLOV/ HR. 120 MM</t>
  </si>
  <si>
    <t>-985532497</t>
  </si>
  <si>
    <t>6,91+0,97+10,84+2,92+4,61+5,08</t>
  </si>
  <si>
    <t>33</t>
  </si>
  <si>
    <t>622465112</t>
  </si>
  <si>
    <t>Vonkajšia omietka stien , marmolit, mramorové zrná, strednozrnná , soklová omietka</t>
  </si>
  <si>
    <t>-751550894</t>
  </si>
  <si>
    <t>"SKLADBA OBVODOVEJ STENY - SOKEL S1,S2: - MARMOLITOVÁ / SOKLOVÁ OMIETKA"31,33*1,1</t>
  </si>
  <si>
    <t>34</t>
  </si>
  <si>
    <t>95394531-1</t>
  </si>
  <si>
    <t>Štartovací profil pre zateplenie</t>
  </si>
  <si>
    <t>m</t>
  </si>
  <si>
    <t>-364106418</t>
  </si>
  <si>
    <t>35</t>
  </si>
  <si>
    <t>9539461-2-</t>
  </si>
  <si>
    <t>Rohové a kútové profily zateplenia a ostenia</t>
  </si>
  <si>
    <t>-1920004669</t>
  </si>
  <si>
    <t>3*8,9+52,9+3*3+4,7*2+6,3*4+4,6+5+6,2*2+8,9*6+6,1*2+7,9+7,4+9,7+6,6</t>
  </si>
  <si>
    <t>36</t>
  </si>
  <si>
    <t>95399612-1</t>
  </si>
  <si>
    <t>APU lišty</t>
  </si>
  <si>
    <t>1692454382</t>
  </si>
  <si>
    <t>37</t>
  </si>
  <si>
    <t>9539961-2</t>
  </si>
  <si>
    <t>Parotesná páska - montáž okien, zo strany interiéru</t>
  </si>
  <si>
    <t>-487252550</t>
  </si>
  <si>
    <t>4,7*2+6,3*4+4,6+5+6,2*2+8,9*6+6,1*2+7,9+7,4+9,7+6,6</t>
  </si>
  <si>
    <t>38</t>
  </si>
  <si>
    <t>9539961-3</t>
  </si>
  <si>
    <t>Paropriepustná páska -  poistná hydroizolačná páska - montáž okien, zo strany exteriéru</t>
  </si>
  <si>
    <t>-1811816523</t>
  </si>
  <si>
    <t>Ostatné konštrukcie a práce-búranie</t>
  </si>
  <si>
    <t>39</t>
  </si>
  <si>
    <t>965081812.S</t>
  </si>
  <si>
    <t>Búranie dlažieb, z kamen., cement., terazzových, čadičových alebo keramických, hr. nad 10 mm,  -0,06500t</t>
  </si>
  <si>
    <t>-1413076738</t>
  </si>
  <si>
    <t>"Odstránenie keramickej dlažby aj s lepidlom aj kermických soklov"12,52+5,6+4,58+46,62+15,55+6,07+4,96+25,54+39,69+22,68+16,41+14,18+8,63</t>
  </si>
  <si>
    <t>40</t>
  </si>
  <si>
    <t>96105511-1</t>
  </si>
  <si>
    <t>Odstránenie betónovej podlahy hr. 150mm</t>
  </si>
  <si>
    <t>-606569845</t>
  </si>
  <si>
    <t>19,85*0,15</t>
  </si>
  <si>
    <t>41</t>
  </si>
  <si>
    <t>962052211.S</t>
  </si>
  <si>
    <t>Búranie muriva alebo vybúranie otvorov plochy nad 4 m2 železobetonového nadzákladného,  -2,40000t</t>
  </si>
  <si>
    <t>2112768011</t>
  </si>
  <si>
    <t>"Odstránenie betónovej steny hr. 200mm"6,3*0,8*0,2</t>
  </si>
  <si>
    <t>42</t>
  </si>
  <si>
    <t>96808235-1</t>
  </si>
  <si>
    <t>Odstránenie plastových okien, dverí a zaskl. stien</t>
  </si>
  <si>
    <t>372747352</t>
  </si>
  <si>
    <t>0,9*1,7+2,05*2,4*2+1,8*1,3+1,2*1,3+1*1,3+2,6*2,25+1,35*1*2+1,35*1,8*4+2,05*2,45*3+1,8*1,3+2,4*1,3+1,5*2,45</t>
  </si>
  <si>
    <t>43</t>
  </si>
  <si>
    <t>96807287-1</t>
  </si>
  <si>
    <t>Odstránenie mreží z okien</t>
  </si>
  <si>
    <t>-1854818563</t>
  </si>
  <si>
    <t>1,35*1*2</t>
  </si>
  <si>
    <t>44</t>
  </si>
  <si>
    <t>968061125.S</t>
  </si>
  <si>
    <t>Vyvesenie dreveného dverného krídla do suti plochy do 2 m2, -0,02400t</t>
  </si>
  <si>
    <t>1114659505</t>
  </si>
  <si>
    <t>"Odstránenie drevených dverí 600/1970 aj so zárubňami aj prahmi"3</t>
  </si>
  <si>
    <t>"Odstránenie drevených dverí 800/1970 aj so zárubňami aj prahmi"8</t>
  </si>
  <si>
    <t>"Odstránenie drevených dverí 900/2100 aj so zárubňami aj prahmi"3</t>
  </si>
  <si>
    <t>45</t>
  </si>
  <si>
    <t>96807245-1</t>
  </si>
  <si>
    <t>Odstránenie existujúcich oceľových zárubní 600x1970</t>
  </si>
  <si>
    <t>-1608309446</t>
  </si>
  <si>
    <t>46</t>
  </si>
  <si>
    <t>96807245-2</t>
  </si>
  <si>
    <t>Odstránenie existujúcich oceľových zárubní 800x1970</t>
  </si>
  <si>
    <t>482356102</t>
  </si>
  <si>
    <t>47</t>
  </si>
  <si>
    <t>96807245-3</t>
  </si>
  <si>
    <t>Odstránenie existujúcich oceľových zárubní 900x1970</t>
  </si>
  <si>
    <t>1025567353</t>
  </si>
  <si>
    <t>48</t>
  </si>
  <si>
    <t>968061126.S</t>
  </si>
  <si>
    <t>Vyvesenie dreveného dverného krídla do suti plochy nad 2 m2, -0,02700t</t>
  </si>
  <si>
    <t>-539474503</t>
  </si>
  <si>
    <t>"Odstránenie drevených dverí 1100/1970 aj so zárubňami aj prahmi"1</t>
  </si>
  <si>
    <t>49</t>
  </si>
  <si>
    <t>96807245-4</t>
  </si>
  <si>
    <t>Odstránenie existujúcich oceľových zárubní 1100x1970</t>
  </si>
  <si>
    <t>-1264570460</t>
  </si>
  <si>
    <t>50</t>
  </si>
  <si>
    <t>96806235-2</t>
  </si>
  <si>
    <t>Odstránenie drevených zasklených stien, okien a drev. prechodu</t>
  </si>
  <si>
    <t>1313127569</t>
  </si>
  <si>
    <t>1,3*3,65+1,5*2,2</t>
  </si>
  <si>
    <t>51</t>
  </si>
  <si>
    <t>962031132.S</t>
  </si>
  <si>
    <t>Búranie priečok alebo vybúranie otvorov plochy nad 4 m2 z tehál pálených, plných alebo dutých hr. do 150 mm,  -0,19600t</t>
  </si>
  <si>
    <t>-730656953</t>
  </si>
  <si>
    <t>"Odstránenie keramických priečok hr. 150mm"</t>
  </si>
  <si>
    <t>6,3*3,6+1,6*3+(1,5+1,6+4,2+2,6+3,15+3,9)*3,65+1,4*2,35-(0,8*1,97*5+0,6*1,97*2+1,1*1,97+1,5*3,6+1,5*2,2+1,6*0,9)+1,4*2,45+(6,3+3,6+2,65)*3,7</t>
  </si>
  <si>
    <t>52</t>
  </si>
  <si>
    <t>962032231.S</t>
  </si>
  <si>
    <t>Búranie muriva alebo vybúranie otvorov plochy nad 4 m2 nadzákladového z tehál pálených, vápenopieskových, cementových na maltu,  -1,90500t</t>
  </si>
  <si>
    <t>-36598852</t>
  </si>
  <si>
    <t>"Odstránenie keramického muriva a otvory"(1,15*1,7+2,05*0,7+2,5*0,3+1,1*2,2+1,5*0,3+0,3*2,45)*0,5+1,45*1,6*0,25*2</t>
  </si>
  <si>
    <t>53</t>
  </si>
  <si>
    <t>978013191.S</t>
  </si>
  <si>
    <t>Otlčenie omietok stien vnútorných vápenných alebo vápennocementových v rozsahu do 100 %,  -0,04600t</t>
  </si>
  <si>
    <t>-1586310434</t>
  </si>
  <si>
    <t>"Odstránenie vnútorných omietok stien a ostení"(32,7+28,5)*3,5+18,6*7+(32,7+18,1+16,9)*3,6</t>
  </si>
  <si>
    <t>54</t>
  </si>
  <si>
    <t>978059531.S</t>
  </si>
  <si>
    <t>Odsekanie a odobratie obkladov stien z obkladačiek vnútorných vrátane podkladovej omietky nad 2 m2,  -0,06800t</t>
  </si>
  <si>
    <t>-1693926991</t>
  </si>
  <si>
    <t>"Odstránenie keramických obkladov aj s omietkou"17,6*2,1+3,3*2,1-0,8*1,97*2-0,9*1+13*2,1</t>
  </si>
  <si>
    <t>55</t>
  </si>
  <si>
    <t>978015291.S</t>
  </si>
  <si>
    <t>Otlčenie omietok vonkajších priečelí jednoduchých, s vyškriabaním škár, očistením muriva, v rozsahu do 100 %,  -0,05900t</t>
  </si>
  <si>
    <t>894440147</t>
  </si>
  <si>
    <t>"Odstránenie vonkajších omietok fasády"115,1+93,93-(2,05*2,4*2+0,9*1,7+1,8*1,3*2+1,2*1,3+2,4*1,3)*0,5</t>
  </si>
  <si>
    <t>56</t>
  </si>
  <si>
    <t>978011191.S</t>
  </si>
  <si>
    <t>Otlčenie omietok stropov vnútorných vápenných alebo vápennocementových v rozsahu do 100 %,  -0,05000t</t>
  </si>
  <si>
    <t>1909728566</t>
  </si>
  <si>
    <t>"Odstránenie vnútorných omietok stropov"1,69+3,75*0,3*2</t>
  </si>
  <si>
    <t>57</t>
  </si>
  <si>
    <t>93890230-1</t>
  </si>
  <si>
    <t>Vyčistenie podkladu po odstránení vnútorných a vonkajších omietok</t>
  </si>
  <si>
    <t>-824834366</t>
  </si>
  <si>
    <t>588,12+198,67</t>
  </si>
  <si>
    <t>58</t>
  </si>
  <si>
    <t>976061111.S</t>
  </si>
  <si>
    <t>Vybúranie drevených zábradlí a madiel,  -0,01600t</t>
  </si>
  <si>
    <t>1326638093</t>
  </si>
  <si>
    <t>"Odstránenie dreveného zábradlia schodiska aj s oceľovou nosnou konštrukciou"10,1*1,25*1</t>
  </si>
  <si>
    <t>59</t>
  </si>
  <si>
    <t>968062991.S</t>
  </si>
  <si>
    <t>Vybúranie drevených vnútorných obložení výkladov, ostenia a obkladov stien,  -0,00400t</t>
  </si>
  <si>
    <t>-44142011</t>
  </si>
  <si>
    <t>"Odstránenie dreveného obkladu stien aj s konštrukciou"10,05*1,5</t>
  </si>
  <si>
    <t>60</t>
  </si>
  <si>
    <t>96504420-1</t>
  </si>
  <si>
    <t>Príprava podkladu pod samonivelačný poter zdrsnenie terazza, vyrovnanie betónov</t>
  </si>
  <si>
    <t>413429971</t>
  </si>
  <si>
    <t>134,27+134,1</t>
  </si>
  <si>
    <t>61</t>
  </si>
  <si>
    <t>93890230-2</t>
  </si>
  <si>
    <t>PÔVODNÁ KONŠTRUKCIA STROPU NAD 2.NP PO VYČISTENÍ - vyčistenie</t>
  </si>
  <si>
    <t>1733995093</t>
  </si>
  <si>
    <t>62</t>
  </si>
  <si>
    <t>97205424-1</t>
  </si>
  <si>
    <t>Vyhotovenie prierazu pre VZT v strope (zmiešanom) hr. stropu 600mm, D250mm</t>
  </si>
  <si>
    <t>979740192</t>
  </si>
  <si>
    <t>63</t>
  </si>
  <si>
    <t>941941031.S</t>
  </si>
  <si>
    <t>Montáž lešenia ľahkého pracovného radového s podlahami šírky od 0,80 do 1,00 m, výšky do 10 m</t>
  </si>
  <si>
    <t>-997562089</t>
  </si>
  <si>
    <t>"Pomocné lešenie pri odstránení omietok stropov a podhľadov"32,7*3,5*2</t>
  </si>
  <si>
    <t>"pomocné lešenie pre vyhotovenie sadrokartónových podhľadov"14,72+7,04+7,29+10,53+6,37+52,05+119,66</t>
  </si>
  <si>
    <t>"lešenie spolu na 2 mesiac"77,4*8,8</t>
  </si>
  <si>
    <t>64</t>
  </si>
  <si>
    <t>941941191.S</t>
  </si>
  <si>
    <t>Príplatok za prvý a každý ďalší i začatý mesiac použitia lešenia ľahkého pracovného radového s podlahami šírky od 0,80 do 1,00 m, výšky do 10 m</t>
  </si>
  <si>
    <t>-1828428666</t>
  </si>
  <si>
    <t>"lešenie spolu na 2 mesiac"77,4*8,8*2</t>
  </si>
  <si>
    <t>65</t>
  </si>
  <si>
    <t>941941831.S</t>
  </si>
  <si>
    <t>Demontáž lešenia ľahkého pracovného radového s podlahami šírky nad 0,80 do 1,00 m, výšky do 10 m</t>
  </si>
  <si>
    <t>600388754</t>
  </si>
  <si>
    <t>66</t>
  </si>
  <si>
    <t>941955002.S</t>
  </si>
  <si>
    <t>Lešenie ľahké pracovné pomocné s výškou lešeňovej podlahy nad 1,20 do 1,90 m</t>
  </si>
  <si>
    <t>-1095898439</t>
  </si>
  <si>
    <t>67</t>
  </si>
  <si>
    <t>979081111.S</t>
  </si>
  <si>
    <t>Odvoz sutiny a vybúraných hmôt na skládku do 1 km</t>
  </si>
  <si>
    <t>-913318976</t>
  </si>
  <si>
    <t>68</t>
  </si>
  <si>
    <t>979081121.S</t>
  </si>
  <si>
    <t>Odvoz sutiny a vybúraných hmôt na skládku za každý ďalší 1 km</t>
  </si>
  <si>
    <t>-887264671</t>
  </si>
  <si>
    <t>119,17*9</t>
  </si>
  <si>
    <t>69</t>
  </si>
  <si>
    <t>979082111.S</t>
  </si>
  <si>
    <t>Vnútrostavenisková doprava sutiny a vybúraných hmôt do 10 m</t>
  </si>
  <si>
    <t>-275788922</t>
  </si>
  <si>
    <t>70</t>
  </si>
  <si>
    <t>979087213.S</t>
  </si>
  <si>
    <t>Nakladanie na dopravné prostriedky pre vodorovnú dopravu vybúraných hmôt</t>
  </si>
  <si>
    <t>-1621756393</t>
  </si>
  <si>
    <t>71</t>
  </si>
  <si>
    <t>979089612.S</t>
  </si>
  <si>
    <t>Poplatok za skladovanie - iné odpady zo stavieb a demolácií (17 09), ostatné</t>
  </si>
  <si>
    <t>-914271309</t>
  </si>
  <si>
    <t>99</t>
  </si>
  <si>
    <t>Presun hmôt HSV</t>
  </si>
  <si>
    <t>72</t>
  </si>
  <si>
    <t>999281111.S</t>
  </si>
  <si>
    <t>Presun hmôt pre opravy a údržbu objektov vrátane vonkajších plášťov výšky do 25 m</t>
  </si>
  <si>
    <t>-1292261483</t>
  </si>
  <si>
    <t>PSV</t>
  </si>
  <si>
    <t>Práce a dodávky PSV</t>
  </si>
  <si>
    <t>711</t>
  </si>
  <si>
    <t>Izolácie proti vode a vlhkosti</t>
  </si>
  <si>
    <t>73</t>
  </si>
  <si>
    <t>711131101.S</t>
  </si>
  <si>
    <t>Zhotovenie  izolácie proti zemnej vlhkosti vodorovná AIP na sucho</t>
  </si>
  <si>
    <t>-743572304</t>
  </si>
  <si>
    <t xml:space="preserve">"PODLAHA NOSNÁ ČASŤ - HYDROIZOLÁCIA PROTI ZEMNEJ VLHKOSTI A VODE, 2 x ASFALTOVÝ PÁS, HR. 2x 4 MM, SPOLU 8MM, HYDROIZOLÁCIA S PROTIRADÓNOVOU OCHRANOU" </t>
  </si>
  <si>
    <t>"(plocha spolu za 2 vrstvy)"19,85*1,05*1,3</t>
  </si>
  <si>
    <t>74</t>
  </si>
  <si>
    <t>62831000120-1</t>
  </si>
  <si>
    <t>PODLAHA NOSNÁ ČASŤ - HYDROIZOLÁCIA PROTI ZEMNEJ VLHKOSTI A VODE, 2 x ASFALTOVÝ PÁS, HR. 2x 4 MM, SPOLU 8MM, HYDROIZOLÁCIA S PROTIRADÓNOVOU OCHRANOU</t>
  </si>
  <si>
    <t>-957890498</t>
  </si>
  <si>
    <t>27,095*1,15 'Prepočítané koeficientom množstva</t>
  </si>
  <si>
    <t>75</t>
  </si>
  <si>
    <t>71111314-1</t>
  </si>
  <si>
    <t>Náterová hydroizolácia podlahy a stien v priestoroch so zvýšenou vlhkosťou, /rohy a kúty opatriť spevňujúcou páskou/</t>
  </si>
  <si>
    <t>-2036981596</t>
  </si>
  <si>
    <t>(6,4+12,5+2,6+2,6)*1,3</t>
  </si>
  <si>
    <t>76</t>
  </si>
  <si>
    <t>998711201.S</t>
  </si>
  <si>
    <t>Presun hmôt pre izoláciu proti vode v objektoch výšky do 6 m</t>
  </si>
  <si>
    <t>%</t>
  </si>
  <si>
    <t>993916013</t>
  </si>
  <si>
    <t>713</t>
  </si>
  <si>
    <t>Izolácie tepelné</t>
  </si>
  <si>
    <t>77</t>
  </si>
  <si>
    <t>713122131.S</t>
  </si>
  <si>
    <t>Montáž tepelnej izolácie podláh polystyrénom, kladeným do lepidla</t>
  </si>
  <si>
    <t>1582895482</t>
  </si>
  <si>
    <t>"PODLAHA NOSNÁ ČASŤ  - TEPELNÁ IZOLÁCIA PODLAHOVÝ POLYSTYRÉN /NAPR. ISOVER EPS NEOFLOOR/, HR. 140 MM"19,85*1,05</t>
  </si>
  <si>
    <t>78</t>
  </si>
  <si>
    <t>28376000120-1</t>
  </si>
  <si>
    <t>PODLAHA NOSNÁ ČASŤ  - TEPELNÁ IZOLÁCIA PODLAHOVÝ POLYSTYRÉN /NAPR. ISOVER EPS NEOFLOOR/, HR. 140 MM</t>
  </si>
  <si>
    <t>631376681</t>
  </si>
  <si>
    <t>Poznámka k položke:_x000D_
Minimálna objemová hmotnosť: 20 kg/m3.</t>
  </si>
  <si>
    <t>19,85*1,05</t>
  </si>
  <si>
    <t>20,843*1,02 'Prepočítané koeficientom množstva</t>
  </si>
  <si>
    <t>79</t>
  </si>
  <si>
    <t>63200101-1</t>
  </si>
  <si>
    <t xml:space="preserve">PE fólia, ochranná vrstva tepelnej izolácie </t>
  </si>
  <si>
    <t>508222634</t>
  </si>
  <si>
    <t>"PODLAHA NOSNÁ ČASŤ - OCHRANNÁ VRSTVA TEPELNEJ IZOLÁCIE, PE FÓLIA"19,85*1,05*1,3</t>
  </si>
  <si>
    <t>80</t>
  </si>
  <si>
    <t>28329000360-1</t>
  </si>
  <si>
    <t>PE fólia, ochranná vrstva tepelnej izolácie</t>
  </si>
  <si>
    <t>-1501356144</t>
  </si>
  <si>
    <t>27,1*1,15 'Prepočítané koeficientom množstva</t>
  </si>
  <si>
    <t>81</t>
  </si>
  <si>
    <t>713111125.S</t>
  </si>
  <si>
    <t>Montáž tepelnej izolácie stropov rovných minerálnou vlnou, spodkom prilepením</t>
  </si>
  <si>
    <t>-1735029185</t>
  </si>
  <si>
    <t>"SKLADBA STROPU - POVALA - STR1 - DOSKOVÁ TEPELNÁ IZOLÁCIA ZO SKLENEJ VLNY HR. 160 MM /NAPR. ISOVER DOMO PLUS/"130,65*2</t>
  </si>
  <si>
    <t>"SKLADBA STROPU - POVALA - STR1 - DOSKOVÁ TEPELNÁ IZOLÁCIA ZO SKLENEJ VLNY HR. 100 MM /NAPR. ISOVER DOMO PLUS/"46,1*0,5</t>
  </si>
  <si>
    <t>82</t>
  </si>
  <si>
    <t>63164000130-1</t>
  </si>
  <si>
    <t>SKLADBA STROPU - POVALA - STR1 - DOSKOVÁ TEPELNÁ IZOLÁCIA ZO SKLENEJ VLNY HR. 160 MM /NAPR. ISOVER DOMO PLUS/</t>
  </si>
  <si>
    <t>1210479288</t>
  </si>
  <si>
    <t>261,3*1,02 'Prepočítané koeficientom množstva</t>
  </si>
  <si>
    <t>83</t>
  </si>
  <si>
    <t>63164000100-2</t>
  </si>
  <si>
    <t>SKLADBA STROPU - POVALA - STR1 - DOSKOVÁ TEPELNÁ IZOLÁCIA ZO SKLENEJ VLNY HR. 100 MM /NAPR. ISOVER DOMO PLUS/</t>
  </si>
  <si>
    <t>-1197227750</t>
  </si>
  <si>
    <t>23,05*1,02 'Prepočítané koeficientom množstva</t>
  </si>
  <si>
    <t>84</t>
  </si>
  <si>
    <t>713131132.S</t>
  </si>
  <si>
    <t>Montáž tepelnej izolácie stien minerálnou vlnou, celoplošným prilepením</t>
  </si>
  <si>
    <t>215284946</t>
  </si>
  <si>
    <t>"SKLADBA VNÚTORNEJ PRIEČKY HR. 125 MM - VS3 - TEPELNÁ IZOLÁCIA MINERÁLNA VLNA HR. 60 MM, SÚČINITEL TEPELNEJ VODIVOSTI 0,040 W/m.K, "</t>
  </si>
  <si>
    <t>" IZOLÁCIA VKLADANÁ DO KOVOVÉHO ROŠTU"(1,25+3,45+4,8+1,25+2,9+3,05+3,75+1,7)*3,6+(2,9+6,2+2,25*2)*3,7-0,8*1,97*9+1,15*1,5</t>
  </si>
  <si>
    <t>85</t>
  </si>
  <si>
    <t>63144004180-1</t>
  </si>
  <si>
    <t>SKLADBA VNÚTORNEJ PRIEČKY HR. 125 MM - VS3 - TEPELNÁ IZOLÁCIA MINERÁLNA VLNA HR. 60 MM, SÚČINITEL TEPELNEJ VODIVOSTI 0,040 W/m.K, IZOLÁCIA VKLADANÁ DO KOVOVÉHO ROŠTU</t>
  </si>
  <si>
    <t>-1837701743</t>
  </si>
  <si>
    <t>117,601*1,02 'Prepočítané koeficientom množstva</t>
  </si>
  <si>
    <t>86</t>
  </si>
  <si>
    <t>998713201.S</t>
  </si>
  <si>
    <t>Presun hmôt pre izolácie tepelné v objektoch výšky do 6 m</t>
  </si>
  <si>
    <t>510223802</t>
  </si>
  <si>
    <t>725</t>
  </si>
  <si>
    <t>Zdravotechnika - zariaďovacie predmety</t>
  </si>
  <si>
    <t>87</t>
  </si>
  <si>
    <t>72524527-1</t>
  </si>
  <si>
    <t>Odstránenie sprchového kúta</t>
  </si>
  <si>
    <t>-1400518612</t>
  </si>
  <si>
    <t>88</t>
  </si>
  <si>
    <t>72521082-1</t>
  </si>
  <si>
    <t>Odstránenie umývadiel aj so sifónmi a batériami</t>
  </si>
  <si>
    <t>-1278172753</t>
  </si>
  <si>
    <t>89</t>
  </si>
  <si>
    <t>72511081-1</t>
  </si>
  <si>
    <t>Odstránenie  wc aj s napojením na vodu a kanalizáciu</t>
  </si>
  <si>
    <t>súb.</t>
  </si>
  <si>
    <t>1645659676</t>
  </si>
  <si>
    <t>90</t>
  </si>
  <si>
    <t>998725201.S</t>
  </si>
  <si>
    <t>Presun hmôt pre zariaďovacie predmety v objektoch výšky do 6 m</t>
  </si>
  <si>
    <t>1990563940</t>
  </si>
  <si>
    <t>733</t>
  </si>
  <si>
    <t>Ústredné kúrenie - rozvodné potrubie</t>
  </si>
  <si>
    <t>91</t>
  </si>
  <si>
    <t>733110808.S</t>
  </si>
  <si>
    <t>Demontáž potrubia z oceľových rúrok závitových nad 32 do DN 50,  -0,00532t</t>
  </si>
  <si>
    <t>-1192429626</t>
  </si>
  <si>
    <t>"Odstránenie vykurovacích potrubí"(9,4+9,5+5+10)*2*2</t>
  </si>
  <si>
    <t>92</t>
  </si>
  <si>
    <t>998733201.S</t>
  </si>
  <si>
    <t>Presun hmôt pre rozvody potrubia v objektoch výšky do 6 m</t>
  </si>
  <si>
    <t>-1047664762</t>
  </si>
  <si>
    <t>735</t>
  </si>
  <si>
    <t>Ústredné kúrenie - vykurovacie telesá</t>
  </si>
  <si>
    <t>93</t>
  </si>
  <si>
    <t>73515181-1</t>
  </si>
  <si>
    <t>Odstránenie vykurovacích telies a odpojenie</t>
  </si>
  <si>
    <t>-1328500017</t>
  </si>
  <si>
    <t>5+6</t>
  </si>
  <si>
    <t>94</t>
  </si>
  <si>
    <t>998735201.S</t>
  </si>
  <si>
    <t>Presun hmôt pre vykurovacie telesá v objektoch výšky do 6 m</t>
  </si>
  <si>
    <t>1463981272</t>
  </si>
  <si>
    <t>761</t>
  </si>
  <si>
    <t>Konštrukcie sklobetónové</t>
  </si>
  <si>
    <t>95</t>
  </si>
  <si>
    <t>76112321-1</t>
  </si>
  <si>
    <t>Odstránenie sklobetónových konštrukcií hr.80mm</t>
  </si>
  <si>
    <t>2031281082</t>
  </si>
  <si>
    <t>1,35*1,8*4</t>
  </si>
  <si>
    <t>96</t>
  </si>
  <si>
    <t>998761201.S</t>
  </si>
  <si>
    <t>Presun hmôt na sklobetónové konštrukcie v objektoch výšky do 6 m</t>
  </si>
  <si>
    <t>-118092348</t>
  </si>
  <si>
    <t>762</t>
  </si>
  <si>
    <t>Konštrukcie tesárske</t>
  </si>
  <si>
    <t>97</t>
  </si>
  <si>
    <t>76211-1</t>
  </si>
  <si>
    <t>Vyhotovenie drevenej konštrukcie z hranolov 100x100 v podstrešnom priestore</t>
  </si>
  <si>
    <t>1325471407</t>
  </si>
  <si>
    <t>0,1*0,1*(6*3*2+1,7*3*2+1*15*3*2)</t>
  </si>
  <si>
    <t>98</t>
  </si>
  <si>
    <t>76242130-1</t>
  </si>
  <si>
    <t>Vyhotovenie podlahy z dosiek hr. 25mm v podstrešnom priestore</t>
  </si>
  <si>
    <t>898395791</t>
  </si>
  <si>
    <t>998762202.S</t>
  </si>
  <si>
    <t>Presun hmôt pre konštrukcie tesárske v objektoch výšky do 12 m</t>
  </si>
  <si>
    <t>-481919762</t>
  </si>
  <si>
    <t>763</t>
  </si>
  <si>
    <t>Konštrukcie - drevostavby</t>
  </si>
  <si>
    <t>100</t>
  </si>
  <si>
    <t>76313953-1</t>
  </si>
  <si>
    <t>Odstránenie sadrokartónového kazetového podhľadu aj so zavesenou konštrukciou</t>
  </si>
  <si>
    <t>-1963250169</t>
  </si>
  <si>
    <t>39,69+22,68+16,41</t>
  </si>
  <si>
    <t>101</t>
  </si>
  <si>
    <t>76313281-1</t>
  </si>
  <si>
    <t>SKLADBA STROPU - ST1 - JEDNOÚROVŇOVÝ OCELOVÝ ROŠT Z CD PROFILOV PRE VYHOTOVENIE SD PODHLADU (ZAVESENÝ), HR. 35 MM</t>
  </si>
  <si>
    <t>-796987499</t>
  </si>
  <si>
    <t>14,72+7,04+7,29+10,53+6,37+52,05+119,66</t>
  </si>
  <si>
    <t>102</t>
  </si>
  <si>
    <t>76313824-1</t>
  </si>
  <si>
    <t>SKLADBA STROPU - ST1 - SADROKARTÓNOVÝ PODHLAD HR. 1x12,5 MM</t>
  </si>
  <si>
    <t>-203406241</t>
  </si>
  <si>
    <t>103</t>
  </si>
  <si>
    <t>76311551-1</t>
  </si>
  <si>
    <t xml:space="preserve">SKLADBA VNÚTORNEJ PRIEČKY HR. 125 MM - VS3 - SADROKARTÓNOVÁ DOSKA HR. 2x12,5 MM (V ZMYSLE POŽIADAVIEK PROJEKTU PROTIPOŽIARNEJ BEZPEČNOSTI STAVBY A POŽIADAVIEK PREVÁDZKY JEDNOTLIVÝCH PRIESTOROV)  </t>
  </si>
  <si>
    <t>1838394823</t>
  </si>
  <si>
    <t>(1,25+3,45+4,8+1,25+2,9+3,05+3,75+1,7)*3,6+(2,9+6,2+2,25*2)*3,7-0,8*1,97*9+1,15*1,5</t>
  </si>
  <si>
    <t>104</t>
  </si>
  <si>
    <t>76311328-2</t>
  </si>
  <si>
    <t>SKLADBA VNÚTORNEJ PRIEČKY HR. 125 MM - VS3 - KOVOVÝ ROŠT PROFIL Š. 75 MM</t>
  </si>
  <si>
    <t>-1617874451</t>
  </si>
  <si>
    <t>105</t>
  </si>
  <si>
    <t>76311551-2</t>
  </si>
  <si>
    <t>1815718666</t>
  </si>
  <si>
    <t>106</t>
  </si>
  <si>
    <t>76312001-1</t>
  </si>
  <si>
    <t xml:space="preserve">SKLADBA INŠTALAČNEJ PREDSTENY HR. 150 MM, 200MM - VS4 - SADROKARTÓNOVÁ DOSKA HR. 1x12,5 MM, S PRESIEŤKOVANÍM, PRETMELENÍM A VYBRÚSENÍM SPOJOV,    NA OCELOVEJ NOSNEJ KONŠTRUKCII Z CW A UW PROFILOV HR. 100 MM, </t>
  </si>
  <si>
    <t>540150348</t>
  </si>
  <si>
    <t xml:space="preserve">Poznámka k položke:_x000D_
/SADROKARTÓNOVÁ DOSKA SO ZVÝŠENOU ODOLNOSŤOU PROTI VLHKOSTI/   </t>
  </si>
  <si>
    <t>(2,55+2+2,8+2,1+0,6+1,9+2,3+1,9)*1,5+(2,55+2+2,8+2,1+0,6+1,9+2,3+1,9)*0,2</t>
  </si>
  <si>
    <t>107</t>
  </si>
  <si>
    <t>76312001-2</t>
  </si>
  <si>
    <t xml:space="preserve">SKLADBA INŠTALAČNEJ PREDSTENY (OSTATNÉ HRÚBKY) - VS5 - VNÚTORNÁ FARBA 2x, RESP. KERAMICKÝ OBKLAD DO POTREBNEJ VÝŠKY - SADROKARTÓNOVÁ DOSKA HR. 2x12,5 MM, S PRESIEŤKOVANÍM, PRETMELENÍM A VYBRÚSENÍM SPOJOV,   </t>
  </si>
  <si>
    <t>1384876020</t>
  </si>
  <si>
    <t xml:space="preserve">Poznámka k položke:_x000D_
NA OCELOVEJ NOSNEJ KONŠTRUKCII Z CW A UW PROFILOV HR. 100 MM, /SADROKARTÓNOVÁ DOSKA SO ZVÝŠENOU ODOLNOSŤOU PROTI VLHKOSTI/    </t>
  </si>
  <si>
    <t>(0,3+0,3+1,25+0,6+0,9+0,85+1,2+0,5+0,3)*3,7</t>
  </si>
  <si>
    <t>108</t>
  </si>
  <si>
    <t>76311-1</t>
  </si>
  <si>
    <t>I01 - Sanitárna priečka pre vytvorenie wc kabíny z dosiek HPL 13mm v hliníkovom ráme š. 40mm</t>
  </si>
  <si>
    <t>1138239207</t>
  </si>
  <si>
    <t>Poznámka k položke:_x000D_
 integrované dverné krídlo, priečka na oceľových podperách, spodná hrana 150mm nad podlahou, celková výška 1850+150=2000mm, komplet dodávka, súčasťou sú aj 1ks otvoru 600x1850 aj deliace steny, kovania sú súčasťou inštalačnej stienky D+M</t>
  </si>
  <si>
    <t>1,47*2</t>
  </si>
  <si>
    <t>109</t>
  </si>
  <si>
    <t>76311-2</t>
  </si>
  <si>
    <t>I02 - Sanitárna priečka pre vytvorenie wc kabíny z dosiek HPL 13mm v hliníkovom ráme š. 40mm</t>
  </si>
  <si>
    <t>1159023028</t>
  </si>
  <si>
    <t>Poznámka k položke:_x000D_
priečka na oceľových podperách, spodná hrana 150mm nad podlahou, celková výška 1350+150=1500mm, umiestnenie pri wc, kovania sú súčasťou inštalačnej stienky D+M</t>
  </si>
  <si>
    <t>0,6*1,5*4</t>
  </si>
  <si>
    <t>110</t>
  </si>
  <si>
    <t>998763201.S</t>
  </si>
  <si>
    <t>Presun hmôt pre drevostavby v objektoch výšky do 12 m</t>
  </si>
  <si>
    <t>-1582790480</t>
  </si>
  <si>
    <t>764</t>
  </si>
  <si>
    <t>Konštrukcie klampiarske</t>
  </si>
  <si>
    <t>111</t>
  </si>
  <si>
    <t>76435282-1</t>
  </si>
  <si>
    <t>Demontáž žľabov pododkvapových polkruhových so sklonom do 30st. rš 400 a 500 mm,  -0,00445t</t>
  </si>
  <si>
    <t>334178293</t>
  </si>
  <si>
    <t>"Odstránenie dažďových žľabov a zvodov"54,1+9,2*2+8</t>
  </si>
  <si>
    <t>112</t>
  </si>
  <si>
    <t>76443081-1</t>
  </si>
  <si>
    <t>Odstránenie oplechovania striešky nad vstupom</t>
  </si>
  <si>
    <t>1768516838</t>
  </si>
  <si>
    <t>4,54*9,8*0,1</t>
  </si>
  <si>
    <t>113</t>
  </si>
  <si>
    <t>76475116-1</t>
  </si>
  <si>
    <t>Odstránenie napojenia dažďových zvodov na lapače strešných splavenín</t>
  </si>
  <si>
    <t>828766596</t>
  </si>
  <si>
    <t>114</t>
  </si>
  <si>
    <t>76435340-1</t>
  </si>
  <si>
    <t>Dažďový žľab rozvinutej šírky 660 mm,  materiálové prevedenie farebný pozink alebo lakoplastovaná oceľ (napr. produkty KJG alebo Swept), jadro z pozinkovanej ocele hr. min. 0,6 mm aj s kotvením a príponkami</t>
  </si>
  <si>
    <t>1812971996</t>
  </si>
  <si>
    <t>54,1*0,66</t>
  </si>
  <si>
    <t>115</t>
  </si>
  <si>
    <t>76435941-1</t>
  </si>
  <si>
    <t>Zberný dažďový kotlík s vyústením na potrubie priemeru 100 mm, materiálové prevedenie farebný pozink alebo lakoplastovaná oceľ (napr. produkty KJG alebo Swept), jadro z pozinkovanej ocele hr. min. 0,6 mm</t>
  </si>
  <si>
    <t>-632783844</t>
  </si>
  <si>
    <t>116</t>
  </si>
  <si>
    <t>764454453.S</t>
  </si>
  <si>
    <t>Zvislý daždový zvod priemeru 100 mm, dodávka vrátane príslušných komponentov (montážne objímky, tvarovky pre zmenu smeru, spojovacie prvky a pod.)</t>
  </si>
  <si>
    <t>1585690414</t>
  </si>
  <si>
    <t>Poznámka k položke:_x000D_
 materiálové prevedenie farebný pozink alebo lakoplastovaná oceľ (napr. produkty KJG alebo Swept), jadro z pozinkovanej ocele hr. min. 0,6 mm, vyvedenie na terén</t>
  </si>
  <si>
    <t>9*2+3+5+4,5</t>
  </si>
  <si>
    <t>117</t>
  </si>
  <si>
    <t>76443049-1</t>
  </si>
  <si>
    <t>Oplechovanie striešky nad vstupom rozvinutej šírky 1500 mm,  materiálové prevedenie farebný pozink alebo lakoplastovaná oceľ</t>
  </si>
  <si>
    <t>626784160</t>
  </si>
  <si>
    <t>Poznámka k položke:_x000D_
(napr. produkty KJG alebo Swept), jadro z pozinkovanej ocele hr. min. 0,6 mm aj s kotvením a príponkami, kotvenie bude do striešky cez tepelnú izoláciu, aj s daždovým zvodom - chrličom</t>
  </si>
  <si>
    <t>4,55+6,1*0,2</t>
  </si>
  <si>
    <t>118</t>
  </si>
  <si>
    <t>76444141-1</t>
  </si>
  <si>
    <t>Chrlič z pozinkovaného farbeného PZf plechu</t>
  </si>
  <si>
    <t>1410427422</t>
  </si>
  <si>
    <t>119</t>
  </si>
  <si>
    <t>76443049-2</t>
  </si>
  <si>
    <t xml:space="preserve">Oplechovanie styku zateplovanej fasády a ex. strechy pôvodného objektu, rozvinutej šírky 500 mm,  materiálové prevedenie farebný pozink alebo lakoplastovaná oceľ </t>
  </si>
  <si>
    <t>1542531518</t>
  </si>
  <si>
    <t>Poznámka k položke:_x000D_
(napr. produkty KJG alebo Swept), jadro z pozinkovanej ocele hr. min. 0,6 mm aj s kotvením a príponkami, kotvenie bude do steny cez tepelnú izoláciu a vyvedenie oplechovania bude pod ex. strešnú krytinu (súčasťou je aj úprava a vyhotvovenie detailu pri styku strechy a fasády)</t>
  </si>
  <si>
    <t>11,7*0,5</t>
  </si>
  <si>
    <t>120</t>
  </si>
  <si>
    <t>76443049-3</t>
  </si>
  <si>
    <t xml:space="preserve">Oplechovanie kontajneru strechy pri styku s novým zateplením steny, rozvinutej šírky 400 mm,  materiálové prevedenie farebný pozink alebo lakoplastovaná oceľ </t>
  </si>
  <si>
    <t>1722852943</t>
  </si>
  <si>
    <t>Poznámka k položke:_x000D_
(napr. produkty KJG alebo Swept), jadro z pozinkovanej ocele hr. min. 0,6 mm aj s kotvením a príponkami, kotvenie bude do steny cez tepelnú izoláciu do kontajneru, aj oplechovani šikmej striešky medzi hlavným objektom a administratívnou časťou</t>
  </si>
  <si>
    <t>(29,5+2,3)*0,4</t>
  </si>
  <si>
    <t>121</t>
  </si>
  <si>
    <t>76411-1</t>
  </si>
  <si>
    <t>Úprava dažďových zvodov a žľabov pri napejení existujúcej budovy</t>
  </si>
  <si>
    <t>991725172</t>
  </si>
  <si>
    <t>122</t>
  </si>
  <si>
    <t>998764201.S</t>
  </si>
  <si>
    <t>Presun hmôt pre konštrukcie klampiarske v objektoch výšky do 6 m</t>
  </si>
  <si>
    <t>1907027867</t>
  </si>
  <si>
    <t>765</t>
  </si>
  <si>
    <t>Konštrukcie - krytiny tvrdé</t>
  </si>
  <si>
    <t>123</t>
  </si>
  <si>
    <t>76531181-1</t>
  </si>
  <si>
    <t>Odstránenie časti keramickej krytiny na štítovej stene</t>
  </si>
  <si>
    <t>-1748052749</t>
  </si>
  <si>
    <t>(11,7+0,95)*0,5</t>
  </si>
  <si>
    <t>124</t>
  </si>
  <si>
    <t>998765201.S</t>
  </si>
  <si>
    <t>Presun hmôt pre tvrdé krytiny v objektoch výšky do 6 m</t>
  </si>
  <si>
    <t>453146030</t>
  </si>
  <si>
    <t>766</t>
  </si>
  <si>
    <t>Konštrukcie stolárske</t>
  </si>
  <si>
    <t>125</t>
  </si>
  <si>
    <t>76611-1</t>
  </si>
  <si>
    <t>Odstránenie dreveného montovaného schodiska v triede</t>
  </si>
  <si>
    <t>-1451325798</t>
  </si>
  <si>
    <t>126</t>
  </si>
  <si>
    <t>76611-2</t>
  </si>
  <si>
    <t>Dodávka a montáž plastového okna, trojsklo, 1350x1000 mm, vr. poplast. parapetu a oplechovania parapetu, O01</t>
  </si>
  <si>
    <t>-2090037205</t>
  </si>
  <si>
    <t>Poznámka k položke:_x000D_
Viď: Výpis okná, zasklené steny, exteriérové dvere, zasklené steny a dvere</t>
  </si>
  <si>
    <t>127</t>
  </si>
  <si>
    <t>76611-3</t>
  </si>
  <si>
    <t>Dodávka a montáž plastového okna, trojsklo, 1350x1800 mm, vr. poplast. parapetu a oplechovania parapetu, O02</t>
  </si>
  <si>
    <t>763662513</t>
  </si>
  <si>
    <t>128</t>
  </si>
  <si>
    <t>76611-4</t>
  </si>
  <si>
    <t>Dodávka a montáž plastového okna, trojsklo, 1000x1300 mm, vr. poplast. parapetu a oplechovania parapetu, O03</t>
  </si>
  <si>
    <t>-1400087126</t>
  </si>
  <si>
    <t>129</t>
  </si>
  <si>
    <t>76611-5</t>
  </si>
  <si>
    <t>Dodávka a montáž plastového okna, trojsklo, 1200x1300 mm, vr. poplast. parapetu a oplechovania parapetu, O04</t>
  </si>
  <si>
    <t>-126531950</t>
  </si>
  <si>
    <t>130</t>
  </si>
  <si>
    <t>76611-6</t>
  </si>
  <si>
    <t>Dodávka a montáž plastového okna, trojsklo, 1800x1000 mm, vr. poplast. parapetu a oplechovania parapetu, O05</t>
  </si>
  <si>
    <t>1535145131</t>
  </si>
  <si>
    <t>131</t>
  </si>
  <si>
    <t>76611-7</t>
  </si>
  <si>
    <t>Dodávka a montáž plastového okna, trojsklo, 2050x2400 mm, vr. poplast. parapetu a oplechovania parapetu, O06</t>
  </si>
  <si>
    <t>-1069737723</t>
  </si>
  <si>
    <t>132</t>
  </si>
  <si>
    <t>76611-8</t>
  </si>
  <si>
    <t>Dodávka a montáž plastového okna, trojsklo, 1450x1600 mm, vr. poplast. parapetu a oplechovania parapetu, O07</t>
  </si>
  <si>
    <t>2141684687</t>
  </si>
  <si>
    <t>133</t>
  </si>
  <si>
    <t>76611-9</t>
  </si>
  <si>
    <t>Dodávka a montáž plastového okna, trojsklo, 1500x2450 mm, vr. poplast. parapetu a oplechovania parapetu, O08</t>
  </si>
  <si>
    <t>-1947279440</t>
  </si>
  <si>
    <t>134</t>
  </si>
  <si>
    <t>76611-10</t>
  </si>
  <si>
    <t>Dodávka a montáž plastového okna, trojsklo, 2400x1300 mm, vr. poplast. parapetu a oplechovania parapetu, O09</t>
  </si>
  <si>
    <t>1380426948</t>
  </si>
  <si>
    <t>135</t>
  </si>
  <si>
    <t>76611-11</t>
  </si>
  <si>
    <t>Dodávka a montáž plastového okna, trojsklo, 2050x2450 mm, vr. poplast. parapetu a oplechovania parapetu, O10</t>
  </si>
  <si>
    <t>1845743002</t>
  </si>
  <si>
    <t>136</t>
  </si>
  <si>
    <t>76611-12</t>
  </si>
  <si>
    <t>Dodávka a montáž plastových dverí, trojsklo, otvor 2600x2250 mm, dvere 900x2150 mm, V01</t>
  </si>
  <si>
    <t>566765963</t>
  </si>
  <si>
    <t>137</t>
  </si>
  <si>
    <t>76611-13</t>
  </si>
  <si>
    <t>Dodávka a montáž plastových dverí, trojsklo, otvor 1100x2200 mm, dvere 900x2150 mm, V02</t>
  </si>
  <si>
    <t>-1496340611</t>
  </si>
  <si>
    <t>138</t>
  </si>
  <si>
    <t>76611-14</t>
  </si>
  <si>
    <t>Dodávka a montáž interiér. drevených dverí,PO EW 30 C3-D3, 800x1970 mm, D01</t>
  </si>
  <si>
    <t>1963654715</t>
  </si>
  <si>
    <t>139</t>
  </si>
  <si>
    <t>76611-15</t>
  </si>
  <si>
    <t>Dodávka a montáž interiér. drevených dverí, PO EW 30 C3-D3, 900x1970 mm, D02</t>
  </si>
  <si>
    <t>1750156612</t>
  </si>
  <si>
    <t>140</t>
  </si>
  <si>
    <t>76611-16</t>
  </si>
  <si>
    <t>Dodávka a montáž interiér. drevených dverí, 900x1970 mm, D03</t>
  </si>
  <si>
    <t>-1970156066</t>
  </si>
  <si>
    <t>141</t>
  </si>
  <si>
    <t>76611-17</t>
  </si>
  <si>
    <t>Dodávka a montáž interiér. drevených dverí, 800x1970 mm, D04</t>
  </si>
  <si>
    <t>1271454370</t>
  </si>
  <si>
    <t>142</t>
  </si>
  <si>
    <t>76611-18</t>
  </si>
  <si>
    <t>Dodávka a montáž interiér. drevených dverí, PO EW 30 C3-D3, 600x1970 mm, D06</t>
  </si>
  <si>
    <t>1222946193</t>
  </si>
  <si>
    <t>143</t>
  </si>
  <si>
    <t>998766201.S</t>
  </si>
  <si>
    <t>Presun hmot pre konštrukcie stolárske v objektoch výšky do 6 m</t>
  </si>
  <si>
    <t>1183349006</t>
  </si>
  <si>
    <t>767</t>
  </si>
  <si>
    <t>Konštrukcie doplnkové kovové</t>
  </si>
  <si>
    <t>144</t>
  </si>
  <si>
    <t>76711-1</t>
  </si>
  <si>
    <t>2x2UPE160 - vyhotovenie otvorov v nosnej stene</t>
  </si>
  <si>
    <t>1700256832</t>
  </si>
  <si>
    <t>19/1000*(1,5+2,5)*4</t>
  </si>
  <si>
    <t>145</t>
  </si>
  <si>
    <t>767-17</t>
  </si>
  <si>
    <t>Dodávka a montáž hasiacich prístrojov práškových 6 kg</t>
  </si>
  <si>
    <t>-822356051</t>
  </si>
  <si>
    <t>Poznámka k položke:_x000D_
Hasiace prístroje v súlade s STN 92 0202-1 práškové PHP Pr6. Hasiaci prístroj bude označený návodom na použitie a stanovište piktogramom podľa NV č. 387/2006 Z. z. a STN 92 0202-1. Prednostne sa hasiace prístroje umiestnia k hadicovému navijaku. Navrhujú sa hasiace prístroje práškové 6 kg, ABC.</t>
  </si>
  <si>
    <t>146</t>
  </si>
  <si>
    <t>76711-2</t>
  </si>
  <si>
    <t>Z01 - Zábradlie pre vnútorné schodisko vrátane podesty a medzipodesty sa opatrí oceľovým tyčovým zábradlím, výška zábradlia min. 1000 mm, výplň zvislá s max. svetlou vzdialenosťou prvkov výpne do 80 mm</t>
  </si>
  <si>
    <t>751235260</t>
  </si>
  <si>
    <t>Poznámka k položke:_x000D_
popis konštrukcie zábradlia: zvislé nosné prvky zábradlia z oceľových plochých tyčí prierezu 50x20 mm, lemy výplní zábradlia z plochých tyčí prierezu 40x8 mm, zvislá výplň zábradlia z plochých tyčí prierezu 25x8 mm, madlo z oceľových trubiek vonkajšieho priemeru 42,4 mm, kotevné platne z oceľových plechov hr. 5 mm - materiálové prevedenie: oceľové prvky budú opatrené základným náterom a vrchnou syntetickou farbou v odtieni šedá</t>
  </si>
  <si>
    <t>10,1*1,25</t>
  </si>
  <si>
    <t>147</t>
  </si>
  <si>
    <t>76711-3</t>
  </si>
  <si>
    <t>Dodávka a montáž hliníkových interiér. dverí, PO EW 30 C3-D1, 800x1970 mm, D05</t>
  </si>
  <si>
    <t>-138191254</t>
  </si>
  <si>
    <t>Poznámka k položke:_x000D_
Viď Výpis okná, zasklené steny, exteriérové dvere, zasklené steny a dvere</t>
  </si>
  <si>
    <t>148</t>
  </si>
  <si>
    <t>998767201.S</t>
  </si>
  <si>
    <t>Presun hmôt pre kovové stavebné doplnkové konštrukcie v objektoch výšky do 6 m</t>
  </si>
  <si>
    <t>552973975</t>
  </si>
  <si>
    <t>771</t>
  </si>
  <si>
    <t>Podlahy z dlaždíc</t>
  </si>
  <si>
    <t>149</t>
  </si>
  <si>
    <t>77157520-1</t>
  </si>
  <si>
    <t>Montáž podláh z dlaždíc protišmykových keram. hr. 8 mm, vr. lepidla hr. 5 mm, s penetráciou podkladu, resp. podľa odporúčaní výrobcu</t>
  </si>
  <si>
    <t>-1468071317</t>
  </si>
  <si>
    <t>"PODLAHA P1, P4, P6- INTERIÉROVÁ KERAMICKÁ PROTIŠMYKOVÁ DLAŽBA HR. 8 MM"</t>
  </si>
  <si>
    <t>150</t>
  </si>
  <si>
    <t>5976448100-1</t>
  </si>
  <si>
    <t>Interiérová keramická protišmyková dlažba  hr. 8mm</t>
  </si>
  <si>
    <t>1922542246</t>
  </si>
  <si>
    <t>134,27*1,02 'Prepočítané koeficientom množstva</t>
  </si>
  <si>
    <t>151</t>
  </si>
  <si>
    <t>998771201.S</t>
  </si>
  <si>
    <t>Presun hmôt pre podlahy z dlaždíc v objektoch výšky do 6m</t>
  </si>
  <si>
    <t>-983891225</t>
  </si>
  <si>
    <t>775</t>
  </si>
  <si>
    <t>Podlahy vlysové a parketové</t>
  </si>
  <si>
    <t>152</t>
  </si>
  <si>
    <t>775521810.S</t>
  </si>
  <si>
    <t>Demontáž podláh drevených, laminátových, parketových položených voľne alebo spoj click, vrátane líšt -0,0150t</t>
  </si>
  <si>
    <t>-1336035234</t>
  </si>
  <si>
    <t>"Odstánenie laminátovej podlahy aj s podložkou a lištami"39,69+22,68+16,41</t>
  </si>
  <si>
    <t>153</t>
  </si>
  <si>
    <t>998775201.S</t>
  </si>
  <si>
    <t>Presun hmôt pre podlahy vlysové a parketové v objektoch výšky do 6 m</t>
  </si>
  <si>
    <t>319608806</t>
  </si>
  <si>
    <t>776</t>
  </si>
  <si>
    <t>Podlahy povlakové</t>
  </si>
  <si>
    <t>154</t>
  </si>
  <si>
    <t>77651182-1</t>
  </si>
  <si>
    <t>Odstránenie koberca</t>
  </si>
  <si>
    <t>989994136</t>
  </si>
  <si>
    <t>155</t>
  </si>
  <si>
    <t>776541100.S</t>
  </si>
  <si>
    <t xml:space="preserve">Lepenie povlakových podláh PVC </t>
  </si>
  <si>
    <t>-517893355</t>
  </si>
  <si>
    <t>"PODLAHA P3, P5 - PROTIŠMYKOVÁ PODLAHA, NAPR. PVC ALEBO LINOLEUM HR. 6 MM"((52,05+63,32)+32,7*2*0,1)*1,05</t>
  </si>
  <si>
    <t>156</t>
  </si>
  <si>
    <t>28411000041-1</t>
  </si>
  <si>
    <t>PODLAHA P3, P5 - PROTIŠMYKOVÁ PODLAHA, NAPR. PVC ALEBO LINOLEUM HR. 6 MM, vr. lepidla hr. 2 mm</t>
  </si>
  <si>
    <t>-2121668025</t>
  </si>
  <si>
    <t>Poznámka k položke:_x000D_
1,2 mm nášlap, PUR</t>
  </si>
  <si>
    <t>128,006*1,05 'Prepočítané koeficientom množstva</t>
  </si>
  <si>
    <t>157</t>
  </si>
  <si>
    <t>998776201.S</t>
  </si>
  <si>
    <t>Presun hmôt pre podlahy povlakové v objektoch výšky do 6 m</t>
  </si>
  <si>
    <t>-1750187283</t>
  </si>
  <si>
    <t>781</t>
  </si>
  <si>
    <t>Obklady</t>
  </si>
  <si>
    <t>158</t>
  </si>
  <si>
    <t>781415018</t>
  </si>
  <si>
    <t>Montáž obkladov vnútor. stien,  vr. lepidla</t>
  </si>
  <si>
    <t>-172629736</t>
  </si>
  <si>
    <t>Poznámka k položke:_x000D_
úprava vnútorných povrchov stien, skladba: keramický obklad hrúbky 8 mm, flexibilné lepidlo pre lepenie interérových obkladov hr. 6 mm - vrátane škárovacícha tesniacich hmôt</t>
  </si>
  <si>
    <t>(9,9+10+1,6+9,6+6,2)*2+2,7*1,5+(2+2,6+2,8+3,2+1,7+2,1+2,6)*0,2+(21,3+11,5+10,8+18,9+18,6+10,6+15,7+12,2)*0,1</t>
  </si>
  <si>
    <t>159</t>
  </si>
  <si>
    <t>5978290000</t>
  </si>
  <si>
    <t>Keramický obklad hrúbky 8 mm, flexibilné lepidlo pre lepenie interérových obkladov - vrátane škárovacích a tesniacich hmôt, aj keramický sokel</t>
  </si>
  <si>
    <t>-915585422</t>
  </si>
  <si>
    <t>94,01*1,02 'Prepočítané koeficientom množstva</t>
  </si>
  <si>
    <t>160</t>
  </si>
  <si>
    <t>781953-2</t>
  </si>
  <si>
    <t>Dodávka a montáž ukončovacích rohových profilov keramických obkladov hrúbky 8 mm, eloxovaný hliník</t>
  </si>
  <si>
    <t>541468872</t>
  </si>
  <si>
    <t>(2+2,6+2,8+3,2+1,7+2,1+2,6)+2*15</t>
  </si>
  <si>
    <t>161</t>
  </si>
  <si>
    <t>998781201.S</t>
  </si>
  <si>
    <t>Presun hmôt pre obklady keramické v objektoch výšky do 6 m</t>
  </si>
  <si>
    <t>-669798415</t>
  </si>
  <si>
    <t>783</t>
  </si>
  <si>
    <t>Dokončovacie práce - nátery</t>
  </si>
  <si>
    <t>162</t>
  </si>
  <si>
    <t>78389412-1</t>
  </si>
  <si>
    <t>Úprava povrchov stien - umývateľný náter, vnútorná farba 2x - materiál+práca</t>
  </si>
  <si>
    <t>76839675</t>
  </si>
  <si>
    <t>(32,7+21,3+10,1+11,5+10,8+18,9+18,6)*3,5+(32,7+12,5+12,2+15,7+18,6+10,5+6,6+6,6)*3,6-((9,9+10+1,6+9,6+6,2)*2+2,7*1,5)</t>
  </si>
  <si>
    <t>163</t>
  </si>
  <si>
    <t>78389461-1</t>
  </si>
  <si>
    <t>Úprava povrchov stropov a podhľadov  - interiérový náter, vnútorná farba 2x - materiál+práca</t>
  </si>
  <si>
    <t>-1713858909</t>
  </si>
  <si>
    <t>161,17+119,66</t>
  </si>
  <si>
    <t>784</t>
  </si>
  <si>
    <t>Maľby</t>
  </si>
  <si>
    <t>164</t>
  </si>
  <si>
    <t>78440180-1</t>
  </si>
  <si>
    <t>Odstránenie vnútorných malieb a olejových náterov</t>
  </si>
  <si>
    <t>588617104</t>
  </si>
  <si>
    <t>(32,7+28,5)*3,5+18,6*7+(32,7+18,1+16,9)*3,6</t>
  </si>
  <si>
    <t>Práce a dodávky M</t>
  </si>
  <si>
    <t>21-M</t>
  </si>
  <si>
    <t>Elektromontáže</t>
  </si>
  <si>
    <t>165</t>
  </si>
  <si>
    <t>21111-1</t>
  </si>
  <si>
    <t>Odstránenie svietidiel aj s pripojením na kabeláž</t>
  </si>
  <si>
    <t>1759914655</t>
  </si>
  <si>
    <t>166</t>
  </si>
  <si>
    <t>21111-2</t>
  </si>
  <si>
    <t>Odstránenie existujúceho elektrického rozvádzača 600/900</t>
  </si>
  <si>
    <t>-1231054210</t>
  </si>
  <si>
    <t>24-M</t>
  </si>
  <si>
    <t>167</t>
  </si>
  <si>
    <t>24111-1</t>
  </si>
  <si>
    <t>Úprava klimatizačnej jednotky na fasáde - pekonzolovanie po zateplení</t>
  </si>
  <si>
    <t>-1258084358</t>
  </si>
  <si>
    <t>168</t>
  </si>
  <si>
    <t>24111-2</t>
  </si>
  <si>
    <t>Demontáž a spätná montáž rozvodov na fasáde</t>
  </si>
  <si>
    <t>1648126793</t>
  </si>
  <si>
    <t>2 - Vykurovanie</t>
  </si>
  <si>
    <t xml:space="preserve">    731 - Ústredné kúrenie - kotolne</t>
  </si>
  <si>
    <t xml:space="preserve">    732 - Ústredné kúrenie - strojovne</t>
  </si>
  <si>
    <t xml:space="preserve">    734 - Ústredné kúrenie, armatúry.</t>
  </si>
  <si>
    <t xml:space="preserve">    735 - Ústredné kúrenie, vykurov. telesá</t>
  </si>
  <si>
    <t>HZS - Hodinové zúčtovacie sadzby</t>
  </si>
  <si>
    <t>952902110</t>
  </si>
  <si>
    <t>Čistenie budov zametaním v miestnostiach, chodbách, na schodišti a na povalách</t>
  </si>
  <si>
    <t>173</t>
  </si>
  <si>
    <t>971036006.S</t>
  </si>
  <si>
    <t>Jadrové vrty diamantovými korunkami do D 70 mm do stien - murivo tehlové -0,00006t</t>
  </si>
  <si>
    <t>cm</t>
  </si>
  <si>
    <t>174</t>
  </si>
  <si>
    <t>973031151.S</t>
  </si>
  <si>
    <t>Vysekanie v murive z tehál výklenkov pohľadovej plochy väčších než 0,25 m2,  -1,80000t</t>
  </si>
  <si>
    <t>175</t>
  </si>
  <si>
    <t>974042534.S</t>
  </si>
  <si>
    <t>Vysekanie rýh v betónovej dlažbe do hĺbky 50 mm a šírky do 150 mm,  -0,01600t</t>
  </si>
  <si>
    <t>169</t>
  </si>
  <si>
    <t>170</t>
  </si>
  <si>
    <t>171</t>
  </si>
  <si>
    <t>230120043.S</t>
  </si>
  <si>
    <t>Čistenie potrubia prefúkavaním alebo preplachovaním do DN 50</t>
  </si>
  <si>
    <t>733167115.S</t>
  </si>
  <si>
    <t>Montáž plasthliníkového flexibilného potrubia pre vykurovanie lisovaním D 16 mm</t>
  </si>
  <si>
    <t>286130002700.S</t>
  </si>
  <si>
    <t>Rúra flexibilná plasthliníková univerzálna D 16x2,2 mm, 100 m kotúč</t>
  </si>
  <si>
    <t>286220039800.S</t>
  </si>
  <si>
    <t>Spojka pre plasthliníkové potrubie D 16 mm</t>
  </si>
  <si>
    <t>733167118.S</t>
  </si>
  <si>
    <t>Montáž plasthliníkového flexibilného potrubia pre vykurovanie lisovaním D 20 mm</t>
  </si>
  <si>
    <t>286130002900.S</t>
  </si>
  <si>
    <t>Rúra flexibilná plasthliníková univerzálna D 20x2,8 mm, 100 m kotúč</t>
  </si>
  <si>
    <t>286220040000.S</t>
  </si>
  <si>
    <t>Spojka pre plasthliníkové potrubie D 20 mm</t>
  </si>
  <si>
    <t>733167121.S</t>
  </si>
  <si>
    <t>Montáž plasthliníkového flexibilného potrubia pre vykurovanie lisovaním D 25 mm</t>
  </si>
  <si>
    <t>286130003100.S</t>
  </si>
  <si>
    <t>Rúra flexibilná plasthliníková univerzálna D 25x3,5 mm, 6 m tyč</t>
  </si>
  <si>
    <t>286220040100.S</t>
  </si>
  <si>
    <t>Spojka pre plasthliníkové potrubie D 26 mm</t>
  </si>
  <si>
    <t>733167124.S</t>
  </si>
  <si>
    <t>Montáž plasthliníkového flexibilného potrubia pre vykurovanie lisovaním D 32 mm</t>
  </si>
  <si>
    <t>286130003300.S</t>
  </si>
  <si>
    <t>Rúra flexibilná plasthliníková univerzálna D 32x4,4 mm, 6 m tyč</t>
  </si>
  <si>
    <t>286220040200.S</t>
  </si>
  <si>
    <t>Spojka pre plasthliníkové potrubie D 32 mm</t>
  </si>
  <si>
    <t>733167130.S</t>
  </si>
  <si>
    <t>Montáž plasthliníkového flexibilného potrubia pre vykurovanie lisovaním D 50 mm</t>
  </si>
  <si>
    <t>733191302.S</t>
  </si>
  <si>
    <t>Tlaková skúška plastového potrubia do 63 mm</t>
  </si>
  <si>
    <t>998733103.S</t>
  </si>
  <si>
    <t>Presun hmôt pre rozvody potrubia v objektoch výšky nad 6 do 24 m</t>
  </si>
  <si>
    <t>713482121.S</t>
  </si>
  <si>
    <t>Montáž trubíc z PE, hr.15-20 mm,vnút.priemer do 38 mm</t>
  </si>
  <si>
    <t>283310004700</t>
  </si>
  <si>
    <t>Izolačná PE trubica TUBOLIT DG 22x20 mm (d potrubia x hr. izolácie), nadrezaná, AZ FLEX</t>
  </si>
  <si>
    <t>283310004600.S</t>
  </si>
  <si>
    <t>Izolačná PE trubica dxhr. 18x20 mm, nadrezaná, na izolovanie rozvodov vody, kúrenia, zdravotechniky</t>
  </si>
  <si>
    <t>283310004800</t>
  </si>
  <si>
    <t>Izolačná PE trubica TUBOLIT DG 28x20 mm (d potrubia x hr. izolácie), nadrezaná, AZ FLEX</t>
  </si>
  <si>
    <t>283310004900</t>
  </si>
  <si>
    <t>Izolačná PE trubica TUBOLIT DG 35x20 mm (d potrubia x hr. izolácie), nadrezaná, AZ FLEX</t>
  </si>
  <si>
    <t>998713102.S</t>
  </si>
  <si>
    <t>Presun hmôt pre izolácie tepelné v objektoch výšky nad 6 m do 12 m</t>
  </si>
  <si>
    <t>731</t>
  </si>
  <si>
    <t>Ústredné kúrenie - kotolne</t>
  </si>
  <si>
    <t>731200823.S</t>
  </si>
  <si>
    <t>Demontáž kotla oceľového na kvapalné alebo plynné palivá s výkonom do 25 kW,  -0,22625t</t>
  </si>
  <si>
    <t>731261070.S</t>
  </si>
  <si>
    <t>Montáž plynového kotla nástenného kondenzačného vykurovacieho bez zásobníka</t>
  </si>
  <si>
    <t>jun</t>
  </si>
  <si>
    <t>Plynový závesný kondenzačný kotol  JUNKERS CERAPURSMART ZSB 22-C</t>
  </si>
  <si>
    <t>731261070.S.d</t>
  </si>
  <si>
    <t>Montáž odvodu spalín</t>
  </si>
  <si>
    <t>JUN02</t>
  </si>
  <si>
    <t>Priestorový regulátor JUNKERS</t>
  </si>
  <si>
    <t>KS</t>
  </si>
  <si>
    <t>jun03</t>
  </si>
  <si>
    <t>Snímač vonkajšej teploty</t>
  </si>
  <si>
    <t>731380070.S</t>
  </si>
  <si>
    <t>Odťah spalín od kondenzačných kotlov súosový vedený vodorovne vonkajšiou stenou priemer 60/100 mm</t>
  </si>
  <si>
    <t>998731102.S</t>
  </si>
  <si>
    <t>Presun hmôt pre kotolne umiestnené vo výške (hĺbke) nad 6 do 12 m</t>
  </si>
  <si>
    <t>732</t>
  </si>
  <si>
    <t>Ústredné kúrenie - strojovne</t>
  </si>
  <si>
    <t>732331009.S</t>
  </si>
  <si>
    <t>Montáž expanznej nádoby tlak do 6 bar s membránou 25 l</t>
  </si>
  <si>
    <t>484630006300</t>
  </si>
  <si>
    <t>Nádoba expanzná s membránou typ NG 25 l, D 280 mm, v 494 mm, pripojenie R 3/4", 6/1,5 bar, šedá, REFLEX</t>
  </si>
  <si>
    <t>998732102.S</t>
  </si>
  <si>
    <t>Presun hmôt pre strojovne v objektoch výšky nad 6 m do 12 m</t>
  </si>
  <si>
    <t>734</t>
  </si>
  <si>
    <t>Ústredné kúrenie, armatúry.</t>
  </si>
  <si>
    <t>734213250.S</t>
  </si>
  <si>
    <t>Montáž ventilu odvzdušňovacieho závitového automatického G 1/2</t>
  </si>
  <si>
    <t>551210009300.S</t>
  </si>
  <si>
    <t>Ventil odvzdušňovací automatický 1/2” so uzatváracím ventilom</t>
  </si>
  <si>
    <t>734223120.S</t>
  </si>
  <si>
    <t>Montáž ventilu závitového termostatického jednoregulačného G 1/2</t>
  </si>
  <si>
    <t>V2495EY015A</t>
  </si>
  <si>
    <t>Verafix-VKE, uzatváracie šróbenie H-blok s vonkajším závitom Eurokonus pre vykurovacie telesá typu ventil-kompakt, priamy  DN15, pripojenie radiátora vonkajší závit 1/2", pripojenie rúrky vonkajší závit 3/4"</t>
  </si>
  <si>
    <t>734223208</t>
  </si>
  <si>
    <t>Montáž termostatickej hlavice kvapalinovej jednoduchej</t>
  </si>
  <si>
    <t>T3001</t>
  </si>
  <si>
    <t>Termostat.hlavica Thera-4 klasik  s kvapal.snímačom</t>
  </si>
  <si>
    <t>734224006.S</t>
  </si>
  <si>
    <t>Montáž guľového kohúta závitového G 1/2</t>
  </si>
  <si>
    <t>551210044600.S</t>
  </si>
  <si>
    <t>Guľový ventil 1/2”, páčka chróm</t>
  </si>
  <si>
    <t>734224012.S</t>
  </si>
  <si>
    <t>Montáž guľového kohúta závitového G 1</t>
  </si>
  <si>
    <t>551210044800.S</t>
  </si>
  <si>
    <t>Guľový ventil 1”, páčka chróm</t>
  </si>
  <si>
    <t>734240010.S</t>
  </si>
  <si>
    <t>Montáž spätnej klapky závitovej G 1</t>
  </si>
  <si>
    <t>551190001000.S</t>
  </si>
  <si>
    <t>Spätná klapka vodorovná závitová 1", PN 10, pre vodu, mosadz</t>
  </si>
  <si>
    <t>734291113.S</t>
  </si>
  <si>
    <t>Ostané armatúry, kohútik plniaci a vypúšťací normy 13 7061, PN 1,0/100st. C G 1/2</t>
  </si>
  <si>
    <t>551110011200.S</t>
  </si>
  <si>
    <t>Guľový uzáver vypúšťací s páčkou, 1/2" M, mosadz</t>
  </si>
  <si>
    <t>734291340.S</t>
  </si>
  <si>
    <t>Montáž filtra závitového G 1</t>
  </si>
  <si>
    <t>422010002300</t>
  </si>
  <si>
    <t>Filter závitový nerez, 1", dĺ. 90 mm, nerez A351 CF8M, tesnenie PTFE, BRA.10.000</t>
  </si>
  <si>
    <t>998734103.S</t>
  </si>
  <si>
    <t>Presun hmôt pre armatúry v objektoch výšky nad 6 do 24 m</t>
  </si>
  <si>
    <t>Ústredné kúrenie, vykurov. telesá</t>
  </si>
  <si>
    <t>735153300.S</t>
  </si>
  <si>
    <t>Príplatok k cene za odvzdušňovací ventil telies panelových oceľových s príplatkom 8 %</t>
  </si>
  <si>
    <t>735154140.S</t>
  </si>
  <si>
    <t>Montáž vykurovacieho telesa panelového dvojradového výšky 600 mm/ dĺžky 400-600 mm</t>
  </si>
  <si>
    <t>735154141.S</t>
  </si>
  <si>
    <t>Montáž vykurovacieho telesa panelového dvojradového výšky 600 mm/ dĺžky 700-900 mm</t>
  </si>
  <si>
    <t>735154142.S</t>
  </si>
  <si>
    <t>Montáž vykurovacieho telesa panelového dvojradového výšky 600 mm/ dĺžky 1000-1200 mm</t>
  </si>
  <si>
    <t>735154143.S</t>
  </si>
  <si>
    <t>Montáž vykurovacieho telesa panelového dvojradového výšky 600 mm/ dĺžky 1400-1800 mm</t>
  </si>
  <si>
    <t>735191904.S</t>
  </si>
  <si>
    <t>Vyčistenie vykurovacích telies prepláchnutím vodou</t>
  </si>
  <si>
    <t>kor01</t>
  </si>
  <si>
    <t>RADIK MATERNELLE VK Typ 32  600/400 (White RAL 9016)</t>
  </si>
  <si>
    <t>kor02</t>
  </si>
  <si>
    <t>RADIK MATERNELLE VK Typ 32  600/600 (White RAL 9016)</t>
  </si>
  <si>
    <t>kor03</t>
  </si>
  <si>
    <t>RADIK MATERNELLE VK Typ 32  600/800 (White RAL 9016)</t>
  </si>
  <si>
    <t>kor04</t>
  </si>
  <si>
    <t>RADIK MATERNELLE VK Typ 32  600/1000 (White RAL 9016)</t>
  </si>
  <si>
    <t>kor05</t>
  </si>
  <si>
    <t>RADIK MATERNELLE VK Typ 32  600/1200 (White RAL 9016)</t>
  </si>
  <si>
    <t>kor06</t>
  </si>
  <si>
    <t>RADIK MATERNELLE VK Typ 32  600/1400 (White RAL 9016)</t>
  </si>
  <si>
    <t>kor07</t>
  </si>
  <si>
    <t>RADIK MATERNELLE VK Typ 32  600/1600 (White RAL 9016)</t>
  </si>
  <si>
    <t>735191905.S</t>
  </si>
  <si>
    <t>Ostatné opravy vykurovacích telies, odvzdušnenie telesa</t>
  </si>
  <si>
    <t>735191910.S</t>
  </si>
  <si>
    <t>Napustenie vody do vykurovacieho systému vrátane potrubia o v. pl. vykurovacích telies</t>
  </si>
  <si>
    <t>998735102.S</t>
  </si>
  <si>
    <t>Presun hmôt pre vykurovacie telesá v objektoch výšky nad 6 do 12 m</t>
  </si>
  <si>
    <t>01</t>
  </si>
  <si>
    <t>Dvojdielne objímky + stropný záves ( uloženie horizontálnych rozvodov ) DN 15</t>
  </si>
  <si>
    <t>286710007600.S</t>
  </si>
  <si>
    <t>Potrubná objímka pozinkovaná, rozsah upínania do D 54-58 mm, M8, EPDM izolant</t>
  </si>
  <si>
    <t>230050031</t>
  </si>
  <si>
    <t>Montáž doplnkových konštrukcií - z profilov. materiálov</t>
  </si>
  <si>
    <t>kg</t>
  </si>
  <si>
    <t>04</t>
  </si>
  <si>
    <t>Dvojdielne objímky + stropný záves ( uloženie horizontálnych rozvodov ) DN32</t>
  </si>
  <si>
    <t>230050033</t>
  </si>
  <si>
    <t>Montáž doplnkových konštrukcií - z rúrkových materiálov</t>
  </si>
  <si>
    <t>998767102.S</t>
  </si>
  <si>
    <t>Presun hmôt pre kovové stavebné doplnkové konštrukcie v objektoch výšky nad 6 do 12 m</t>
  </si>
  <si>
    <t>HZS</t>
  </si>
  <si>
    <t>Hodinové zúčtovacie sadzby</t>
  </si>
  <si>
    <t>HZS000113</t>
  </si>
  <si>
    <t>Stavebno montážne práce náročné ucelené - odborné, tvorivé remeselné (Tr 3) v rozsahu viac ako 8 hodín, systémová skúška</t>
  </si>
  <si>
    <t>hod</t>
  </si>
  <si>
    <t>512</t>
  </si>
  <si>
    <t>HZS000114</t>
  </si>
  <si>
    <t>Stavebno montážne práce najnáročnejšie na odbornosť - prehliadky pracoviska a revízie (Tr 4) uvedenie okruhovej regulácie do prevádzky</t>
  </si>
  <si>
    <t>sub</t>
  </si>
  <si>
    <t>HZS000114.S</t>
  </si>
  <si>
    <t>Stavebno montážne práce najnáročnejšie na odbornosť - prehliadky pracoviska a revízie (Tr. 4) v rozsahu viac ako 8 hodín</t>
  </si>
  <si>
    <t>HZS000213.1</t>
  </si>
  <si>
    <t>Elektroinštalácia - drobný elektromateriál v kotolni</t>
  </si>
  <si>
    <t>3 - Zdravotechnika</t>
  </si>
  <si>
    <t xml:space="preserve">    1 -  Zemné práce</t>
  </si>
  <si>
    <t xml:space="preserve">    8 - Rúrové vedenie</t>
  </si>
  <si>
    <t xml:space="preserve">    9 -  Ostatné konštrukcie a práce-búranie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</si>
  <si>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</si>
  <si>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</si>
  <si>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</si>
  <si>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Zemné práce</t>
  </si>
  <si>
    <t>132211101.S</t>
  </si>
  <si>
    <t>Hĺbenie rýh šírky do 600 mm v  hornine tr.3 súdržných - ručným náradím</t>
  </si>
  <si>
    <t>161101501.S</t>
  </si>
  <si>
    <t>Zvislé premiestnenie výkopku z horniny I až IV, nosením za každé 3 m výšky</t>
  </si>
  <si>
    <t>161101603.S</t>
  </si>
  <si>
    <t>Vytiahnutie výkopku z priestoru pod základmi z horn. 1-4 z hĺbky nad 2 do 4 m</t>
  </si>
  <si>
    <t>162201101.S</t>
  </si>
  <si>
    <t>162501102.S</t>
  </si>
  <si>
    <t>162501105.S</t>
  </si>
  <si>
    <t>167101101.S</t>
  </si>
  <si>
    <t>171201201.S</t>
  </si>
  <si>
    <t>171209002.S</t>
  </si>
  <si>
    <t>174101002.S</t>
  </si>
  <si>
    <t>Zásyp sypaninou so zhutnením šachiet, rýh nad 100 do 1000 m3</t>
  </si>
  <si>
    <t>175101102.S</t>
  </si>
  <si>
    <t>Obsyp potrubia sypaninou z vhodných hornín 1 až 4 s prehodením sypaniny</t>
  </si>
  <si>
    <t>583310003800.S</t>
  </si>
  <si>
    <t>Štrkopiesok frakcia 16-32 mm</t>
  </si>
  <si>
    <t>451572111</t>
  </si>
  <si>
    <t>Lôžko pod potrubie, stoky a drobné objekty, v otvorenom výkope z kameniva drobného ťaženého 0-4 mm</t>
  </si>
  <si>
    <t>611421321.S</t>
  </si>
  <si>
    <t>Oprava vnútorných vápenných omietok stien a stropov železobetónových rovných tvárnicových a klenieb, opravovaná plocha nad 10 do 30 % hladkých</t>
  </si>
  <si>
    <t>612403399.S</t>
  </si>
  <si>
    <t>Hrubá výplň rýh na stenách akoukoľvek maltou, akejkoľvek šírky ryhy</t>
  </si>
  <si>
    <t>631312141.S</t>
  </si>
  <si>
    <t>Doplnenie existujúcich mazanín prostým betónom (s dodaním hmôt) bez poteru rýh v mazaninách</t>
  </si>
  <si>
    <t>Rúrové vedenie</t>
  </si>
  <si>
    <t>871266000.S</t>
  </si>
  <si>
    <t>Montáž kanalizačného PVC-U potrubia hladkého viacvrstvového DN 100</t>
  </si>
  <si>
    <t>222</t>
  </si>
  <si>
    <t>286120000500</t>
  </si>
  <si>
    <t>Rúra PVC-U hladký kanalizačný systém D 110x3,2, dĺ. 5 m, PIPELIFE</t>
  </si>
  <si>
    <t>892311000.S</t>
  </si>
  <si>
    <t>Skúška tesnosti kanalizácie do D 150 mm</t>
  </si>
  <si>
    <t xml:space="preserve"> Ostatné konštrukcie a práce-búranie</t>
  </si>
  <si>
    <t>961055111.S</t>
  </si>
  <si>
    <t>Búranie základov, prieraz v základoch železobetónových, do 200x200 mm -2,40000t</t>
  </si>
  <si>
    <t>965043441.S</t>
  </si>
  <si>
    <t>Búranie podkladov, mazanín, betón s poterom hr.do 150 mm,  plochy nad 4 m2 -2,20000t</t>
  </si>
  <si>
    <t>972056006.S</t>
  </si>
  <si>
    <t>Jadrové vrty diamantovými korunkami do D 70 mm do stropov - železobetónových -0,00009t</t>
  </si>
  <si>
    <t>972056013.S</t>
  </si>
  <si>
    <t>Jadrové vrty diamantovými korunkami do D 140 mm do stropov - železobetónových -0,00037t</t>
  </si>
  <si>
    <t>974031145.S</t>
  </si>
  <si>
    <t>Vysekávanie rýh v akomkoľvek murive tehlovom na akúkoľvek maltu do hĺbky 70 mm a š. do 200 mm,  -0,02500t</t>
  </si>
  <si>
    <t>974083104.S</t>
  </si>
  <si>
    <t>Rezanie betónových mazanín existujúcich nevystužených hĺbky nad 150 do 200 mm</t>
  </si>
  <si>
    <t>979011131.S</t>
  </si>
  <si>
    <t>Zvislá doprava sutiny po schodoch ručne do 3,5 m</t>
  </si>
  <si>
    <t>979082121.S</t>
  </si>
  <si>
    <t>Vnútrostavenisková doprava sutiny a vybúraných hmôt za každých ďalších 5 m</t>
  </si>
  <si>
    <t>711113304</t>
  </si>
  <si>
    <t>Zhotovenie  izolácie proti zemnej vlhkosti na vodorovnej ploche náterom z tekutej gumy hr. 3 mm</t>
  </si>
  <si>
    <t>245610003300</t>
  </si>
  <si>
    <t>Náterová hydroizolácia Rubber N 500, 1-zložková na báze modifikovaných asfaltov, tekutá guma, spotreba 0,5-2,0 kg/m2, 10 kg</t>
  </si>
  <si>
    <t>711747067</t>
  </si>
  <si>
    <t>Zhotovenie detailov oprac.rúr.prestupov pod tesniacou objímkou priemer do 300 mm NAIP</t>
  </si>
  <si>
    <t>900506</t>
  </si>
  <si>
    <t>Tesniaca manžeta "C" rozmer 50x63mm, MIVA</t>
  </si>
  <si>
    <t>901035</t>
  </si>
  <si>
    <t>Tesniaca manžeta "C" rozmer 100-110x350mm, MIVA</t>
  </si>
  <si>
    <t>711747288</t>
  </si>
  <si>
    <t>Zhotovenie detailov pásmi pritavením na pevnú a voľnú prírubu dotesnenie tmelom priemer do 200 mm</t>
  </si>
  <si>
    <t>247430000100</t>
  </si>
  <si>
    <t>Lepidlo Elastoplast d 65 mm</t>
  </si>
  <si>
    <t>998711103.S</t>
  </si>
  <si>
    <t>Presun hmôt pre izoláciu proti vode v objektoch výšky nad 12 do 60 m</t>
  </si>
  <si>
    <t>713482111.S</t>
  </si>
  <si>
    <t>Montáž trubíc z PE, hr.do 10 mm,vnút.priemer do 38 mm</t>
  </si>
  <si>
    <t>283310002800.S</t>
  </si>
  <si>
    <t>Izolačná PE trubica dxhr. 20x13 mm, nadrezaná, na izolovanie rozvodov vody, kúrenia, zdravotechniky</t>
  </si>
  <si>
    <t>283310003000.S</t>
  </si>
  <si>
    <t>Izolačná PE trubica dxhr. 25x13 mm, nadrezaná, na izolovanie rozvodov vody, kúrenia, zdravotechniky</t>
  </si>
  <si>
    <t>283310003200.S</t>
  </si>
  <si>
    <t>Izolačná PE trubica dxhr. 32x13 mm, nadrezaná, na izolovanie rozvodov vody, kúrenia, zdravotechniky</t>
  </si>
  <si>
    <t>713482122.S</t>
  </si>
  <si>
    <t>Montáž trubíc z PE, hr.15-20 mm,vnút.priemer 39-70 mm</t>
  </si>
  <si>
    <t>283310004700.S</t>
  </si>
  <si>
    <t>Izolačná PE trubica dxhr. 22x20 mm, nadrezaná, na izolovanie rozvodov vody, kúrenia, zdravotechniky</t>
  </si>
  <si>
    <t>283310004800.S</t>
  </si>
  <si>
    <t>Izolačná PE trubica dxhr. 28x20 mm, nadrezaná, na izolovanie rozvodov vody, kúrenia, zdravotechniky</t>
  </si>
  <si>
    <t>283310004900.S</t>
  </si>
  <si>
    <t>Izolačná PE trubica dxhr. 35x20 mm, nadrezaná, na izolovanie rozvodov vody, kúrenia, zdravotechniky</t>
  </si>
  <si>
    <t>713530230.S</t>
  </si>
  <si>
    <t>Montáž protipožiarnych stropných prestupov potrubí DN otvoru/DN potrubia 52/32 mm izolované tmelom El90-180, s vloženou TI</t>
  </si>
  <si>
    <t>449410002710.S</t>
  </si>
  <si>
    <t>Protipožiarny silikónový tmel, objem 310 ml, zabezpečuje dilatácie protipožiarnych spojov a prestupov potrubí</t>
  </si>
  <si>
    <t>631450000500.S</t>
  </si>
  <si>
    <t>Rohož z minerálnej vlny hr. 60 mm s pozinkovaným pletivom do 640°C, na izoláciu rovinných i zakrivených plôch</t>
  </si>
  <si>
    <t>713530805.S</t>
  </si>
  <si>
    <t>Montáž protipožiarnej manžety na prestup potrubia d 65-91 mm, EI120, z jednej strany</t>
  </si>
  <si>
    <t>449410001706.S</t>
  </si>
  <si>
    <t>Protipožiarna manžeta 75/2.5, pre tesnenie potrubia D 75 mm v prestupoch</t>
  </si>
  <si>
    <t>713530810.S</t>
  </si>
  <si>
    <t>Montáž protipožiarnej manžety na prestup potrubia d 92-125 mm, EI120, z jednej strany</t>
  </si>
  <si>
    <t>449410001710.S</t>
  </si>
  <si>
    <t>Protipožiarna manžeta 110/4", pre tesnenie potrubia D 110 mm v prestupoch</t>
  </si>
  <si>
    <t>721</t>
  </si>
  <si>
    <t>Zdravotech. vnútorná kanalizácia</t>
  </si>
  <si>
    <t>721172200.S</t>
  </si>
  <si>
    <t>Montáž odpadového HT potrubia vodorovného DN 32</t>
  </si>
  <si>
    <t>286140036200.S</t>
  </si>
  <si>
    <t>HT rúra hrdlová DN 32 dĺ. 1 m, PP systém pre rozvod vnútorného odpadu</t>
  </si>
  <si>
    <t>721172203.S</t>
  </si>
  <si>
    <t>Montáž odpadového HT potrubia vodorovného DN 40</t>
  </si>
  <si>
    <t>286140036800.S</t>
  </si>
  <si>
    <t>HT rúra hrdlová DN 40 dĺ. 1 m, PP systém pre rozvod vnútorného odpadu</t>
  </si>
  <si>
    <t>721172403.S</t>
  </si>
  <si>
    <t>Montáž odhlučneného odpadového potrubia vodorovného DN 50</t>
  </si>
  <si>
    <t>286140042400.S</t>
  </si>
  <si>
    <t>Rúra PP odhlučnená D 50 mm dĺ. 1 m, tichý systém pre rozvod vnútorného odpadu</t>
  </si>
  <si>
    <t>721172406.S</t>
  </si>
  <si>
    <t>Montáž odhlučneného odpadového potrubia vodorovného DN 75</t>
  </si>
  <si>
    <t>286140043000.S</t>
  </si>
  <si>
    <t>Rúra PP odhlučnená DN 75 mm dĺ. 1 m, tichý systém pre rozvod vnútorného odpadu</t>
  </si>
  <si>
    <t>721172409.S</t>
  </si>
  <si>
    <t>Montáž odhlučneného odpadového potrubia vodorovného DN 110</t>
  </si>
  <si>
    <t>286140043700.S</t>
  </si>
  <si>
    <t>Rúra PP odhlučnená DN 110 mm dĺ. 1 m, tichý systém pre rozvod vnútorného odpadu</t>
  </si>
  <si>
    <t>721172430.S</t>
  </si>
  <si>
    <t>Montáž odhlučneného odpadového potrubia zvislého DN 110</t>
  </si>
  <si>
    <t>721172500.S</t>
  </si>
  <si>
    <t>Montáž čistiaceho kusu pre odhlučnené potrubia DN 75</t>
  </si>
  <si>
    <t>286540142000.S</t>
  </si>
  <si>
    <t>Čistiaci kus odhlučnený PP DN 75, tichý odpadový systém</t>
  </si>
  <si>
    <t>721172503.S</t>
  </si>
  <si>
    <t>Montáž čistiaceho kusu pre odhlučnené potrubia DN 110</t>
  </si>
  <si>
    <t>286540142100.S</t>
  </si>
  <si>
    <t>Čistiaci kus odhlučnený PP DN 110, tichý odpadový systém</t>
  </si>
  <si>
    <t>721194105.S</t>
  </si>
  <si>
    <t>Zriadenie prípojky na potrubí vyvedenie a upevnenie odpadových výpustiek D 50 mm</t>
  </si>
  <si>
    <t>721194109.S</t>
  </si>
  <si>
    <t>Zriadenie prípojky na potrubí vyvedenie a upevnenie odpadových výpustiek D 110 mm</t>
  </si>
  <si>
    <t>721274111.S</t>
  </si>
  <si>
    <t>Montáž ventilačných hlavíc - iných typov DN 70</t>
  </si>
  <si>
    <t>429720001100</t>
  </si>
  <si>
    <t>Hlavica vetracia HT DN 70 - PP systém pre rozvod vnútorného odpadu, PIPELIFE</t>
  </si>
  <si>
    <t>721274112.S</t>
  </si>
  <si>
    <t>Montáž ventilačných hlavíc - iných typov DN 100</t>
  </si>
  <si>
    <t>429720001200</t>
  </si>
  <si>
    <t>Hlavica vetracia HT DN 100 - PP systém pre rozvod vnútorného odpadu, PIPELIFE</t>
  </si>
  <si>
    <t>721290012.S</t>
  </si>
  <si>
    <t>Montáž privzdušňovacieho ventilu pre odpadové potrubia do DN 110</t>
  </si>
  <si>
    <t>551610001000</t>
  </si>
  <si>
    <t>Privzdušňovacia hlavica podomietková HL905N.0, DN 50/75, (12 l/s), bez krytky, vnútorná kanalizácia, ABS</t>
  </si>
  <si>
    <t>721290123.S</t>
  </si>
  <si>
    <t>Ostatné - skúška tesnosti kanalizácie v objektoch dymom do DN 300</t>
  </si>
  <si>
    <t>998721102.S</t>
  </si>
  <si>
    <t>Presun hmôt pre vnútornú kanalizáciu v objektoch výšky nad 6 do 12 m</t>
  </si>
  <si>
    <t>722</t>
  </si>
  <si>
    <t>Zdravotechnika - vnútorný vodovod</t>
  </si>
  <si>
    <t>224</t>
  </si>
  <si>
    <t>722131114.S</t>
  </si>
  <si>
    <t>Potrubie z ušlachtilej ocele 1.4401, rúry lisovacie dxt 28x1,2 mm</t>
  </si>
  <si>
    <t>722171132.S</t>
  </si>
  <si>
    <t>Potrubie plasthliníkové D 20 mm</t>
  </si>
  <si>
    <t>172</t>
  </si>
  <si>
    <t>722171133.S</t>
  </si>
  <si>
    <t>Potrubie plasthliníkové D 26 mm</t>
  </si>
  <si>
    <t>722171134.S</t>
  </si>
  <si>
    <t>Potrubie plasthliníkové D 32 mm</t>
  </si>
  <si>
    <t>176</t>
  </si>
  <si>
    <t>722221010.S</t>
  </si>
  <si>
    <t>Montáž guľového kohúta závitového priameho pre vodu G 1/2</t>
  </si>
  <si>
    <t>178</t>
  </si>
  <si>
    <t>551110004900.S</t>
  </si>
  <si>
    <t>Guľový uzáver pre vodu 1/2", niklovaná mosadz</t>
  </si>
  <si>
    <t>180</t>
  </si>
  <si>
    <t>551110028900.S</t>
  </si>
  <si>
    <t>Ventil uzatvarací priamy 1/2"</t>
  </si>
  <si>
    <t>182</t>
  </si>
  <si>
    <t>722221015.S</t>
  </si>
  <si>
    <t>Montáž guľového kohúta závitového priameho pre vodu G 3/4</t>
  </si>
  <si>
    <t>184</t>
  </si>
  <si>
    <t>551110005000.S</t>
  </si>
  <si>
    <t>Guľový uzáver pre vodu 3/4", niklovaná mosadz</t>
  </si>
  <si>
    <t>186</t>
  </si>
  <si>
    <t>551110029000.S</t>
  </si>
  <si>
    <t>Ventil uzatvarací priamy 3/4"</t>
  </si>
  <si>
    <t>188</t>
  </si>
  <si>
    <t>722221020.S</t>
  </si>
  <si>
    <t>Montáž guľového kohúta závitového priameho pre vodu G 1</t>
  </si>
  <si>
    <t>190</t>
  </si>
  <si>
    <t>551110029100.S</t>
  </si>
  <si>
    <t>Ventil uzatvarací priamy 1"</t>
  </si>
  <si>
    <t>192</t>
  </si>
  <si>
    <t>722221070.S</t>
  </si>
  <si>
    <t>Montáž guľového kohúta závitového rohového pre vodu G 1/2</t>
  </si>
  <si>
    <t>194</t>
  </si>
  <si>
    <t>551110007700.S</t>
  </si>
  <si>
    <t>Guľový uzáver pre vodu rohový 1/2", niklovaná mosadz</t>
  </si>
  <si>
    <t>196</t>
  </si>
  <si>
    <t>722221082.S</t>
  </si>
  <si>
    <t>Montáž guľového kohúta vypúšťacieho závitového G 1/2</t>
  </si>
  <si>
    <t>198</t>
  </si>
  <si>
    <t>200</t>
  </si>
  <si>
    <t>722221220.S</t>
  </si>
  <si>
    <t>Montáž tlakového redukčného závitového ventilu s manometrom G 1/2</t>
  </si>
  <si>
    <t>202</t>
  </si>
  <si>
    <t>551110018100.S</t>
  </si>
  <si>
    <t>Termostatický ventil regulačný,1/2”, pre cirkuláciu s prídavným termoregulačným členom VA2400 pre rozsah teploty 40-65°C</t>
  </si>
  <si>
    <t>204</t>
  </si>
  <si>
    <t>722250005</t>
  </si>
  <si>
    <t>Montáž hydrantového systému s tvarovo stálou hadicou D 25</t>
  </si>
  <si>
    <t>206</t>
  </si>
  <si>
    <t>449150003800</t>
  </si>
  <si>
    <t>Hydrantový systém s tvarovo stálou hadicou D 25, hadica 30 m, skriňa 710x710x245 mm, presklené dvierka, prúdnica ekv.6</t>
  </si>
  <si>
    <t>208</t>
  </si>
  <si>
    <t>722290215.S</t>
  </si>
  <si>
    <t>Tlaková skúška vodovodného potrubia do DN 100</t>
  </si>
  <si>
    <t>210</t>
  </si>
  <si>
    <t>722290234.S</t>
  </si>
  <si>
    <t>Prepláchnutie a dezinfekcia vodovodného potrubia do DN 80</t>
  </si>
  <si>
    <t>212</t>
  </si>
  <si>
    <t>734223130</t>
  </si>
  <si>
    <t>Montáž ventilu závitového termostatického rohového jednoregulačného G 3/4</t>
  </si>
  <si>
    <t>214</t>
  </si>
  <si>
    <t>1300306</t>
  </si>
  <si>
    <t>Termost. zmiešavač "Brawa-Mix", DN20, G1xG1xG1</t>
  </si>
  <si>
    <t>216</t>
  </si>
  <si>
    <t>998722102.S</t>
  </si>
  <si>
    <t>Presun hmôt pre vnútorný vodovod v objektoch výšky nad 6 do 12 m</t>
  </si>
  <si>
    <t>218</t>
  </si>
  <si>
    <t>Zdravotechnika - zariaď. predmety</t>
  </si>
  <si>
    <t>725119109</t>
  </si>
  <si>
    <t>Montáž tlakového tlačidlového splachovača</t>
  </si>
  <si>
    <t>220</t>
  </si>
  <si>
    <t>552380000900</t>
  </si>
  <si>
    <t>Ovládacie tlačidlo podomietkové pre dvojité splachovanie, 246x164 mm, lesklý/matný/lesklý chróm</t>
  </si>
  <si>
    <t>725119730</t>
  </si>
  <si>
    <t>Montáž záchodu do predstenového systému</t>
  </si>
  <si>
    <t>642360004000.S</t>
  </si>
  <si>
    <t>Misa záchodová keramická závesná bez splachovacieho okruhu</t>
  </si>
  <si>
    <t>226</t>
  </si>
  <si>
    <t>554330000200.S</t>
  </si>
  <si>
    <t>Záchodové sedadlo plastové s poklopom s automatickým pozvoľným sklápaním</t>
  </si>
  <si>
    <t>228</t>
  </si>
  <si>
    <t>642360002700.S</t>
  </si>
  <si>
    <t>Misa záchodová keramická závesná detská</t>
  </si>
  <si>
    <t>230</t>
  </si>
  <si>
    <t>554330001100.S</t>
  </si>
  <si>
    <t>Záchodové sedadlo s poklopom detské</t>
  </si>
  <si>
    <t>232</t>
  </si>
  <si>
    <t>725149715.S</t>
  </si>
  <si>
    <t>Montáž predstenového systému záchodov do ľahkých stien s kovovou konštrukciou</t>
  </si>
  <si>
    <t>234</t>
  </si>
  <si>
    <t>552370000100.S</t>
  </si>
  <si>
    <t>Predstenový systém pre závesné WC so splachovacou podomietkovou nádržou do ľahkých montovaných konštrukcií</t>
  </si>
  <si>
    <t>236</t>
  </si>
  <si>
    <t>725149760.S</t>
  </si>
  <si>
    <t>Montáž predstenového systému umývadiel  do ľahkých stien s kovovou konštrukciou</t>
  </si>
  <si>
    <t>238</t>
  </si>
  <si>
    <t>552370002200.S</t>
  </si>
  <si>
    <t>Predstenový systém pre umývadlo do ľahkých montovaných konštrukcií</t>
  </si>
  <si>
    <t>240</t>
  </si>
  <si>
    <t>725149765.S</t>
  </si>
  <si>
    <t>Montáž umývadla do predstenového systému</t>
  </si>
  <si>
    <t>242</t>
  </si>
  <si>
    <t>642110002730.S</t>
  </si>
  <si>
    <t>Umývadlo keramické detské závesné</t>
  </si>
  <si>
    <t>244</t>
  </si>
  <si>
    <t>642110004300.S</t>
  </si>
  <si>
    <t>Umývadlo keramické bežný typ</t>
  </si>
  <si>
    <t>246</t>
  </si>
  <si>
    <t>725333360.S</t>
  </si>
  <si>
    <t>Montáž výlevky keramickej voľne stojacej bez výtokovej armatúry</t>
  </si>
  <si>
    <t>248</t>
  </si>
  <si>
    <t>642710000100</t>
  </si>
  <si>
    <t>Výlevka stojatá keramická MIRA NEW, vxšxl 407x510x435 mm, plastová mreža, JIKA</t>
  </si>
  <si>
    <t>250</t>
  </si>
  <si>
    <t>179</t>
  </si>
  <si>
    <t>725829605.S</t>
  </si>
  <si>
    <t>Montáž batérie umývadlovej a drezovej stojankovej, pákovej alebo klasickej, detskej s mechanickým ovládaním</t>
  </si>
  <si>
    <t>252</t>
  </si>
  <si>
    <t>551450004310.S</t>
  </si>
  <si>
    <t>Batéria pre detské umývadlá páková</t>
  </si>
  <si>
    <t>254</t>
  </si>
  <si>
    <t>181</t>
  </si>
  <si>
    <t>551450003800.S</t>
  </si>
  <si>
    <t>Batéria umývadlová stojanková páková</t>
  </si>
  <si>
    <t>256</t>
  </si>
  <si>
    <t>185</t>
  </si>
  <si>
    <t>725869301.S</t>
  </si>
  <si>
    <t>Montáž zápachovej uzávierky pre zariaďovacie predmety, umývadlovej do D 40 mm</t>
  </si>
  <si>
    <t>258</t>
  </si>
  <si>
    <t>551620006400.S</t>
  </si>
  <si>
    <t>Zápachová uzávierka - sifón pre umývadlá DN 40</t>
  </si>
  <si>
    <t>260</t>
  </si>
  <si>
    <t>191</t>
  </si>
  <si>
    <t>725869381.S</t>
  </si>
  <si>
    <t>Montáž zápachovej uzávierky pre zariaďovacie predmety, ostatných typov do D 40 mm</t>
  </si>
  <si>
    <t>262</t>
  </si>
  <si>
    <t>551620027100</t>
  </si>
  <si>
    <t>Vtokový lievik HL21, DN 32, (0,17 l/s), s protizápachovým uzáverom, vetranie a klimatizácia, PP</t>
  </si>
  <si>
    <t>264</t>
  </si>
  <si>
    <t>551620015600</t>
  </si>
  <si>
    <t>Zápachová uzávierka podomietková UP HL138, DN32, krytka 100x100 mm, prídavná zápachová uzávierka, vetranie a klimatizácia, PP/ABS</t>
  </si>
  <si>
    <t>266</t>
  </si>
  <si>
    <t>998725102.S</t>
  </si>
  <si>
    <t>Presun hmôt pre zariaďovacie predmety v objektoch výšky nad 6 do 12 m</t>
  </si>
  <si>
    <t>268</t>
  </si>
  <si>
    <t>230050031.S</t>
  </si>
  <si>
    <t>270</t>
  </si>
  <si>
    <t>Kotviace príslušenstvo nosník, podložka, závitová tyč</t>
  </si>
  <si>
    <t>272</t>
  </si>
  <si>
    <t>230050033.S</t>
  </si>
  <si>
    <t>274</t>
  </si>
  <si>
    <t>286710007400.S</t>
  </si>
  <si>
    <t>Potrubná objímka pozinkovaná, rozsah upínania D 32-36 mm, DN potrubia 1", M8, EPDM izolant</t>
  </si>
  <si>
    <t>276</t>
  </si>
  <si>
    <t>286710008300.S</t>
  </si>
  <si>
    <t>Potrubná objímka pozinkovaná, rozsah upínania D 107-115 mm, M8/M10, EPDM izolant</t>
  </si>
  <si>
    <t>278</t>
  </si>
  <si>
    <t>726190915.S</t>
  </si>
  <si>
    <t>Montáž krycích dvierok</t>
  </si>
  <si>
    <t>280</t>
  </si>
  <si>
    <t>1286</t>
  </si>
  <si>
    <t>Revízne dvierka do sadrokartonu 300 x 300 mm 109</t>
  </si>
  <si>
    <t>282</t>
  </si>
  <si>
    <t>1287</t>
  </si>
  <si>
    <t>Revízne dvierka do sadrokartónu  200 x 300 mm 108</t>
  </si>
  <si>
    <t>284</t>
  </si>
  <si>
    <t>426</t>
  </si>
  <si>
    <t>Revízne dvierka do sadrokartónu 150 x 300 mm</t>
  </si>
  <si>
    <t>286</t>
  </si>
  <si>
    <t>288</t>
  </si>
  <si>
    <t>HZS000113.S</t>
  </si>
  <si>
    <t>Stavebno montážne práce náročné ucelené - odborné, tvorivé remeselné (Tr. 3) v rozsahu viac ako 8 hodín, funkčná skúška</t>
  </si>
  <si>
    <t>290</t>
  </si>
  <si>
    <t>4 - Elektroinštalácia</t>
  </si>
  <si>
    <t>D1 - Rozvádzač RH</t>
  </si>
  <si>
    <t xml:space="preserve">    D1-2 - Rozvádzač HR-výzbroj</t>
  </si>
  <si>
    <t xml:space="preserve">    21-M1 - Elektromontáže - rozvádzač RH</t>
  </si>
  <si>
    <t>D5 - Svetelné obvody</t>
  </si>
  <si>
    <t xml:space="preserve">    21-M5 - Elektromontáže - svetelné obvody</t>
  </si>
  <si>
    <t>D6 - Zásuvkové obvody</t>
  </si>
  <si>
    <t xml:space="preserve">    21-M6 - Elektromontáže - zásuvkové obvody</t>
  </si>
  <si>
    <t>D7 - Elektroinštalačný materiál</t>
  </si>
  <si>
    <t xml:space="preserve">    21-M7 - Elektromontáže</t>
  </si>
  <si>
    <t>D7.1 - Prípojka NN - úprava</t>
  </si>
  <si>
    <t xml:space="preserve">    D14 - Dokumentácia</t>
  </si>
  <si>
    <t xml:space="preserve">    95-M - Revízie</t>
  </si>
  <si>
    <t>D1</t>
  </si>
  <si>
    <t>Rozvádzač RH</t>
  </si>
  <si>
    <t>OEZ:44062</t>
  </si>
  <si>
    <t>Nástenná rozvádzačová skriňa, NP66-1008025</t>
  </si>
  <si>
    <t>OEZ:44230</t>
  </si>
  <si>
    <t>Montážne úchyty PD-NP66-4ZO8</t>
  </si>
  <si>
    <t>OEZ:44231</t>
  </si>
  <si>
    <t>Vložka zámku PD-NP-UVD</t>
  </si>
  <si>
    <t>OEZ:17454</t>
  </si>
  <si>
    <t>Kľúč D, PD-QK-UBD</t>
  </si>
  <si>
    <t>OEZ:44593</t>
  </si>
  <si>
    <t>Príruba, PD-NP-KD5514</t>
  </si>
  <si>
    <t>OEZ:44600</t>
  </si>
  <si>
    <t>Káblová priechodka PD-V-CG27-IP66</t>
  </si>
  <si>
    <t>OEZ:44601</t>
  </si>
  <si>
    <t>Káblová priechodka PD-V-CG37-IP66</t>
  </si>
  <si>
    <t>OEZ:33786</t>
  </si>
  <si>
    <t>Distančné stĺpiky PD-QK-D1M51</t>
  </si>
  <si>
    <t>OEZ:44240</t>
  </si>
  <si>
    <t>Modulárné lišty PD-NP-M10</t>
  </si>
  <si>
    <t>OEZ:44258</t>
  </si>
  <si>
    <t>Kryt PD-M-KMV01508</t>
  </si>
  <si>
    <t>OEZ:44264</t>
  </si>
  <si>
    <t>Kryt PD-M-KMV02008</t>
  </si>
  <si>
    <t>OEZ:44246</t>
  </si>
  <si>
    <t>Krajné kryty PD-NP-KMK08</t>
  </si>
  <si>
    <t>OEZ:44587</t>
  </si>
  <si>
    <t>Zvislý krajný kryt PD-NP-KMM10</t>
  </si>
  <si>
    <t>OEZ:44252</t>
  </si>
  <si>
    <t>"U" lišta PD-M-L35-VU08</t>
  </si>
  <si>
    <t>OEZ:44282</t>
  </si>
  <si>
    <t>Prístrojová lišta PD-M-50LP08</t>
  </si>
  <si>
    <t>OEZ:44288</t>
  </si>
  <si>
    <t>Prístrojová lišta PD-M-130LP08</t>
  </si>
  <si>
    <t>OEZ:44470</t>
  </si>
  <si>
    <t>Schránka PD-RB-DVA4PS</t>
  </si>
  <si>
    <t>OEZ:39354.2</t>
  </si>
  <si>
    <t>Zaslepenie, šírka 55 modulov, farba sivá, OEZ PD-R-ZAS1000-S</t>
  </si>
  <si>
    <t>D1-2</t>
  </si>
  <si>
    <t>Rozvádzač HR-výzbroj</t>
  </si>
  <si>
    <t>OEZ:41634</t>
  </si>
  <si>
    <t>Istič LTN-2B-1</t>
  </si>
  <si>
    <t>OEZ:41636</t>
  </si>
  <si>
    <t>Istič LTN-6B-1</t>
  </si>
  <si>
    <t>OEZ:41768</t>
  </si>
  <si>
    <t>Istič LTN-6B-3</t>
  </si>
  <si>
    <t>OEZ:41638</t>
  </si>
  <si>
    <t>Istič LTN-10B-1</t>
  </si>
  <si>
    <t>OEZ:41655</t>
  </si>
  <si>
    <t>Istič LTN-10C-1</t>
  </si>
  <si>
    <t>OEZ:41640</t>
  </si>
  <si>
    <t>Istič LTN-16B-1</t>
  </si>
  <si>
    <t>OEZ:41772</t>
  </si>
  <si>
    <t>Istič LTN-16B-3</t>
  </si>
  <si>
    <t>OEZ:41773</t>
  </si>
  <si>
    <t>Istič LTN-20B-3</t>
  </si>
  <si>
    <t>OEZ:41775</t>
  </si>
  <si>
    <t>Istič LTN-32B-3</t>
  </si>
  <si>
    <t>OEZ:38749</t>
  </si>
  <si>
    <t>Pripojovacia sada AS-50-S-AL01</t>
  </si>
  <si>
    <t>OEZ:42297</t>
  </si>
  <si>
    <t>Pomocný spínač PS-LT-1100</t>
  </si>
  <si>
    <t>OEZ:42313</t>
  </si>
  <si>
    <t>Napäťová spúšť SV-LT-X400</t>
  </si>
  <si>
    <t>OEZ:42452</t>
  </si>
  <si>
    <t>Prúdový chránič LFN-40-4-030A</t>
  </si>
  <si>
    <t>OEZ:42467</t>
  </si>
  <si>
    <t>Prúdový chránič LFN-40-4-030A-G</t>
  </si>
  <si>
    <t>OEZ:43683</t>
  </si>
  <si>
    <t>Poistkový odpínač OPVP10-1-S</t>
  </si>
  <si>
    <t>OEZ:40750</t>
  </si>
  <si>
    <t>Valcové poistkové vložky PVA10 6A gG</t>
  </si>
  <si>
    <t>OEZ:43244</t>
  </si>
  <si>
    <t>Fázové riadiace relé MMR-U3-001-A230</t>
  </si>
  <si>
    <t>35681</t>
  </si>
  <si>
    <t>Kolískový prepínač MSK-001-102</t>
  </si>
  <si>
    <t>OEZ:43073</t>
  </si>
  <si>
    <t>Časový spínač MAN-D16-002-A230</t>
  </si>
  <si>
    <t>3389110903843</t>
  </si>
  <si>
    <t>630000548</t>
  </si>
  <si>
    <t>3389110903867</t>
  </si>
  <si>
    <t>XB5KSM</t>
  </si>
  <si>
    <t>3728640</t>
  </si>
  <si>
    <t>EOV000000017</t>
  </si>
  <si>
    <t>Hlavica s hríbom pre tlačidlo Ø22 - ZB5-AC4 - s návratom - červená</t>
  </si>
  <si>
    <t>M22-XGPV</t>
  </si>
  <si>
    <t>Ochranná manžeta pre núdzové tlačidlo EATON ELECTRIC M22-XGPV</t>
  </si>
  <si>
    <t>OEZ:36610</t>
  </si>
  <si>
    <t>Inštalačný stýkač RSI-20-20-A230</t>
  </si>
  <si>
    <t>EMP000000319</t>
  </si>
  <si>
    <t>Relé do pätice a plošných spojov - 55.34.8.230.0040 - 4P/7A/250V AC</t>
  </si>
  <si>
    <t>94.04SPA</t>
  </si>
  <si>
    <t>Pätica pre rele - 94.04</t>
  </si>
  <si>
    <t>094.91.3</t>
  </si>
  <si>
    <t>Vysúvacia spona pre rele - 094.91.3</t>
  </si>
  <si>
    <t>8595090535720</t>
  </si>
  <si>
    <t>Ochrana napájacieho vedenia 230 V/50 Hz  kombinované zvodiče SPD typ 1 a 2 (B+C)  pre sieť TN-C,TN-S, TT, IT  FLP-B+C MAXI VS/3+1</t>
  </si>
  <si>
    <t>10005806.00</t>
  </si>
  <si>
    <t>Prepojovací mostík - farba modrá SEZ DK 7/N</t>
  </si>
  <si>
    <t>10005809.00</t>
  </si>
  <si>
    <t>Prepojovací mostík - farba modrá SEZ DK 12/N</t>
  </si>
  <si>
    <t>10002873.00</t>
  </si>
  <si>
    <t>Radová svornica SEZ DK RS 10/1 - modrá</t>
  </si>
  <si>
    <t>10004223.00</t>
  </si>
  <si>
    <t>Radová svornica SEZ DK RS 10/2 - sivá</t>
  </si>
  <si>
    <t>10007255.00</t>
  </si>
  <si>
    <t>Radová svornica SEZ DK RS 10/4 - zelená</t>
  </si>
  <si>
    <t>10007256.00</t>
  </si>
  <si>
    <t>Radová svornica SEZ DK RS 25/4 - zelená</t>
  </si>
  <si>
    <t>10002759.00</t>
  </si>
  <si>
    <t>Príložka SEZ DK PRS/1 - modrá</t>
  </si>
  <si>
    <t>10004230.00</t>
  </si>
  <si>
    <t>Príložka SEZ DK PRS/2 - sivá</t>
  </si>
  <si>
    <t>10004231.00</t>
  </si>
  <si>
    <t>Príložka SEZ DK PRS/3 - žltá</t>
  </si>
  <si>
    <t>10004233.00</t>
  </si>
  <si>
    <t>Príložka SEZ DK PRS 25/3 - žltá</t>
  </si>
  <si>
    <t>10001477.00</t>
  </si>
  <si>
    <t>Koncová zvierka SEZ DK RSD-88</t>
  </si>
  <si>
    <t>10002822.00</t>
  </si>
  <si>
    <t>Prepojovací mostík pre 2 svornice + skrutky SEZ DK P 10/2</t>
  </si>
  <si>
    <t>21-M1</t>
  </si>
  <si>
    <t>Elektromontáže - rozvádzač RH</t>
  </si>
  <si>
    <t>210962212.S</t>
  </si>
  <si>
    <t>Demontáž rozvádzača 100 kg</t>
  </si>
  <si>
    <t>210190001</t>
  </si>
  <si>
    <t>Montáž oceľoplechovej rozvodnice do váhy 100 kg</t>
  </si>
  <si>
    <t>D5</t>
  </si>
  <si>
    <t>Svetelné obvody</t>
  </si>
  <si>
    <t>33512</t>
  </si>
  <si>
    <t>33507</t>
  </si>
  <si>
    <t>57755</t>
  </si>
  <si>
    <t>22333-402</t>
  </si>
  <si>
    <t>22335-402</t>
  </si>
  <si>
    <t>39331</t>
  </si>
  <si>
    <t>Y8-2536</t>
  </si>
  <si>
    <t>Helios LED 1,2W IP65 1hod, svietidlo núdzoveho osvetlenia s akumulátorom</t>
  </si>
  <si>
    <t>Y12-4758</t>
  </si>
  <si>
    <t>Helios P LED 1,2W IP42 1hod, svietidlo núdzoveho osvetlenia s akumulátorom</t>
  </si>
  <si>
    <t>5902448994413</t>
  </si>
  <si>
    <t>AXN, OZN/AXENU/1W/E/1/SE/X/WH 1W IP42 1hod, svietidlo núdzoveho osvetlenia s akumulátorom</t>
  </si>
  <si>
    <t>OZN/ODB/3x1W/B/1/</t>
  </si>
  <si>
    <t>3558A-A651 C</t>
  </si>
  <si>
    <t>Kryt spínača 1, 6, 7, 1/0, 6/0 3558A-A651 C slonová kosť</t>
  </si>
  <si>
    <t>3294A-A123 C</t>
  </si>
  <si>
    <t>Kryt stmievača s otočným ovládaním, 3294A-A123 C slonová kosť , resp.ekvivalent</t>
  </si>
  <si>
    <t>3559-A01345</t>
  </si>
  <si>
    <t>Prístroj spínača 1, 1So 3559-A01345</t>
  </si>
  <si>
    <t>3559-A06345</t>
  </si>
  <si>
    <t>Prístroj prepínača 6, 6So 3559-A06345</t>
  </si>
  <si>
    <t>6599-0-2988</t>
  </si>
  <si>
    <t>Prístroj stmievača DALI pre otočné ovládanie a tlačidlové spínanie, ABB 6599-0-2988, resp.ekvivalent</t>
  </si>
  <si>
    <t>3901A-B10 C</t>
  </si>
  <si>
    <t>Rámček jednonásobný 3901A-B10 C slonová kosť</t>
  </si>
  <si>
    <t>3901A-B20 C</t>
  </si>
  <si>
    <t>Rámček dvojnásobný 3901A-B20 C slonová kosť</t>
  </si>
  <si>
    <t>SPS000000025</t>
  </si>
  <si>
    <t>Čidlo pohybu Massive - 87098/12/31 - max. 1200W - biele, resp.ekvivalent</t>
  </si>
  <si>
    <t>SPS000000010</t>
  </si>
  <si>
    <t>Čidlo pohybu - 1030020 - Luxa 103-360 AP - 360° stropné - biele, resp.ekvivalent</t>
  </si>
  <si>
    <t>069740</t>
  </si>
  <si>
    <t>Čidlo pohybu do exterieru - LEGRAND Plexo 069740 - 360° stropné - sivá - IP55, resp.ekvivalent</t>
  </si>
  <si>
    <t>ESV000000020</t>
  </si>
  <si>
    <t>Svorka WAGO 224-112 - 24A/400V - lustrová</t>
  </si>
  <si>
    <t>ESV000001065</t>
  </si>
  <si>
    <t>Svorka WAGO 222-415 - 5x0,08-2,5mm2 drôt/0,08-4,0mm2 lanko - 32A/400V</t>
  </si>
  <si>
    <t>21-M5</t>
  </si>
  <si>
    <t>Elektromontáže - svetelné obvody</t>
  </si>
  <si>
    <t>210110001</t>
  </si>
  <si>
    <t>Jednopólový spínač - radenie 1, nástenný pre prostredie obyčajné alebo vlhké vrátane zapojenia</t>
  </si>
  <si>
    <t>210110004</t>
  </si>
  <si>
    <t>Striedavý spínač (prepínač) - radenie 6, nástenný pre prostredie obyčajné alebo vlhké vrátane zapojenia</t>
  </si>
  <si>
    <t>210110072</t>
  </si>
  <si>
    <t>Stmievač LED pre zapustenú montáž</t>
  </si>
  <si>
    <t>210110095</t>
  </si>
  <si>
    <t>Spínače snímač pohybu - zapojenie a montáž</t>
  </si>
  <si>
    <t>210201240.S</t>
  </si>
  <si>
    <t>Zapojenie svietidla IP20, 1x svetelný zdroj</t>
  </si>
  <si>
    <t>210201250</t>
  </si>
  <si>
    <t>Zapojenie svietidla IP44, 1x svetelný zdroj</t>
  </si>
  <si>
    <t>210201500</t>
  </si>
  <si>
    <t>Zapojenie svietidla 1x svetelný zdroj, núdzového - núdzový režim</t>
  </si>
  <si>
    <t>210201911</t>
  </si>
  <si>
    <t>Montáž svietidla interiérového na strop do 1,0 kg</t>
  </si>
  <si>
    <t>210201912</t>
  </si>
  <si>
    <t>Montáž svietidla interiérového na strop do 2 kg</t>
  </si>
  <si>
    <t>210201913</t>
  </si>
  <si>
    <t>Montáž svietidla interiérového na strop do 5 kg</t>
  </si>
  <si>
    <t>210292041</t>
  </si>
  <si>
    <t>Preskúšanie svetelného alebo zásuvkového okruhu sprevádzkovaním</t>
  </si>
  <si>
    <t>D6</t>
  </si>
  <si>
    <t>Zásuvkové obvody</t>
  </si>
  <si>
    <t>5518A-2999 C</t>
  </si>
  <si>
    <t>Zásuvka IP44 kompletná ABB Tango 5518A-2999 C slonová kosť s clonkami a viečkom</t>
  </si>
  <si>
    <t>5513A-C02357 B.1</t>
  </si>
  <si>
    <t>Zásuvka dvojnásobná, clonky 5513A-C02357 C slonová kosť</t>
  </si>
  <si>
    <t>EZA000000184</t>
  </si>
  <si>
    <t>Praktik - zásuvka - 5518-2929 B, resp.ekvivalent</t>
  </si>
  <si>
    <t>EZA000000240</t>
  </si>
  <si>
    <t>Praktik - 5518-2069 B - 2-zásuvka priebežná - 16A/250V - biela, resp.ekvivalent</t>
  </si>
  <si>
    <t>3938A-A106 B</t>
  </si>
  <si>
    <t>Svorkovnica päťpólová, kryt 3938A-A106 C slonová kosť</t>
  </si>
  <si>
    <t>1608021</t>
  </si>
  <si>
    <t>PO-406 Dobehové časové relé, 230 V AC, 10 A</t>
  </si>
  <si>
    <t>676.25100_</t>
  </si>
  <si>
    <t>Kompletné tlačidlo v skrinke pre zapustenú montáž IP55, 1 roz+ 1zap SCAME 676.25100</t>
  </si>
  <si>
    <t>676.10101</t>
  </si>
  <si>
    <t>Kryt + náhradné sklo 100x100 SCAME 676.10101</t>
  </si>
  <si>
    <t>590.PL004001</t>
  </si>
  <si>
    <t>NC doplňujúci kontakt rozpínací</t>
  </si>
  <si>
    <t>590.PL004002</t>
  </si>
  <si>
    <t>NO doplňujúci kontakt spínací</t>
  </si>
  <si>
    <t>310633</t>
  </si>
  <si>
    <t>Protipožiarny tmel HILTI CP 601S 310ML biel.</t>
  </si>
  <si>
    <t>21-M6</t>
  </si>
  <si>
    <t>Elektromontáže - zásuvkové obvody</t>
  </si>
  <si>
    <t>210111021</t>
  </si>
  <si>
    <t>Domová zásuvka v krabici obyč. alebo do vlhka, vrátane zapojenia 10/16 A 250 V 2P + Z</t>
  </si>
  <si>
    <t>210111022</t>
  </si>
  <si>
    <t>Domová zásuvka v krabici 10/16 A 250 V, 2P + Z 2 x zapojenie</t>
  </si>
  <si>
    <t>210290751</t>
  </si>
  <si>
    <t>Montáž motorického spotrebiča, ventilátora do 1.5 kW</t>
  </si>
  <si>
    <t>D7</t>
  </si>
  <si>
    <t>Elektroinštalačný materiál</t>
  </si>
  <si>
    <t>KPE000000104</t>
  </si>
  <si>
    <t>Kábel pevný CYKY-O 3x1,5 pvc čierny</t>
  </si>
  <si>
    <t>341610013700</t>
  </si>
  <si>
    <t>Kábel medený bezhalogenový N2XH-O 2x1,5 mm2</t>
  </si>
  <si>
    <t>341610014300</t>
  </si>
  <si>
    <t>Kábel medený bezhalogenový N2XH-J 3x1,5 mm2</t>
  </si>
  <si>
    <t>341610014400</t>
  </si>
  <si>
    <t>Kábel medený bezhalogenový N2XH-J 3x2,5 mm2</t>
  </si>
  <si>
    <t>341610016800</t>
  </si>
  <si>
    <t>Kábel medený bezhalogenový N2XH-J 5x1,5 mm2</t>
  </si>
  <si>
    <t>KPE000000039</t>
  </si>
  <si>
    <t>Kábel pevný N2XH-J 5x6 bezhalogénový čierny</t>
  </si>
  <si>
    <t>341610025000</t>
  </si>
  <si>
    <t>Kábel medený bezhalogenový NHXH FE180/E60 2x1,5 mm2</t>
  </si>
  <si>
    <t>341610012300</t>
  </si>
  <si>
    <t>Kábel medený bezhalogenový N2XH 4 mm2 zž</t>
  </si>
  <si>
    <t>341610012400</t>
  </si>
  <si>
    <t>Kábel medený bezhalogenový N2XH 6 mm2 zž</t>
  </si>
  <si>
    <t>341610012800</t>
  </si>
  <si>
    <t>Kábel medený bezhalogenový N2XH 25 mm2 zž</t>
  </si>
  <si>
    <t>3410300730</t>
  </si>
  <si>
    <t>FTP 4x2x24 AWG, Cat.5e, LSOH Kábel na prenos dát</t>
  </si>
  <si>
    <t>KPE000000027</t>
  </si>
  <si>
    <t>Kábel pevný tienený J-H(ST)H 2x2x0,8 bezhalogénový červený</t>
  </si>
  <si>
    <t>038947</t>
  </si>
  <si>
    <t>Elektroinštalačná rúrka ohybná, bezhalogénová, HFX 320N D25 -25°C+105°C HF-biela</t>
  </si>
  <si>
    <t>080821</t>
  </si>
  <si>
    <t>Elektroinštalačná rúrka ohybná, bezhalogénová, HFX 320N D32 -25°C+105°C sv.šedá</t>
  </si>
  <si>
    <t>286130073600</t>
  </si>
  <si>
    <t>Chránička dvojplášťová korugovaná KOPOFLEX KF 09075 FA, čierna, DN 75, HDPE, KOPOS</t>
  </si>
  <si>
    <t>2207036</t>
  </si>
  <si>
    <t>Upevňovací držiak - 2207036 - Grip 2031 M 30 FS - oceľový pozinkovaný</t>
  </si>
  <si>
    <t>2207028</t>
  </si>
  <si>
    <t>Upevňovací držiak - 2207028 - Grip 2031 M 15 FS - oceľový pozinkovaný</t>
  </si>
  <si>
    <t>EHM000000026</t>
  </si>
  <si>
    <t>Hmoždinka -  6x40mm - natĺkacia</t>
  </si>
  <si>
    <t>EHM000000025</t>
  </si>
  <si>
    <t>Hmoždinka -  8x45mm - natĺkacia</t>
  </si>
  <si>
    <t>1112</t>
  </si>
  <si>
    <t>Plastový popisný štítok s uchytením na označovanie káblov, zatváraci 30x8mm</t>
  </si>
  <si>
    <t>100ks</t>
  </si>
  <si>
    <t>KU 68-1901</t>
  </si>
  <si>
    <t>Univerzálna krabica pod omietku KU 68-1901</t>
  </si>
  <si>
    <t>6400-221/3</t>
  </si>
  <si>
    <t>Univerzálna krabica pod omietku 6400-221/3 s viečkom a svorkovnicou</t>
  </si>
  <si>
    <t>EKR000000202</t>
  </si>
  <si>
    <t>Škatuľová rozvodka 6455-11P/2 - 5-pólová/400V - plastová - sivá</t>
  </si>
  <si>
    <t>EKR000000135</t>
  </si>
  <si>
    <t>Škatuľová rozvodka - 6455-27P - 5pólová - plastová</t>
  </si>
  <si>
    <t>99017</t>
  </si>
  <si>
    <t>Krabica KSK 80</t>
  </si>
  <si>
    <t>919656</t>
  </si>
  <si>
    <t>Svorkovnica S-KSK 1 pre krabicu KSK</t>
  </si>
  <si>
    <t>1SFA611812R1000</t>
  </si>
  <si>
    <t>PRÁZDNA SKRINKA ABB 1SFA611812R1000, 2 x OTVOR + Kontrolky XB5KSM a XB5-AVM4</t>
  </si>
  <si>
    <t>21-M7</t>
  </si>
  <si>
    <t>210010301</t>
  </si>
  <si>
    <t>Krabica prístrojová bez zapojenia</t>
  </si>
  <si>
    <t>210010321</t>
  </si>
  <si>
    <t>Krabica odbočná s viečkom, svorkovnicou vrátane zapojenia</t>
  </si>
  <si>
    <t>210881069</t>
  </si>
  <si>
    <t>Kábel bezhalogénový, medený uložený pevne N2XH 0,6/1,0 kV  2x1,5</t>
  </si>
  <si>
    <t>210881075</t>
  </si>
  <si>
    <t>Kábel bezhalogénový, medený uložený pevne N2XH 0,6/1,0 kV  3x1,5</t>
  </si>
  <si>
    <t>210881076</t>
  </si>
  <si>
    <t>Kábel bezhalogénový, medený uložený pevne N2XH 0,6/1,0 kV  3x2,5</t>
  </si>
  <si>
    <t>210881100</t>
  </si>
  <si>
    <t>Kábel bezhalogénový, medený uložený pevne N2XH 0,6/1,0 kV  5x1,5</t>
  </si>
  <si>
    <t>210881103.S</t>
  </si>
  <si>
    <t>Kábel bezhalogénový, medený uložený pevne N2XH 0,6/1,0 kV  5x6</t>
  </si>
  <si>
    <t>292</t>
  </si>
  <si>
    <t>210881325</t>
  </si>
  <si>
    <t>Kábel bezhalogénový, medený uložený pevne NHXH-FE 180/E30 0,6/1,0 kV  2x1,5</t>
  </si>
  <si>
    <t>294</t>
  </si>
  <si>
    <t>210881055</t>
  </si>
  <si>
    <t>Vodič bezhalogénový, medený uložený pevne N2XH 0,6/1,0 kV  4</t>
  </si>
  <si>
    <t>296</t>
  </si>
  <si>
    <t>210881056</t>
  </si>
  <si>
    <t>Vodič bezhalogénový, medený uložený pevne N2XH 0,6/1,0 kV  6</t>
  </si>
  <si>
    <t>298</t>
  </si>
  <si>
    <t>210881059.S</t>
  </si>
  <si>
    <t>Vodič bezhalogénový, medený uložený pevne N2XH 0,6/1,0 kV  25</t>
  </si>
  <si>
    <t>300</t>
  </si>
  <si>
    <t>D7.1</t>
  </si>
  <si>
    <t>Prípojka NN - úprava</t>
  </si>
  <si>
    <t>302</t>
  </si>
  <si>
    <t>KPE000000009</t>
  </si>
  <si>
    <t>Kábel pevný AYKY-J 4x16  pvc čierny</t>
  </si>
  <si>
    <t>304</t>
  </si>
  <si>
    <t>210901061.S</t>
  </si>
  <si>
    <t>Kábel hliníkový silový, uložený pevne AYKY 450/750 V 4x16</t>
  </si>
  <si>
    <t>306</t>
  </si>
  <si>
    <t>210100101.S</t>
  </si>
  <si>
    <t>Ukončenie Cu a Al drôtov a lán včítane zapojenie, jedna žila, vodič s prierezom do 16 mm2</t>
  </si>
  <si>
    <t>308</t>
  </si>
  <si>
    <t>KXX000000476</t>
  </si>
  <si>
    <t>Výstražná fólia - 300x0,1mm/100m</t>
  </si>
  <si>
    <t>310</t>
  </si>
  <si>
    <t>345710005900</t>
  </si>
  <si>
    <t>Rúrka ohybná dvojplášťová HDPE, KOPOFLEX BA KF 09090 BA, D 90, KOPOS</t>
  </si>
  <si>
    <t>312</t>
  </si>
  <si>
    <t>220111771</t>
  </si>
  <si>
    <t>Vedenie uzeňovacie z FeZn drôtu do 120 mm2 na povrchu</t>
  </si>
  <si>
    <t>314</t>
  </si>
  <si>
    <t>220111776</t>
  </si>
  <si>
    <t>Vedenie uzeňovacie z FeZn drôtu do 120 mm2 v zemi</t>
  </si>
  <si>
    <t>316</t>
  </si>
  <si>
    <t>318209</t>
  </si>
  <si>
    <t>Uzemňovacia svorka -   DEHN S-K BD Rd 8-10 FI 30 NIRO-4, resp. ekvivalent</t>
  </si>
  <si>
    <t>318</t>
  </si>
  <si>
    <t>318233</t>
  </si>
  <si>
    <t>Odbočovacia spojovacia svorka -  DEHN S-K BD FI 30 NIRO-4, resp. ekvivalent</t>
  </si>
  <si>
    <t>320</t>
  </si>
  <si>
    <t>810304</t>
  </si>
  <si>
    <t>Pásovina - páska 30/4mm - Fe/Zn - (1kg/1,06m)</t>
  </si>
  <si>
    <t>322</t>
  </si>
  <si>
    <t>800010</t>
  </si>
  <si>
    <t>Gulatina - drôt 10 mm - Fe/Zn - (1kg/1,62 m)</t>
  </si>
  <si>
    <t>324</t>
  </si>
  <si>
    <t>EBL000000696</t>
  </si>
  <si>
    <t>Prípojnica HUP 1809 - 5015073, resp. ekvivalent</t>
  </si>
  <si>
    <t>326</t>
  </si>
  <si>
    <t>460200264</t>
  </si>
  <si>
    <t>Hĺbenie káblovej ryhy ručne 50 cm širokej a 80 cm hlbokej, v zemine triedy 4</t>
  </si>
  <si>
    <t>328</t>
  </si>
  <si>
    <t>460420325</t>
  </si>
  <si>
    <t>Zriadenie kábl. lôžka z preos. zem. so zakrytím bet. dosk. 50x20x4 cm kladenými v smere kábla</t>
  </si>
  <si>
    <t>330</t>
  </si>
  <si>
    <t>5833110300</t>
  </si>
  <si>
    <t>Kamenivo ťažené drobné 0-1 n</t>
  </si>
  <si>
    <t>332</t>
  </si>
  <si>
    <t>5922763200</t>
  </si>
  <si>
    <t>Tvárnica priekopová a melioračná-betónová doska obkladová TBM 42-50 50x25x6</t>
  </si>
  <si>
    <t>334</t>
  </si>
  <si>
    <t>460490012</t>
  </si>
  <si>
    <t>Rozvinutie a uloženie výstražnej fólie z PVC do ryhy</t>
  </si>
  <si>
    <t>336</t>
  </si>
  <si>
    <t>460120002</t>
  </si>
  <si>
    <t>Zásyp jamy so zhutnením a s úpravou povrchu, zemina triedy 3 - 4</t>
  </si>
  <si>
    <t>338</t>
  </si>
  <si>
    <t>21000019</t>
  </si>
  <si>
    <t>Podružný materiál 3%</t>
  </si>
  <si>
    <t>340</t>
  </si>
  <si>
    <t>21000016</t>
  </si>
  <si>
    <t>MD - mimostavenisková doprava 1%</t>
  </si>
  <si>
    <t>342</t>
  </si>
  <si>
    <t>21000017</t>
  </si>
  <si>
    <t>MV - murárska výpomoc 1%</t>
  </si>
  <si>
    <t>344</t>
  </si>
  <si>
    <t>21000018</t>
  </si>
  <si>
    <t>PD - podiel dodávok 1%</t>
  </si>
  <si>
    <t>346</t>
  </si>
  <si>
    <t>210000201</t>
  </si>
  <si>
    <t>PPV - podiel pridružených výkonov 1%</t>
  </si>
  <si>
    <t>348</t>
  </si>
  <si>
    <t>210000202</t>
  </si>
  <si>
    <t>Dopravné náklady 1%</t>
  </si>
  <si>
    <t>350</t>
  </si>
  <si>
    <t>210964324.S</t>
  </si>
  <si>
    <t>Demontáž do sute - svietidla interiérového na strop/ stenu do 5 kg vrátane odpojenia   -0,00500 t</t>
  </si>
  <si>
    <t>352</t>
  </si>
  <si>
    <t>177</t>
  </si>
  <si>
    <t>210960834.S</t>
  </si>
  <si>
    <t>Demontáž do sute - striedavý spínač (prepínač) - radenie 1, 6, 5, 7 nástenný pre prostredie obyčajné alebo vlhké   -0,00005 t</t>
  </si>
  <si>
    <t>354</t>
  </si>
  <si>
    <t>210961051.S</t>
  </si>
  <si>
    <t>Demontáž do sute - zásuvka domová vstavaná 10, 16 A 48, 250, 400 V vyhotovenie 2P   -0,00021 t</t>
  </si>
  <si>
    <t>356</t>
  </si>
  <si>
    <t>971033431</t>
  </si>
  <si>
    <t>Vybúranie otvoru v murive tehl. plochy do 0, 25 m2 hr.do 150 mm,  -0,07300t</t>
  </si>
  <si>
    <t>358</t>
  </si>
  <si>
    <t>971033441</t>
  </si>
  <si>
    <t>Vybúranie otvoru v murive tehl. plochy do 0, 25 m2 hr.do 300 mm,  -0,14600t</t>
  </si>
  <si>
    <t>360</t>
  </si>
  <si>
    <t>974031221</t>
  </si>
  <si>
    <t>Vysekanie rýh v murive tehlovom na akúkoľvek maltu v priestore priľahlom k stropnej konštrukcii do hĺbky 30 mm a š. do 30 mm,  -0,00200 t</t>
  </si>
  <si>
    <t>362</t>
  </si>
  <si>
    <t>974032122</t>
  </si>
  <si>
    <t>Vysekanie rýh v stenách a priečkach z dutých tehál a tvárnic do hĺbky 30 mm a š. do 70 mm,  -0,00200t</t>
  </si>
  <si>
    <t>364</t>
  </si>
  <si>
    <t>183</t>
  </si>
  <si>
    <t>974032124</t>
  </si>
  <si>
    <t>Vysekanie rýh v stenách a priečkach z dutých tehál a tvárnic do hĺbky 30 mm a š. do 150 mmn,  -0,00700t</t>
  </si>
  <si>
    <t>366</t>
  </si>
  <si>
    <t>979081111</t>
  </si>
  <si>
    <t>368</t>
  </si>
  <si>
    <t>979081121</t>
  </si>
  <si>
    <t>370</t>
  </si>
  <si>
    <t>D14</t>
  </si>
  <si>
    <t>Dokumentácia</t>
  </si>
  <si>
    <t>000400022</t>
  </si>
  <si>
    <t>Projektové práce - stavebná časť (stavebné objekty vrátane ich technického vybavenia). náklady na dokumentáciu skutočného zhotovenia stavby</t>
  </si>
  <si>
    <t>1024</t>
  </si>
  <si>
    <t>372</t>
  </si>
  <si>
    <t>187</t>
  </si>
  <si>
    <t>210251575</t>
  </si>
  <si>
    <t>Vystavenie revíznej správy, východisková revízia - Elektroinštalácia</t>
  </si>
  <si>
    <t>374</t>
  </si>
  <si>
    <t>95-M</t>
  </si>
  <si>
    <t>Revízie</t>
  </si>
  <si>
    <t>220111765</t>
  </si>
  <si>
    <t>Zmeranie a zhodnotenie zemného odporu vrátane záznamu do protokolu</t>
  </si>
  <si>
    <t>376</t>
  </si>
  <si>
    <t>189</t>
  </si>
  <si>
    <t>950106001</t>
  </si>
  <si>
    <t>Meranie pri revíziách meranie izol.odporov na prívode do prípojk.skrine rozvádzača alebo rozvodnice</t>
  </si>
  <si>
    <t>mer.</t>
  </si>
  <si>
    <t>378</t>
  </si>
  <si>
    <t>950106003</t>
  </si>
  <si>
    <t>Meranie pri revíziách meranie izolačných odporov vnútorného zapojenia rozvádzača alebo rozvodnice</t>
  </si>
  <si>
    <t>380</t>
  </si>
  <si>
    <t>950106006</t>
  </si>
  <si>
    <t>Meranie pri revíziách jednofázového alebo trojfáz. okruhu rozvádzača alebo rozvodnice nad 10 vývodov</t>
  </si>
  <si>
    <t>382</t>
  </si>
  <si>
    <t>950106009</t>
  </si>
  <si>
    <t>Meranie pri revíziách impedancia slučky vypínača na rozv. zariadení spotrebičoch alebo prístrojoch</t>
  </si>
  <si>
    <t>384</t>
  </si>
  <si>
    <t>193</t>
  </si>
  <si>
    <t>950106010</t>
  </si>
  <si>
    <t>Meranie pri revíziách zemného prechodového odporu uzemnenia ochranného alebo pracovného</t>
  </si>
  <si>
    <t>386</t>
  </si>
  <si>
    <t>950106012</t>
  </si>
  <si>
    <t>Meranie pri revíziách prechodového odporu ochranného spojenia alebo ochranného pospojovania</t>
  </si>
  <si>
    <t>388</t>
  </si>
  <si>
    <t>195</t>
  </si>
  <si>
    <t>950107001</t>
  </si>
  <si>
    <t>Pomocné práce pri revíziách vypnutie vedenia, preskúšanie a zaistenie vypnutého stavu,zapnutie</t>
  </si>
  <si>
    <t>390</t>
  </si>
  <si>
    <t>950107004</t>
  </si>
  <si>
    <t>Pomocné práce pri revíziách demontáž a opätovná montáž krytu rozvádzača, rozvodnice</t>
  </si>
  <si>
    <t>392</t>
  </si>
  <si>
    <t>197</t>
  </si>
  <si>
    <t>950107008</t>
  </si>
  <si>
    <t>Pomocné práce pri revíziách demont.a opätovná mont.krytu el.prístroja, spotrebiča,inštal.krabice</t>
  </si>
  <si>
    <t>394</t>
  </si>
  <si>
    <t>950107015</t>
  </si>
  <si>
    <t>Pomocné práce pri revíziách demontáž a opätovná montáž skušobnej svorky uzemnenia</t>
  </si>
  <si>
    <t>396</t>
  </si>
  <si>
    <t>5 - Vzduchotechnika</t>
  </si>
  <si>
    <t>D1 - M Práce a dodávky M</t>
  </si>
  <si>
    <t xml:space="preserve">    D2 - 24-M Montáže vzduchotechnických zariad.</t>
  </si>
  <si>
    <t>M Práce a dodávky M</t>
  </si>
  <si>
    <t>D2</t>
  </si>
  <si>
    <t>24-M Montáže vzduchotechnických zariad.</t>
  </si>
  <si>
    <t>24111-3</t>
  </si>
  <si>
    <t>Výustka dvojradová s reguláciou V2-325x75/R2/ÚR</t>
  </si>
  <si>
    <t>24111-4</t>
  </si>
  <si>
    <t>Výustka dvojradová s reguláciou V2-425x125/R2/ÚR</t>
  </si>
  <si>
    <t>24111-5</t>
  </si>
  <si>
    <t>Spätná klapka SK DN160 (LINEO-S 160)</t>
  </si>
  <si>
    <t>24111-6</t>
  </si>
  <si>
    <t>Spätná klapka SK DN100 (LINEO-S 100)</t>
  </si>
  <si>
    <t>24111-7</t>
  </si>
  <si>
    <t>Spiro kondenzačná záslepka DN200</t>
  </si>
  <si>
    <t>24111-8</t>
  </si>
  <si>
    <t>Spiro T-kus DN200/DN160/DN200/90°</t>
  </si>
  <si>
    <t>24111-9</t>
  </si>
  <si>
    <t>Spiro rovná rúra DN100</t>
  </si>
  <si>
    <t>bm</t>
  </si>
  <si>
    <t>24111-10</t>
  </si>
  <si>
    <t>Spiro rovná rúra DN160</t>
  </si>
  <si>
    <t>24111-11</t>
  </si>
  <si>
    <t>Spiro rovná rúra DN200</t>
  </si>
  <si>
    <t>24111-12</t>
  </si>
  <si>
    <t>Spiro spojka DN200</t>
  </si>
  <si>
    <t>24111-13</t>
  </si>
  <si>
    <t>Spiro spojka DN160</t>
  </si>
  <si>
    <t>24111-14</t>
  </si>
  <si>
    <t>Spiro spojka DN100</t>
  </si>
  <si>
    <t>24111-15</t>
  </si>
  <si>
    <t>Spiro záslepka DN100</t>
  </si>
  <si>
    <t>24111-16</t>
  </si>
  <si>
    <t>Spiro záslepka DN160</t>
  </si>
  <si>
    <t>24111-17</t>
  </si>
  <si>
    <t>Spiro koleno DN160/90°</t>
  </si>
  <si>
    <t>24111-18</t>
  </si>
  <si>
    <t>Spiro koleno DN200/90°</t>
  </si>
  <si>
    <t>24111-20</t>
  </si>
  <si>
    <t>Sedlová odbočka DN100 na spiro potrubie DN200</t>
  </si>
  <si>
    <t>24111-21</t>
  </si>
  <si>
    <t>VZT potrubie štvorhranné do obvodu 800 mm - rovná rúra</t>
  </si>
  <si>
    <t>24111-22</t>
  </si>
  <si>
    <t>VZT potrubie štvorhranné do obvodu 800 mm - tvarovka</t>
  </si>
  <si>
    <t>24111-23</t>
  </si>
  <si>
    <t>VZT potrubie štvorhranné do obvodu 550 mm - rovná rúra</t>
  </si>
  <si>
    <t>24111-24</t>
  </si>
  <si>
    <t>VZT potrubie štvorhranné do obvodu 550 mm - tvarovka</t>
  </si>
  <si>
    <t>24111-25</t>
  </si>
  <si>
    <t>Tepelná izolácia hr=10mm s Al. fóliou (Kflex Hduct Metal)</t>
  </si>
  <si>
    <t>24111-26</t>
  </si>
  <si>
    <t>Montáž VZT</t>
  </si>
  <si>
    <t>24111-27</t>
  </si>
  <si>
    <t>24111-28</t>
  </si>
  <si>
    <t>Montážny, spojovací, závesný, kotviací a tesniaci materiál (10% z dodávky)</t>
  </si>
  <si>
    <t>24111-29</t>
  </si>
  <si>
    <t>Funkčné skúšky a zaregulovanie VZT</t>
  </si>
  <si>
    <t>24111-30</t>
  </si>
  <si>
    <t>Lešenie</t>
  </si>
  <si>
    <t>24111-31</t>
  </si>
  <si>
    <t>Doprava</t>
  </si>
  <si>
    <t>24111-32</t>
  </si>
  <si>
    <t>Revízia</t>
  </si>
  <si>
    <t>Tento rozpočet a výkaz výmer bol spracovaný na základe projektu pre stavebné povolenie. Po vypracovaní projektu Dielenskej projektovej dokumentácie je potrebné rozpočet a výkaz výmer aktualizovať.</t>
  </si>
  <si>
    <t>Jednotková cena zahrňuje všetky práce a výkony, vrátane dodávky a montáže materiálu a výrobkov, ktoré sú potrebné pre komplexné zhotovenie diela.</t>
  </si>
  <si>
    <t xml:space="preserve">Poznámka: Projekt je spracovaný v stupni pre stavebné povolenie, v zmysle čoho je spracovaný aj výkaz výmer. Podrobný výkaz výmer je potrebné spracovať na základe projektu pre realizáciu stavby, prípadne na základe vlastnej dielenskej dokumentácie, a výkaz aktualizovať. Pri naceňovaní diela v zmysle projektu pre stavebné povolenie je potrebné v jednotlivých skladbách uvažovať s cenami tak, aby zohľadňovali aj potrebu vyhotovenia rôznych prierazov a drážok pre rozvody projektovaných inštalácií, ako aj všetky neoddeliteľné súčasti systémových riešení zvoleného dodávateľa modulárneho systému (rôzne kotevné prvky, rohové lišty, dilatačné lišty a pod.). </t>
  </si>
  <si>
    <t>Radiálny potrubný odsávací ventilátor s časovým dobehom napr.  LINEO 160 VO T (alebo ekvivalent, m3/h – určuje výkresová dokumentácia)alebo ekvivalent</t>
  </si>
  <si>
    <t>Radiálny potrubný odsávací ventilátor napr.  LINEO 100 VO (alebo ekvivalent, m3/h – určuje výkresová dokumentácia)alebo ekvivalent</t>
  </si>
  <si>
    <t>Schneider Harmony XB5-AVM1 Signálka biela s ledalebo ekvivalent</t>
  </si>
  <si>
    <t>Schneider Harmony XB5-AVM3 Signálka zelená s ledalebo ekvivalent</t>
  </si>
  <si>
    <t>Schneider Harmony XB5-AVM4 Signálka červená s ledalebo ekvivalent</t>
  </si>
  <si>
    <t>Schneider Harmony XB5KSM zvukový signalizátoralebo ekvivalent</t>
  </si>
  <si>
    <t>Schneider Harmony ZB5AZ101 spínacia jednotkaalebo ekvivalent</t>
  </si>
  <si>
    <t>LED SVIETIDLO NÁSTENNÉ/ STROPNÉ, FAGERHULT FGH ALLFIVE LED 3027lm 19W 4000K CRI80 ON/OFF IP44 MacAdam3 SDCM L80B50 100.000h prisadené alebo ekvivalent</t>
  </si>
  <si>
    <t>LED SVIETIDLO NÁSTENNÉ/ STROPNÉ, FAGERHULT FGH ALLFIVE LED 4770lm 28W 4000K CRI80 ON/OFF IP44 MacAdam3 SDCM L80B10 100.000h prisadené alebo ekvivalent</t>
  </si>
  <si>
    <t>LED SVIETIDLO NÁSTENNÉ/ STROPNÉ, FAGERHULT FGH DISCOVERY EVO LED 1962lm 14W 4000K CRI80 ON/OFF IP44 IK07 MacAdam3 SDCM L80B50 100.000h prisadené alebo ekvivalent</t>
  </si>
  <si>
    <t>LED SVIETIDLO NÁSTENNÉ/ STROPNÉ, FAGERHULT FGH DWIDE CEILING LED 4500lm 38W 4000K CRI80 DALI CLO IP20 MacAdam3 SDCM L100B50 50.000h prisadené alebo ekvivalent</t>
  </si>
  <si>
    <t>LED SVIETIDLO NÁSTENNÉ/ STROPNÉ, FAGERHULT FGH DWIDE CEILING LED 6000lm 48W 4000K CRI80 DALI CLO IP20 MacAdam3 SDCM L100B50 50.000h prisadené alebo ekvivalent</t>
  </si>
  <si>
    <t>LED SVIETIDLO NÁSTENNÉ/ STROPNÉ, FAGERHULT FGH KAPTUR LED 5806lm 39W 4000K CRI80 ON/OFF IP67 IK08 MacAdam3 SDCM L80B50 100.000h prisadenéalebo ekvivalent</t>
  </si>
  <si>
    <t>OUTDOOR LED, OZN/AXENU/1W/E/1/SE/X/WH 3W IP66 1hod, svietidlo núdzoveho osvetlenia s akumulátoromalebo ekvivalent</t>
  </si>
  <si>
    <t>Popis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</si>
</sst>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  <xf numFmtId="0" fontId="41" fillId="0" borderId="0" xfId="0" applyFont="1" applyAlignment="1">
      <alignment horizontal="left" wrapText="1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zoomScaleNormal="100" workbookViewId="0">
      <selection activeCell="C103" sqref="C103:AP103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" customHeight="1" x14ac:dyDescent="0.2">
      <c r="AR2" s="227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6" t="s">
        <v>6</v>
      </c>
      <c r="BT2" s="16" t="s">
        <v>7</v>
      </c>
    </row>
    <row r="3" spans="1:74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" customHeight="1" x14ac:dyDescent="0.2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 x14ac:dyDescent="0.2">
      <c r="B5" s="19"/>
      <c r="D5" s="23" t="s">
        <v>12</v>
      </c>
      <c r="K5" s="239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R5" s="19"/>
      <c r="BE5" s="236" t="s">
        <v>13</v>
      </c>
      <c r="BS5" s="16" t="s">
        <v>6</v>
      </c>
    </row>
    <row r="6" spans="1:74" ht="36.9" customHeight="1" x14ac:dyDescent="0.2">
      <c r="B6" s="19"/>
      <c r="D6" s="25" t="s">
        <v>14</v>
      </c>
      <c r="K6" s="219" t="s">
        <v>15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R6" s="19"/>
      <c r="BE6" s="237"/>
      <c r="BS6" s="16" t="s">
        <v>6</v>
      </c>
    </row>
    <row r="7" spans="1:74" ht="12" customHeight="1" x14ac:dyDescent="0.2">
      <c r="B7" s="19"/>
      <c r="D7" s="26" t="s">
        <v>16</v>
      </c>
      <c r="K7" s="24" t="s">
        <v>1</v>
      </c>
      <c r="AK7" s="26" t="s">
        <v>17</v>
      </c>
      <c r="AN7" s="24" t="s">
        <v>1</v>
      </c>
      <c r="AR7" s="19"/>
      <c r="BE7" s="237"/>
      <c r="BS7" s="16" t="s">
        <v>6</v>
      </c>
    </row>
    <row r="8" spans="1:74" ht="12" customHeight="1" x14ac:dyDescent="0.2">
      <c r="B8" s="19"/>
      <c r="D8" s="26" t="s">
        <v>18</v>
      </c>
      <c r="K8" s="24" t="s">
        <v>19</v>
      </c>
      <c r="AK8" s="26" t="s">
        <v>20</v>
      </c>
      <c r="AN8" s="27"/>
      <c r="AR8" s="19"/>
      <c r="BE8" s="237"/>
      <c r="BS8" s="16" t="s">
        <v>6</v>
      </c>
    </row>
    <row r="9" spans="1:74" ht="14.4" customHeight="1" x14ac:dyDescent="0.2">
      <c r="B9" s="19"/>
      <c r="AR9" s="19"/>
      <c r="BE9" s="237"/>
      <c r="BS9" s="16" t="s">
        <v>6</v>
      </c>
    </row>
    <row r="10" spans="1:74" ht="12" customHeight="1" x14ac:dyDescent="0.2">
      <c r="B10" s="19"/>
      <c r="D10" s="26" t="s">
        <v>21</v>
      </c>
      <c r="AK10" s="26" t="s">
        <v>22</v>
      </c>
      <c r="AN10" s="24" t="s">
        <v>1</v>
      </c>
      <c r="AR10" s="19"/>
      <c r="BE10" s="237"/>
      <c r="BS10" s="16" t="s">
        <v>6</v>
      </c>
    </row>
    <row r="11" spans="1:74" ht="18.45" customHeight="1" x14ac:dyDescent="0.2">
      <c r="B11" s="19"/>
      <c r="E11" s="24" t="s">
        <v>19</v>
      </c>
      <c r="AK11" s="26" t="s">
        <v>23</v>
      </c>
      <c r="AN11" s="24" t="s">
        <v>1</v>
      </c>
      <c r="AR11" s="19"/>
      <c r="BE11" s="237"/>
      <c r="BS11" s="16" t="s">
        <v>6</v>
      </c>
    </row>
    <row r="12" spans="1:74" ht="6.9" customHeight="1" x14ac:dyDescent="0.2">
      <c r="B12" s="19"/>
      <c r="AR12" s="19"/>
      <c r="BE12" s="237"/>
      <c r="BS12" s="16" t="s">
        <v>6</v>
      </c>
    </row>
    <row r="13" spans="1:74" ht="12" customHeight="1" x14ac:dyDescent="0.2">
      <c r="B13" s="19"/>
      <c r="D13" s="26" t="s">
        <v>24</v>
      </c>
      <c r="AK13" s="26" t="s">
        <v>22</v>
      </c>
      <c r="AN13" s="28" t="s">
        <v>25</v>
      </c>
      <c r="AR13" s="19"/>
      <c r="BE13" s="237"/>
      <c r="BS13" s="16" t="s">
        <v>6</v>
      </c>
    </row>
    <row r="14" spans="1:74" ht="13.2" x14ac:dyDescent="0.2">
      <c r="B14" s="19"/>
      <c r="E14" s="221" t="s">
        <v>25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6" t="s">
        <v>23</v>
      </c>
      <c r="AN14" s="28" t="s">
        <v>25</v>
      </c>
      <c r="AR14" s="19"/>
      <c r="BE14" s="237"/>
      <c r="BS14" s="16" t="s">
        <v>6</v>
      </c>
    </row>
    <row r="15" spans="1:74" ht="6.9" customHeight="1" x14ac:dyDescent="0.2">
      <c r="B15" s="19"/>
      <c r="AR15" s="19"/>
      <c r="BE15" s="237"/>
      <c r="BS15" s="16" t="s">
        <v>3</v>
      </c>
    </row>
    <row r="16" spans="1:74" ht="12" customHeight="1" x14ac:dyDescent="0.2">
      <c r="B16" s="19"/>
      <c r="D16" s="26" t="s">
        <v>26</v>
      </c>
      <c r="AK16" s="26" t="s">
        <v>22</v>
      </c>
      <c r="AN16" s="24" t="s">
        <v>1</v>
      </c>
      <c r="AR16" s="19"/>
      <c r="BE16" s="237"/>
      <c r="BS16" s="16" t="s">
        <v>3</v>
      </c>
    </row>
    <row r="17" spans="2:71" ht="18.45" customHeight="1" x14ac:dyDescent="0.2">
      <c r="B17" s="19"/>
      <c r="E17" s="24" t="s">
        <v>19</v>
      </c>
      <c r="AK17" s="26" t="s">
        <v>23</v>
      </c>
      <c r="AN17" s="24" t="s">
        <v>1</v>
      </c>
      <c r="AR17" s="19"/>
      <c r="BE17" s="237"/>
      <c r="BS17" s="16" t="s">
        <v>27</v>
      </c>
    </row>
    <row r="18" spans="2:71" ht="6.9" customHeight="1" x14ac:dyDescent="0.2">
      <c r="B18" s="19"/>
      <c r="AR18" s="19"/>
      <c r="BE18" s="237"/>
      <c r="BS18" s="16" t="s">
        <v>6</v>
      </c>
    </row>
    <row r="19" spans="2:71" ht="12" customHeight="1" x14ac:dyDescent="0.2">
      <c r="B19" s="19"/>
      <c r="D19" s="26" t="s">
        <v>28</v>
      </c>
      <c r="AK19" s="26" t="s">
        <v>22</v>
      </c>
      <c r="AN19" s="24" t="s">
        <v>1</v>
      </c>
      <c r="AR19" s="19"/>
      <c r="BE19" s="237"/>
      <c r="BS19" s="16" t="s">
        <v>6</v>
      </c>
    </row>
    <row r="20" spans="2:71" ht="18.45" customHeight="1" x14ac:dyDescent="0.2">
      <c r="B20" s="19"/>
      <c r="E20" s="24" t="s">
        <v>19</v>
      </c>
      <c r="AK20" s="26" t="s">
        <v>23</v>
      </c>
      <c r="AN20" s="24" t="s">
        <v>1</v>
      </c>
      <c r="AR20" s="19"/>
      <c r="BE20" s="237"/>
      <c r="BS20" s="16" t="s">
        <v>27</v>
      </c>
    </row>
    <row r="21" spans="2:71" ht="6.9" customHeight="1" x14ac:dyDescent="0.2">
      <c r="B21" s="19"/>
      <c r="AR21" s="19"/>
      <c r="BE21" s="237"/>
    </row>
    <row r="22" spans="2:71" ht="12" customHeight="1" x14ac:dyDescent="0.2">
      <c r="B22" s="19"/>
      <c r="D22" s="26" t="s">
        <v>29</v>
      </c>
      <c r="AR22" s="19"/>
      <c r="BE22" s="237"/>
    </row>
    <row r="23" spans="2:71" ht="16.5" customHeight="1" x14ac:dyDescent="0.2">
      <c r="B23" s="19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9"/>
      <c r="BE23" s="237"/>
    </row>
    <row r="24" spans="2:71" ht="6.9" customHeight="1" x14ac:dyDescent="0.2">
      <c r="B24" s="19"/>
      <c r="AR24" s="19"/>
      <c r="BE24" s="237"/>
    </row>
    <row r="25" spans="2:71" ht="6.9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7"/>
    </row>
    <row r="26" spans="2:71" s="1" customFormat="1" ht="25.95" customHeight="1" x14ac:dyDescent="0.2">
      <c r="B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4">
        <f>ROUND(AG94,2)</f>
        <v>0</v>
      </c>
      <c r="AL26" s="225"/>
      <c r="AM26" s="225"/>
      <c r="AN26" s="225"/>
      <c r="AO26" s="225"/>
      <c r="AR26" s="31"/>
      <c r="BE26" s="237"/>
    </row>
    <row r="27" spans="2:71" s="1" customFormat="1" ht="6.9" customHeight="1" x14ac:dyDescent="0.2">
      <c r="B27" s="31"/>
      <c r="AR27" s="31"/>
      <c r="BE27" s="237"/>
    </row>
    <row r="28" spans="2:71" s="1" customFormat="1" ht="13.2" x14ac:dyDescent="0.2">
      <c r="B28" s="31"/>
      <c r="L28" s="226" t="s">
        <v>31</v>
      </c>
      <c r="M28" s="226"/>
      <c r="N28" s="226"/>
      <c r="O28" s="226"/>
      <c r="P28" s="226"/>
      <c r="W28" s="226" t="s">
        <v>32</v>
      </c>
      <c r="X28" s="226"/>
      <c r="Y28" s="226"/>
      <c r="Z28" s="226"/>
      <c r="AA28" s="226"/>
      <c r="AB28" s="226"/>
      <c r="AC28" s="226"/>
      <c r="AD28" s="226"/>
      <c r="AE28" s="226"/>
      <c r="AK28" s="226" t="s">
        <v>33</v>
      </c>
      <c r="AL28" s="226"/>
      <c r="AM28" s="226"/>
      <c r="AN28" s="226"/>
      <c r="AO28" s="226"/>
      <c r="AR28" s="31"/>
      <c r="BE28" s="237"/>
    </row>
    <row r="29" spans="2:71" s="2" customFormat="1" ht="14.4" customHeight="1" x14ac:dyDescent="0.2">
      <c r="B29" s="35"/>
      <c r="D29" s="26" t="s">
        <v>34</v>
      </c>
      <c r="F29" s="36" t="s">
        <v>35</v>
      </c>
      <c r="L29" s="218">
        <v>0.2</v>
      </c>
      <c r="M29" s="217"/>
      <c r="N29" s="217"/>
      <c r="O29" s="217"/>
      <c r="P29" s="217"/>
      <c r="Q29" s="37"/>
      <c r="R29" s="37"/>
      <c r="S29" s="37"/>
      <c r="T29" s="37"/>
      <c r="U29" s="37"/>
      <c r="V29" s="3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7"/>
      <c r="AG29" s="37"/>
      <c r="AH29" s="37"/>
      <c r="AI29" s="37"/>
      <c r="AJ29" s="37"/>
      <c r="AK29" s="216">
        <f>ROUND(AV94, 2)</f>
        <v>0</v>
      </c>
      <c r="AL29" s="217"/>
      <c r="AM29" s="217"/>
      <c r="AN29" s="217"/>
      <c r="AO29" s="217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38"/>
    </row>
    <row r="30" spans="2:71" s="2" customFormat="1" ht="14.4" customHeight="1" x14ac:dyDescent="0.2">
      <c r="B30" s="35"/>
      <c r="F30" s="36" t="s">
        <v>36</v>
      </c>
      <c r="L30" s="218">
        <v>0.2</v>
      </c>
      <c r="M30" s="217"/>
      <c r="N30" s="217"/>
      <c r="O30" s="217"/>
      <c r="P30" s="217"/>
      <c r="Q30" s="37"/>
      <c r="R30" s="37"/>
      <c r="S30" s="37"/>
      <c r="T30" s="37"/>
      <c r="U30" s="37"/>
      <c r="V30" s="3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7"/>
      <c r="AG30" s="37"/>
      <c r="AH30" s="37"/>
      <c r="AI30" s="37"/>
      <c r="AJ30" s="37"/>
      <c r="AK30" s="216">
        <f>ROUND(AW94, 2)</f>
        <v>0</v>
      </c>
      <c r="AL30" s="217"/>
      <c r="AM30" s="217"/>
      <c r="AN30" s="217"/>
      <c r="AO30" s="217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38"/>
    </row>
    <row r="31" spans="2:71" s="2" customFormat="1" ht="14.4" hidden="1" customHeight="1" x14ac:dyDescent="0.2">
      <c r="B31" s="35"/>
      <c r="F31" s="26" t="s">
        <v>37</v>
      </c>
      <c r="L31" s="205">
        <v>0.2</v>
      </c>
      <c r="M31" s="206"/>
      <c r="N31" s="206"/>
      <c r="O31" s="206"/>
      <c r="P31" s="206"/>
      <c r="W31" s="23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35">
        <v>0</v>
      </c>
      <c r="AL31" s="206"/>
      <c r="AM31" s="206"/>
      <c r="AN31" s="206"/>
      <c r="AO31" s="206"/>
      <c r="AR31" s="35"/>
      <c r="BE31" s="238"/>
    </row>
    <row r="32" spans="2:71" s="2" customFormat="1" ht="14.4" hidden="1" customHeight="1" x14ac:dyDescent="0.2">
      <c r="B32" s="35"/>
      <c r="F32" s="26" t="s">
        <v>38</v>
      </c>
      <c r="L32" s="205">
        <v>0.2</v>
      </c>
      <c r="M32" s="206"/>
      <c r="N32" s="206"/>
      <c r="O32" s="206"/>
      <c r="P32" s="206"/>
      <c r="W32" s="23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35">
        <v>0</v>
      </c>
      <c r="AL32" s="206"/>
      <c r="AM32" s="206"/>
      <c r="AN32" s="206"/>
      <c r="AO32" s="206"/>
      <c r="AR32" s="35"/>
      <c r="BE32" s="238"/>
    </row>
    <row r="33" spans="2:57" s="2" customFormat="1" ht="14.4" hidden="1" customHeight="1" x14ac:dyDescent="0.2">
      <c r="B33" s="35"/>
      <c r="F33" s="36" t="s">
        <v>39</v>
      </c>
      <c r="L33" s="218">
        <v>0</v>
      </c>
      <c r="M33" s="217"/>
      <c r="N33" s="217"/>
      <c r="O33" s="217"/>
      <c r="P33" s="217"/>
      <c r="Q33" s="37"/>
      <c r="R33" s="37"/>
      <c r="S33" s="37"/>
      <c r="T33" s="37"/>
      <c r="U33" s="37"/>
      <c r="V33" s="3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7"/>
      <c r="AG33" s="37"/>
      <c r="AH33" s="37"/>
      <c r="AI33" s="37"/>
      <c r="AJ33" s="37"/>
      <c r="AK33" s="216">
        <v>0</v>
      </c>
      <c r="AL33" s="217"/>
      <c r="AM33" s="217"/>
      <c r="AN33" s="217"/>
      <c r="AO33" s="217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38"/>
    </row>
    <row r="34" spans="2:57" s="1" customFormat="1" ht="6.9" customHeight="1" x14ac:dyDescent="0.2">
      <c r="B34" s="31"/>
      <c r="AR34" s="31"/>
      <c r="BE34" s="237"/>
    </row>
    <row r="35" spans="2:57" s="1" customFormat="1" ht="25.95" customHeight="1" x14ac:dyDescent="0.2">
      <c r="B35" s="31"/>
      <c r="C35" s="39"/>
      <c r="D35" s="40" t="s">
        <v>40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41</v>
      </c>
      <c r="U35" s="41"/>
      <c r="V35" s="41"/>
      <c r="W35" s="41"/>
      <c r="X35" s="234" t="s">
        <v>42</v>
      </c>
      <c r="Y35" s="232"/>
      <c r="Z35" s="232"/>
      <c r="AA35" s="232"/>
      <c r="AB35" s="232"/>
      <c r="AC35" s="41"/>
      <c r="AD35" s="41"/>
      <c r="AE35" s="41"/>
      <c r="AF35" s="41"/>
      <c r="AG35" s="41"/>
      <c r="AH35" s="41"/>
      <c r="AI35" s="41"/>
      <c r="AJ35" s="41"/>
      <c r="AK35" s="231">
        <f>SUM(AK26:AK33)</f>
        <v>0</v>
      </c>
      <c r="AL35" s="232"/>
      <c r="AM35" s="232"/>
      <c r="AN35" s="232"/>
      <c r="AO35" s="233"/>
      <c r="AP35" s="39"/>
      <c r="AQ35" s="39"/>
      <c r="AR35" s="31"/>
    </row>
    <row r="36" spans="2:57" s="1" customFormat="1" ht="6.9" customHeight="1" x14ac:dyDescent="0.2">
      <c r="B36" s="31"/>
      <c r="AR36" s="31"/>
    </row>
    <row r="37" spans="2:57" s="1" customFormat="1" ht="14.4" customHeight="1" x14ac:dyDescent="0.2">
      <c r="B37" s="31"/>
      <c r="AR37" s="31"/>
    </row>
    <row r="38" spans="2:57" ht="14.4" customHeight="1" x14ac:dyDescent="0.2">
      <c r="B38" s="19"/>
      <c r="AR38" s="19"/>
    </row>
    <row r="39" spans="2:57" ht="14.4" customHeight="1" x14ac:dyDescent="0.2">
      <c r="B39" s="19"/>
      <c r="AR39" s="19"/>
    </row>
    <row r="40" spans="2:57" ht="14.4" customHeight="1" x14ac:dyDescent="0.2">
      <c r="B40" s="19"/>
      <c r="AR40" s="19"/>
    </row>
    <row r="41" spans="2:57" ht="14.4" customHeight="1" x14ac:dyDescent="0.2">
      <c r="B41" s="19"/>
      <c r="AR41" s="19"/>
    </row>
    <row r="42" spans="2:57" ht="14.4" customHeight="1" x14ac:dyDescent="0.2">
      <c r="B42" s="19"/>
      <c r="AR42" s="19"/>
    </row>
    <row r="43" spans="2:57" ht="14.4" customHeight="1" x14ac:dyDescent="0.2">
      <c r="B43" s="19"/>
      <c r="AR43" s="19"/>
    </row>
    <row r="44" spans="2:57" ht="14.4" customHeight="1" x14ac:dyDescent="0.2">
      <c r="B44" s="19"/>
      <c r="AR44" s="19"/>
    </row>
    <row r="45" spans="2:57" ht="14.4" customHeight="1" x14ac:dyDescent="0.2">
      <c r="B45" s="19"/>
      <c r="AR45" s="19"/>
    </row>
    <row r="46" spans="2:57" ht="14.4" customHeight="1" x14ac:dyDescent="0.2">
      <c r="B46" s="19"/>
      <c r="AR46" s="19"/>
    </row>
    <row r="47" spans="2:57" ht="14.4" customHeight="1" x14ac:dyDescent="0.2">
      <c r="B47" s="19"/>
      <c r="AR47" s="19"/>
    </row>
    <row r="48" spans="2:57" ht="14.4" customHeight="1" x14ac:dyDescent="0.2">
      <c r="B48" s="19"/>
      <c r="AR48" s="19"/>
    </row>
    <row r="49" spans="2:44" s="1" customFormat="1" ht="14.4" customHeight="1" x14ac:dyDescent="0.2">
      <c r="B49" s="31"/>
      <c r="D49" s="43" t="s">
        <v>43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44</v>
      </c>
      <c r="AI49" s="44"/>
      <c r="AJ49" s="44"/>
      <c r="AK49" s="44"/>
      <c r="AL49" s="44"/>
      <c r="AM49" s="44"/>
      <c r="AN49" s="44"/>
      <c r="AO49" s="44"/>
      <c r="AR49" s="31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3.2" x14ac:dyDescent="0.2">
      <c r="B60" s="31"/>
      <c r="D60" s="45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45</v>
      </c>
      <c r="AI60" s="33"/>
      <c r="AJ60" s="33"/>
      <c r="AK60" s="33"/>
      <c r="AL60" s="33"/>
      <c r="AM60" s="45" t="s">
        <v>46</v>
      </c>
      <c r="AN60" s="33"/>
      <c r="AO60" s="33"/>
      <c r="AR60" s="31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3.2" x14ac:dyDescent="0.2">
      <c r="B64" s="31"/>
      <c r="D64" s="43" t="s">
        <v>47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48</v>
      </c>
      <c r="AI64" s="44"/>
      <c r="AJ64" s="44"/>
      <c r="AK64" s="44"/>
      <c r="AL64" s="44"/>
      <c r="AM64" s="44"/>
      <c r="AN64" s="44"/>
      <c r="AO64" s="44"/>
      <c r="AR64" s="31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3.2" x14ac:dyDescent="0.2">
      <c r="B75" s="31"/>
      <c r="D75" s="45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45</v>
      </c>
      <c r="AI75" s="33"/>
      <c r="AJ75" s="33"/>
      <c r="AK75" s="33"/>
      <c r="AL75" s="33"/>
      <c r="AM75" s="45" t="s">
        <v>46</v>
      </c>
      <c r="AN75" s="33"/>
      <c r="AO75" s="33"/>
      <c r="AR75" s="31"/>
    </row>
    <row r="76" spans="2:44" s="1" customFormat="1" x14ac:dyDescent="0.2">
      <c r="B76" s="31"/>
      <c r="AR76" s="31"/>
    </row>
    <row r="77" spans="2:44" s="1" customFormat="1" ht="6.9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" customHeight="1" x14ac:dyDescent="0.2">
      <c r="B82" s="31"/>
      <c r="C82" s="20" t="s">
        <v>49</v>
      </c>
      <c r="AR82" s="31"/>
    </row>
    <row r="83" spans="1:91" s="1" customFormat="1" ht="6.9" customHeight="1" x14ac:dyDescent="0.2">
      <c r="B83" s="31"/>
      <c r="AR83" s="31"/>
    </row>
    <row r="84" spans="1:91" s="3" customFormat="1" ht="12" customHeight="1" x14ac:dyDescent="0.2">
      <c r="B84" s="50"/>
      <c r="C84" s="26" t="s">
        <v>12</v>
      </c>
      <c r="AR84" s="50"/>
    </row>
    <row r="85" spans="1:91" s="4" customFormat="1" ht="36.9" customHeight="1" x14ac:dyDescent="0.2">
      <c r="B85" s="51"/>
      <c r="C85" s="52" t="s">
        <v>14</v>
      </c>
      <c r="L85" s="214" t="str">
        <f>K6</f>
        <v>Obnova Materskej školy Hrubá Borša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51"/>
    </row>
    <row r="86" spans="1:91" s="1" customFormat="1" ht="6.9" customHeight="1" x14ac:dyDescent="0.2">
      <c r="B86" s="31"/>
      <c r="AR86" s="31"/>
    </row>
    <row r="87" spans="1:91" s="1" customFormat="1" ht="12" customHeight="1" x14ac:dyDescent="0.2">
      <c r="B87" s="31"/>
      <c r="C87" s="26" t="s">
        <v>18</v>
      </c>
      <c r="L87" s="53" t="str">
        <f>IF(K8="","",K8)</f>
        <v xml:space="preserve"> </v>
      </c>
      <c r="AI87" s="26" t="s">
        <v>20</v>
      </c>
      <c r="AM87" s="195" t="str">
        <f>IF(AN8= "","",AN8)</f>
        <v/>
      </c>
      <c r="AN87" s="195"/>
      <c r="AR87" s="31"/>
    </row>
    <row r="88" spans="1:91" s="1" customFormat="1" ht="6.9" customHeight="1" x14ac:dyDescent="0.2">
      <c r="B88" s="31"/>
      <c r="AR88" s="31"/>
    </row>
    <row r="89" spans="1:91" s="1" customFormat="1" ht="15.15" customHeight="1" x14ac:dyDescent="0.2">
      <c r="B89" s="31"/>
      <c r="C89" s="26" t="s">
        <v>21</v>
      </c>
      <c r="L89" s="3" t="str">
        <f>IF(E11= "","",E11)</f>
        <v xml:space="preserve"> </v>
      </c>
      <c r="AI89" s="26" t="s">
        <v>26</v>
      </c>
      <c r="AM89" s="196" t="str">
        <f>IF(E17="","",E17)</f>
        <v xml:space="preserve"> </v>
      </c>
      <c r="AN89" s="197"/>
      <c r="AO89" s="197"/>
      <c r="AP89" s="197"/>
      <c r="AR89" s="31"/>
      <c r="AS89" s="198" t="s">
        <v>50</v>
      </c>
      <c r="AT89" s="199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15.15" customHeight="1" x14ac:dyDescent="0.2">
      <c r="B90" s="31"/>
      <c r="C90" s="26" t="s">
        <v>24</v>
      </c>
      <c r="L90" s="3" t="str">
        <f>IF(E14= "Vyplň údaj","",E14)</f>
        <v/>
      </c>
      <c r="AI90" s="26" t="s">
        <v>28</v>
      </c>
      <c r="AM90" s="196" t="str">
        <f>IF(E20="","",E20)</f>
        <v xml:space="preserve"> </v>
      </c>
      <c r="AN90" s="197"/>
      <c r="AO90" s="197"/>
      <c r="AP90" s="197"/>
      <c r="AR90" s="31"/>
      <c r="AS90" s="200"/>
      <c r="AT90" s="201"/>
      <c r="BD90" s="57"/>
    </row>
    <row r="91" spans="1:91" s="1" customFormat="1" ht="10.95" customHeight="1" x14ac:dyDescent="0.2">
      <c r="B91" s="31"/>
      <c r="AR91" s="31"/>
      <c r="AS91" s="200"/>
      <c r="AT91" s="201"/>
      <c r="BD91" s="57"/>
    </row>
    <row r="92" spans="1:91" s="1" customFormat="1" ht="29.25" customHeight="1" x14ac:dyDescent="0.2">
      <c r="B92" s="31"/>
      <c r="C92" s="207" t="s">
        <v>51</v>
      </c>
      <c r="D92" s="208"/>
      <c r="E92" s="208"/>
      <c r="F92" s="208"/>
      <c r="G92" s="208"/>
      <c r="H92" s="58"/>
      <c r="I92" s="210" t="s">
        <v>52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9" t="s">
        <v>53</v>
      </c>
      <c r="AH92" s="208"/>
      <c r="AI92" s="208"/>
      <c r="AJ92" s="208"/>
      <c r="AK92" s="208"/>
      <c r="AL92" s="208"/>
      <c r="AM92" s="208"/>
      <c r="AN92" s="210" t="s">
        <v>54</v>
      </c>
      <c r="AO92" s="208"/>
      <c r="AP92" s="211"/>
      <c r="AQ92" s="59" t="s">
        <v>55</v>
      </c>
      <c r="AR92" s="31"/>
      <c r="AS92" s="60" t="s">
        <v>56</v>
      </c>
      <c r="AT92" s="61" t="s">
        <v>57</v>
      </c>
      <c r="AU92" s="61" t="s">
        <v>58</v>
      </c>
      <c r="AV92" s="61" t="s">
        <v>59</v>
      </c>
      <c r="AW92" s="61" t="s">
        <v>60</v>
      </c>
      <c r="AX92" s="61" t="s">
        <v>61</v>
      </c>
      <c r="AY92" s="61" t="s">
        <v>62</v>
      </c>
      <c r="AZ92" s="61" t="s">
        <v>63</v>
      </c>
      <c r="BA92" s="61" t="s">
        <v>64</v>
      </c>
      <c r="BB92" s="61" t="s">
        <v>65</v>
      </c>
      <c r="BC92" s="61" t="s">
        <v>66</v>
      </c>
      <c r="BD92" s="62" t="s">
        <v>67</v>
      </c>
    </row>
    <row r="93" spans="1:91" s="1" customFormat="1" ht="10.95" customHeight="1" x14ac:dyDescent="0.2">
      <c r="B93" s="31"/>
      <c r="AR93" s="31"/>
      <c r="AS93" s="63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" customHeight="1" x14ac:dyDescent="0.2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2">
        <f>ROUND(SUM(AG95:AG99),2)</f>
        <v>0</v>
      </c>
      <c r="AH94" s="212"/>
      <c r="AI94" s="212"/>
      <c r="AJ94" s="212"/>
      <c r="AK94" s="212"/>
      <c r="AL94" s="212"/>
      <c r="AM94" s="212"/>
      <c r="AN94" s="213">
        <f t="shared" ref="AN94:AN99" si="0">SUM(AG94,AT94)</f>
        <v>0</v>
      </c>
      <c r="AO94" s="213"/>
      <c r="AP94" s="213"/>
      <c r="AQ94" s="68" t="s">
        <v>1</v>
      </c>
      <c r="AR94" s="64"/>
      <c r="AS94" s="69">
        <f>ROUND(SUM(AS95:AS99),2)</f>
        <v>0</v>
      </c>
      <c r="AT94" s="70">
        <f t="shared" ref="AT94:AT99" si="1">ROUND(SUM(AV94:AW94),2)</f>
        <v>0</v>
      </c>
      <c r="AU94" s="71">
        <f>ROUND(SUM(AU95:AU99),5)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ROUND(SUM(AZ95:AZ99),2)</f>
        <v>0</v>
      </c>
      <c r="BA94" s="70">
        <f>ROUND(SUM(BA95:BA99),2)</f>
        <v>0</v>
      </c>
      <c r="BB94" s="70">
        <f>ROUND(SUM(BB95:BB99),2)</f>
        <v>0</v>
      </c>
      <c r="BC94" s="70">
        <f>ROUND(SUM(BC95:BC99),2)</f>
        <v>0</v>
      </c>
      <c r="BD94" s="72">
        <f>ROUND(SUM(BD95:BD99),2)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6" customFormat="1" ht="16.5" customHeight="1" x14ac:dyDescent="0.2">
      <c r="A95" s="75" t="s">
        <v>74</v>
      </c>
      <c r="B95" s="76"/>
      <c r="C95" s="77"/>
      <c r="D95" s="204" t="s">
        <v>75</v>
      </c>
      <c r="E95" s="204"/>
      <c r="F95" s="204"/>
      <c r="G95" s="204"/>
      <c r="H95" s="204"/>
      <c r="I95" s="78"/>
      <c r="J95" s="204" t="s">
        <v>76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'1 - Stavebná časť'!J30</f>
        <v>0</v>
      </c>
      <c r="AH95" s="203"/>
      <c r="AI95" s="203"/>
      <c r="AJ95" s="203"/>
      <c r="AK95" s="203"/>
      <c r="AL95" s="203"/>
      <c r="AM95" s="203"/>
      <c r="AN95" s="202">
        <f t="shared" si="0"/>
        <v>0</v>
      </c>
      <c r="AO95" s="203"/>
      <c r="AP95" s="203"/>
      <c r="AQ95" s="79" t="s">
        <v>77</v>
      </c>
      <c r="AR95" s="76"/>
      <c r="AS95" s="80">
        <v>0</v>
      </c>
      <c r="AT95" s="81">
        <f t="shared" si="1"/>
        <v>0</v>
      </c>
      <c r="AU95" s="82">
        <f>'1 - Stavebná časť'!P146</f>
        <v>0</v>
      </c>
      <c r="AV95" s="81">
        <f>'1 - Stavebná časť'!J33</f>
        <v>0</v>
      </c>
      <c r="AW95" s="81">
        <f>'1 - Stavebná časť'!J34</f>
        <v>0</v>
      </c>
      <c r="AX95" s="81">
        <f>'1 - Stavebná časť'!J35</f>
        <v>0</v>
      </c>
      <c r="AY95" s="81">
        <f>'1 - Stavebná časť'!J36</f>
        <v>0</v>
      </c>
      <c r="AZ95" s="81">
        <f>'1 - Stavebná časť'!F33</f>
        <v>0</v>
      </c>
      <c r="BA95" s="81">
        <f>'1 - Stavebná časť'!F34</f>
        <v>0</v>
      </c>
      <c r="BB95" s="81">
        <f>'1 - Stavebná časť'!F35</f>
        <v>0</v>
      </c>
      <c r="BC95" s="81">
        <f>'1 - Stavebná časť'!F36</f>
        <v>0</v>
      </c>
      <c r="BD95" s="83">
        <f>'1 - Stavebná časť'!F37</f>
        <v>0</v>
      </c>
      <c r="BT95" s="84" t="s">
        <v>75</v>
      </c>
      <c r="BV95" s="84" t="s">
        <v>72</v>
      </c>
      <c r="BW95" s="84" t="s">
        <v>78</v>
      </c>
      <c r="BX95" s="84" t="s">
        <v>4</v>
      </c>
      <c r="CL95" s="84" t="s">
        <v>1</v>
      </c>
      <c r="CM95" s="84" t="s">
        <v>70</v>
      </c>
    </row>
    <row r="96" spans="1:91" s="6" customFormat="1" ht="16.5" customHeight="1" x14ac:dyDescent="0.2">
      <c r="A96" s="75" t="s">
        <v>74</v>
      </c>
      <c r="B96" s="76"/>
      <c r="C96" s="77"/>
      <c r="D96" s="204" t="s">
        <v>79</v>
      </c>
      <c r="E96" s="204"/>
      <c r="F96" s="204"/>
      <c r="G96" s="204"/>
      <c r="H96" s="204"/>
      <c r="I96" s="78"/>
      <c r="J96" s="204" t="s">
        <v>80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'2 - Vykurovanie'!J30</f>
        <v>0</v>
      </c>
      <c r="AH96" s="203"/>
      <c r="AI96" s="203"/>
      <c r="AJ96" s="203"/>
      <c r="AK96" s="203"/>
      <c r="AL96" s="203"/>
      <c r="AM96" s="203"/>
      <c r="AN96" s="202">
        <f t="shared" si="0"/>
        <v>0</v>
      </c>
      <c r="AO96" s="203"/>
      <c r="AP96" s="203"/>
      <c r="AQ96" s="79" t="s">
        <v>77</v>
      </c>
      <c r="AR96" s="76"/>
      <c r="AS96" s="80">
        <v>0</v>
      </c>
      <c r="AT96" s="81">
        <f t="shared" si="1"/>
        <v>0</v>
      </c>
      <c r="AU96" s="82">
        <f>'2 - Vykurovanie'!P128</f>
        <v>0</v>
      </c>
      <c r="AV96" s="81">
        <f>'2 - Vykurovanie'!J33</f>
        <v>0</v>
      </c>
      <c r="AW96" s="81">
        <f>'2 - Vykurovanie'!J34</f>
        <v>0</v>
      </c>
      <c r="AX96" s="81">
        <f>'2 - Vykurovanie'!J35</f>
        <v>0</v>
      </c>
      <c r="AY96" s="81">
        <f>'2 - Vykurovanie'!J36</f>
        <v>0</v>
      </c>
      <c r="AZ96" s="81">
        <f>'2 - Vykurovanie'!F33</f>
        <v>0</v>
      </c>
      <c r="BA96" s="81">
        <f>'2 - Vykurovanie'!F34</f>
        <v>0</v>
      </c>
      <c r="BB96" s="81">
        <f>'2 - Vykurovanie'!F35</f>
        <v>0</v>
      </c>
      <c r="BC96" s="81">
        <f>'2 - Vykurovanie'!F36</f>
        <v>0</v>
      </c>
      <c r="BD96" s="83">
        <f>'2 - Vykurovanie'!F37</f>
        <v>0</v>
      </c>
      <c r="BT96" s="84" t="s">
        <v>75</v>
      </c>
      <c r="BV96" s="84" t="s">
        <v>72</v>
      </c>
      <c r="BW96" s="84" t="s">
        <v>81</v>
      </c>
      <c r="BX96" s="84" t="s">
        <v>4</v>
      </c>
      <c r="CL96" s="84" t="s">
        <v>1</v>
      </c>
      <c r="CM96" s="84" t="s">
        <v>70</v>
      </c>
    </row>
    <row r="97" spans="1:91" s="6" customFormat="1" ht="16.5" customHeight="1" x14ac:dyDescent="0.2">
      <c r="A97" s="75" t="s">
        <v>74</v>
      </c>
      <c r="B97" s="76"/>
      <c r="C97" s="77"/>
      <c r="D97" s="204" t="s">
        <v>82</v>
      </c>
      <c r="E97" s="204"/>
      <c r="F97" s="204"/>
      <c r="G97" s="204"/>
      <c r="H97" s="204"/>
      <c r="I97" s="78"/>
      <c r="J97" s="204" t="s">
        <v>83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2">
        <f>'3 - Zdravotechnika'!J30</f>
        <v>0</v>
      </c>
      <c r="AH97" s="203"/>
      <c r="AI97" s="203"/>
      <c r="AJ97" s="203"/>
      <c r="AK97" s="203"/>
      <c r="AL97" s="203"/>
      <c r="AM97" s="203"/>
      <c r="AN97" s="202">
        <f t="shared" si="0"/>
        <v>0</v>
      </c>
      <c r="AO97" s="203"/>
      <c r="AP97" s="203"/>
      <c r="AQ97" s="79" t="s">
        <v>77</v>
      </c>
      <c r="AR97" s="76"/>
      <c r="AS97" s="80">
        <v>0</v>
      </c>
      <c r="AT97" s="81">
        <f t="shared" si="1"/>
        <v>0</v>
      </c>
      <c r="AU97" s="82">
        <f>'3 - Zdravotechnika'!P131</f>
        <v>0</v>
      </c>
      <c r="AV97" s="81">
        <f>'3 - Zdravotechnika'!J33</f>
        <v>0</v>
      </c>
      <c r="AW97" s="81">
        <f>'3 - Zdravotechnika'!J34</f>
        <v>0</v>
      </c>
      <c r="AX97" s="81">
        <f>'3 - Zdravotechnika'!J35</f>
        <v>0</v>
      </c>
      <c r="AY97" s="81">
        <f>'3 - Zdravotechnika'!J36</f>
        <v>0</v>
      </c>
      <c r="AZ97" s="81">
        <f>'3 - Zdravotechnika'!F33</f>
        <v>0</v>
      </c>
      <c r="BA97" s="81">
        <f>'3 - Zdravotechnika'!F34</f>
        <v>0</v>
      </c>
      <c r="BB97" s="81">
        <f>'3 - Zdravotechnika'!F35</f>
        <v>0</v>
      </c>
      <c r="BC97" s="81">
        <f>'3 - Zdravotechnika'!F36</f>
        <v>0</v>
      </c>
      <c r="BD97" s="83">
        <f>'3 - Zdravotechnika'!F37</f>
        <v>0</v>
      </c>
      <c r="BT97" s="84" t="s">
        <v>75</v>
      </c>
      <c r="BV97" s="84" t="s">
        <v>72</v>
      </c>
      <c r="BW97" s="84" t="s">
        <v>84</v>
      </c>
      <c r="BX97" s="84" t="s">
        <v>4</v>
      </c>
      <c r="CL97" s="84" t="s">
        <v>1</v>
      </c>
      <c r="CM97" s="84" t="s">
        <v>70</v>
      </c>
    </row>
    <row r="98" spans="1:91" s="6" customFormat="1" ht="16.5" customHeight="1" x14ac:dyDescent="0.2">
      <c r="A98" s="75" t="s">
        <v>74</v>
      </c>
      <c r="B98" s="76"/>
      <c r="C98" s="77"/>
      <c r="D98" s="204" t="s">
        <v>85</v>
      </c>
      <c r="E98" s="204"/>
      <c r="F98" s="204"/>
      <c r="G98" s="204"/>
      <c r="H98" s="204"/>
      <c r="I98" s="78"/>
      <c r="J98" s="204" t="s">
        <v>86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2">
        <f>'4 - Elektroinštalácia'!J30</f>
        <v>0</v>
      </c>
      <c r="AH98" s="203"/>
      <c r="AI98" s="203"/>
      <c r="AJ98" s="203"/>
      <c r="AK98" s="203"/>
      <c r="AL98" s="203"/>
      <c r="AM98" s="203"/>
      <c r="AN98" s="202">
        <f t="shared" si="0"/>
        <v>0</v>
      </c>
      <c r="AO98" s="203"/>
      <c r="AP98" s="203"/>
      <c r="AQ98" s="79" t="s">
        <v>77</v>
      </c>
      <c r="AR98" s="76"/>
      <c r="AS98" s="80">
        <v>0</v>
      </c>
      <c r="AT98" s="81">
        <f t="shared" si="1"/>
        <v>0</v>
      </c>
      <c r="AU98" s="82">
        <f>'4 - Elektroinštalácia'!P130</f>
        <v>0</v>
      </c>
      <c r="AV98" s="81">
        <f>'4 - Elektroinštalácia'!J33</f>
        <v>0</v>
      </c>
      <c r="AW98" s="81">
        <f>'4 - Elektroinštalácia'!J34</f>
        <v>0</v>
      </c>
      <c r="AX98" s="81">
        <f>'4 - Elektroinštalácia'!J35</f>
        <v>0</v>
      </c>
      <c r="AY98" s="81">
        <f>'4 - Elektroinštalácia'!J36</f>
        <v>0</v>
      </c>
      <c r="AZ98" s="81">
        <f>'4 - Elektroinštalácia'!F33</f>
        <v>0</v>
      </c>
      <c r="BA98" s="81">
        <f>'4 - Elektroinštalácia'!F34</f>
        <v>0</v>
      </c>
      <c r="BB98" s="81">
        <f>'4 - Elektroinštalácia'!F35</f>
        <v>0</v>
      </c>
      <c r="BC98" s="81">
        <f>'4 - Elektroinštalácia'!F36</f>
        <v>0</v>
      </c>
      <c r="BD98" s="83">
        <f>'4 - Elektroinštalácia'!F37</f>
        <v>0</v>
      </c>
      <c r="BT98" s="84" t="s">
        <v>75</v>
      </c>
      <c r="BV98" s="84" t="s">
        <v>72</v>
      </c>
      <c r="BW98" s="84" t="s">
        <v>87</v>
      </c>
      <c r="BX98" s="84" t="s">
        <v>4</v>
      </c>
      <c r="CL98" s="84" t="s">
        <v>1</v>
      </c>
      <c r="CM98" s="84" t="s">
        <v>70</v>
      </c>
    </row>
    <row r="99" spans="1:91" s="6" customFormat="1" ht="16.5" customHeight="1" x14ac:dyDescent="0.2">
      <c r="A99" s="75" t="s">
        <v>74</v>
      </c>
      <c r="B99" s="76"/>
      <c r="C99" s="77"/>
      <c r="D99" s="204" t="s">
        <v>88</v>
      </c>
      <c r="E99" s="204"/>
      <c r="F99" s="204"/>
      <c r="G99" s="204"/>
      <c r="H99" s="204"/>
      <c r="I99" s="78"/>
      <c r="J99" s="204" t="s">
        <v>89</v>
      </c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2">
        <f>'5 - Vzduchotechnika'!J30</f>
        <v>0</v>
      </c>
      <c r="AH99" s="203"/>
      <c r="AI99" s="203"/>
      <c r="AJ99" s="203"/>
      <c r="AK99" s="203"/>
      <c r="AL99" s="203"/>
      <c r="AM99" s="203"/>
      <c r="AN99" s="202">
        <f t="shared" si="0"/>
        <v>0</v>
      </c>
      <c r="AO99" s="203"/>
      <c r="AP99" s="203"/>
      <c r="AQ99" s="79" t="s">
        <v>77</v>
      </c>
      <c r="AR99" s="76"/>
      <c r="AS99" s="85">
        <v>0</v>
      </c>
      <c r="AT99" s="86">
        <f t="shared" si="1"/>
        <v>0</v>
      </c>
      <c r="AU99" s="87">
        <f>'5 - Vzduchotechnika'!P118</f>
        <v>0</v>
      </c>
      <c r="AV99" s="86">
        <f>'5 - Vzduchotechnika'!J33</f>
        <v>0</v>
      </c>
      <c r="AW99" s="86">
        <f>'5 - Vzduchotechnika'!J34</f>
        <v>0</v>
      </c>
      <c r="AX99" s="86">
        <f>'5 - Vzduchotechnika'!J35</f>
        <v>0</v>
      </c>
      <c r="AY99" s="86">
        <f>'5 - Vzduchotechnika'!J36</f>
        <v>0</v>
      </c>
      <c r="AZ99" s="86">
        <f>'5 - Vzduchotechnika'!F33</f>
        <v>0</v>
      </c>
      <c r="BA99" s="86">
        <f>'5 - Vzduchotechnika'!F34</f>
        <v>0</v>
      </c>
      <c r="BB99" s="86">
        <f>'5 - Vzduchotechnika'!F35</f>
        <v>0</v>
      </c>
      <c r="BC99" s="86">
        <f>'5 - Vzduchotechnika'!F36</f>
        <v>0</v>
      </c>
      <c r="BD99" s="88">
        <f>'5 - Vzduchotechnika'!F37</f>
        <v>0</v>
      </c>
      <c r="BT99" s="84" t="s">
        <v>75</v>
      </c>
      <c r="BV99" s="84" t="s">
        <v>72</v>
      </c>
      <c r="BW99" s="84" t="s">
        <v>90</v>
      </c>
      <c r="BX99" s="84" t="s">
        <v>4</v>
      </c>
      <c r="CL99" s="84" t="s">
        <v>1</v>
      </c>
      <c r="CM99" s="84" t="s">
        <v>70</v>
      </c>
    </row>
    <row r="100" spans="1:91" s="1" customFormat="1" ht="30" customHeight="1" x14ac:dyDescent="0.2">
      <c r="B100" s="31"/>
      <c r="AR100" s="31"/>
    </row>
    <row r="101" spans="1:91" s="1" customFormat="1" ht="6.9" customHeight="1" x14ac:dyDescent="0.2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1"/>
    </row>
    <row r="103" spans="1:91" ht="25.5" customHeight="1" x14ac:dyDescent="0.2">
      <c r="C103" s="228" t="s">
        <v>2059</v>
      </c>
      <c r="D103" s="228"/>
      <c r="E103" s="228"/>
      <c r="F103" s="228"/>
      <c r="G103" s="228"/>
      <c r="H103" s="229"/>
      <c r="I103" s="229"/>
      <c r="J103" s="229"/>
      <c r="K103" s="229"/>
      <c r="L103" s="229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</row>
    <row r="104" spans="1:91" ht="12" customHeight="1" x14ac:dyDescent="0.2">
      <c r="C104" s="228" t="s">
        <v>2060</v>
      </c>
      <c r="D104" s="228"/>
      <c r="E104" s="228"/>
      <c r="F104" s="228"/>
      <c r="G104" s="228"/>
      <c r="H104" s="229"/>
      <c r="I104" s="229"/>
      <c r="J104" s="229"/>
      <c r="K104" s="229"/>
      <c r="L104" s="229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</row>
    <row r="105" spans="1:91" ht="69.75" customHeight="1" x14ac:dyDescent="0.25">
      <c r="C105" s="230" t="s">
        <v>2061</v>
      </c>
      <c r="D105" s="230"/>
      <c r="E105" s="230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0"/>
      <c r="AG105" s="230"/>
      <c r="AH105" s="230"/>
      <c r="AI105" s="230"/>
      <c r="AJ105" s="230"/>
      <c r="AK105" s="230"/>
      <c r="AL105" s="230"/>
      <c r="AM105" s="230"/>
      <c r="AN105" s="230"/>
      <c r="AO105" s="230"/>
      <c r="AP105" s="230"/>
    </row>
  </sheetData>
  <mergeCells count="61">
    <mergeCell ref="AR2:BE2"/>
    <mergeCell ref="C103:AP103"/>
    <mergeCell ref="C104:AP104"/>
    <mergeCell ref="C105:AP105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AM87:AN87"/>
    <mergeCell ref="AM89:AP89"/>
    <mergeCell ref="AS89:AT91"/>
    <mergeCell ref="AM90:AP90"/>
    <mergeCell ref="AN99:AP99"/>
    <mergeCell ref="AG99:AM99"/>
    <mergeCell ref="AN96:AP96"/>
    <mergeCell ref="AN97:AP97"/>
  </mergeCells>
  <hyperlinks>
    <hyperlink ref="A95" location="'1 - Stavebná časť'!C2" display="/" xr:uid="{00000000-0004-0000-0000-000000000000}"/>
    <hyperlink ref="A96" location="'2 - Vykurovanie'!C2" display="/" xr:uid="{00000000-0004-0000-0000-000001000000}"/>
    <hyperlink ref="A97" location="'3 - Zdravotechnika'!C2" display="/" xr:uid="{00000000-0004-0000-0000-000002000000}"/>
    <hyperlink ref="A98" location="'4 - Elektroinštalácia'!C2" display="/" xr:uid="{00000000-0004-0000-0000-000003000000}"/>
    <hyperlink ref="A99" location="'5 - Vzduchotechnika'!C2" display="/" xr:uid="{00000000-0004-0000-0000-000004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26"/>
  <sheetViews>
    <sheetView showGridLines="0" topLeftCell="A128" workbookViewId="0">
      <selection activeCell="W145" sqref="W145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27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78</v>
      </c>
    </row>
    <row r="3" spans="2:46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" customHeight="1" x14ac:dyDescent="0.2">
      <c r="B4" s="19"/>
      <c r="D4" s="20" t="s">
        <v>91</v>
      </c>
      <c r="L4" s="19"/>
      <c r="M4" s="89" t="s">
        <v>9</v>
      </c>
      <c r="AT4" s="16" t="s">
        <v>3</v>
      </c>
    </row>
    <row r="5" spans="2:46" ht="6.9" customHeight="1" x14ac:dyDescent="0.2">
      <c r="B5" s="19"/>
      <c r="L5" s="19"/>
    </row>
    <row r="6" spans="2:46" ht="12" customHeight="1" x14ac:dyDescent="0.2">
      <c r="B6" s="19"/>
      <c r="D6" s="26" t="s">
        <v>14</v>
      </c>
      <c r="L6" s="19"/>
    </row>
    <row r="7" spans="2:46" ht="16.5" customHeight="1" x14ac:dyDescent="0.2">
      <c r="B7" s="19"/>
      <c r="E7" s="241" t="str">
        <f>'Rekapitulácia stavby'!K6</f>
        <v>Obnova Materskej školy Hrubá Borša</v>
      </c>
      <c r="F7" s="242"/>
      <c r="G7" s="242"/>
      <c r="H7" s="242"/>
      <c r="L7" s="19"/>
    </row>
    <row r="8" spans="2:46" s="1" customFormat="1" ht="12" customHeight="1" x14ac:dyDescent="0.2">
      <c r="B8" s="31"/>
      <c r="D8" s="26" t="s">
        <v>92</v>
      </c>
      <c r="L8" s="31"/>
    </row>
    <row r="9" spans="2:46" s="1" customFormat="1" ht="16.5" customHeight="1" x14ac:dyDescent="0.2">
      <c r="B9" s="31"/>
      <c r="E9" s="214" t="s">
        <v>93</v>
      </c>
      <c r="F9" s="240"/>
      <c r="G9" s="240"/>
      <c r="H9" s="240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5" customHeight="1" x14ac:dyDescent="0.2">
      <c r="B13" s="31"/>
      <c r="L13" s="31"/>
    </row>
    <row r="14" spans="2:46" s="1" customFormat="1" ht="12" customHeight="1" x14ac:dyDescent="0.2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 x14ac:dyDescent="0.2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" customHeight="1" x14ac:dyDescent="0.2">
      <c r="B16" s="31"/>
      <c r="L16" s="31"/>
    </row>
    <row r="17" spans="2:12" s="1" customFormat="1" ht="12" customHeight="1" x14ac:dyDescent="0.2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 x14ac:dyDescent="0.2">
      <c r="B18" s="31"/>
      <c r="E18" s="243" t="str">
        <f>'Rekapitulácia stavby'!E14</f>
        <v>Vyplň údaj</v>
      </c>
      <c r="F18" s="239"/>
      <c r="G18" s="239"/>
      <c r="H18" s="239"/>
      <c r="I18" s="26" t="s">
        <v>23</v>
      </c>
      <c r="J18" s="27" t="str">
        <f>'Rekapitulácia stavby'!AN14</f>
        <v>Vyplň údaj</v>
      </c>
      <c r="L18" s="31"/>
    </row>
    <row r="19" spans="2:12" s="1" customFormat="1" ht="6.9" customHeight="1" x14ac:dyDescent="0.2">
      <c r="B19" s="31"/>
      <c r="L19" s="31"/>
    </row>
    <row r="20" spans="2:12" s="1" customFormat="1" ht="12" customHeight="1" x14ac:dyDescent="0.2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 x14ac:dyDescent="0.2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" customHeight="1" x14ac:dyDescent="0.2">
      <c r="B22" s="31"/>
      <c r="L22" s="31"/>
    </row>
    <row r="23" spans="2:12" s="1" customFormat="1" ht="12" customHeight="1" x14ac:dyDescent="0.2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 x14ac:dyDescent="0.2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" customHeight="1" x14ac:dyDescent="0.2">
      <c r="B25" s="31"/>
      <c r="L25" s="31"/>
    </row>
    <row r="26" spans="2:12" s="1" customFormat="1" ht="12" customHeight="1" x14ac:dyDescent="0.2">
      <c r="B26" s="31"/>
      <c r="D26" s="26" t="s">
        <v>29</v>
      </c>
      <c r="L26" s="31"/>
    </row>
    <row r="27" spans="2:12" s="7" customFormat="1" ht="16.5" customHeight="1" x14ac:dyDescent="0.2">
      <c r="B27" s="90"/>
      <c r="E27" s="223" t="s">
        <v>1</v>
      </c>
      <c r="F27" s="223"/>
      <c r="G27" s="223"/>
      <c r="H27" s="223"/>
      <c r="L27" s="90"/>
    </row>
    <row r="28" spans="2:12" s="1" customFormat="1" ht="6.9" customHeight="1" x14ac:dyDescent="0.2">
      <c r="B28" s="31"/>
      <c r="L28" s="31"/>
    </row>
    <row r="29" spans="2:12" s="1" customFormat="1" ht="6.9" customHeight="1" x14ac:dyDescent="0.2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 x14ac:dyDescent="0.2">
      <c r="B30" s="31"/>
      <c r="D30" s="91" t="s">
        <v>30</v>
      </c>
      <c r="J30" s="67">
        <f>ROUND(J146, 2)</f>
        <v>0</v>
      </c>
      <c r="L30" s="31"/>
    </row>
    <row r="31" spans="2:12" s="1" customFormat="1" ht="6.9" customHeight="1" x14ac:dyDescent="0.2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" customHeight="1" x14ac:dyDescent="0.2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" customHeight="1" x14ac:dyDescent="0.2">
      <c r="B33" s="31"/>
      <c r="D33" s="92" t="s">
        <v>34</v>
      </c>
      <c r="E33" s="36" t="s">
        <v>35</v>
      </c>
      <c r="F33" s="93">
        <f>ROUND((SUM(BE146:BE525)),  2)</f>
        <v>0</v>
      </c>
      <c r="G33" s="94"/>
      <c r="H33" s="94"/>
      <c r="I33" s="95">
        <v>0.2</v>
      </c>
      <c r="J33" s="93">
        <f>ROUND(((SUM(BE146:BE525))*I33),  2)</f>
        <v>0</v>
      </c>
      <c r="L33" s="31"/>
    </row>
    <row r="34" spans="2:12" s="1" customFormat="1" ht="14.4" customHeight="1" x14ac:dyDescent="0.2">
      <c r="B34" s="31"/>
      <c r="E34" s="36" t="s">
        <v>36</v>
      </c>
      <c r="F34" s="93">
        <f>ROUND((SUM(BF146:BF525)),  2)</f>
        <v>0</v>
      </c>
      <c r="G34" s="94"/>
      <c r="H34" s="94"/>
      <c r="I34" s="95">
        <v>0.2</v>
      </c>
      <c r="J34" s="93">
        <f>ROUND(((SUM(BF146:BF525))*I34),  2)</f>
        <v>0</v>
      </c>
      <c r="L34" s="31"/>
    </row>
    <row r="35" spans="2:12" s="1" customFormat="1" ht="14.4" hidden="1" customHeight="1" x14ac:dyDescent="0.2">
      <c r="B35" s="31"/>
      <c r="E35" s="26" t="s">
        <v>37</v>
      </c>
      <c r="F35" s="96">
        <f>ROUND((SUM(BG146:BG525)),  2)</f>
        <v>0</v>
      </c>
      <c r="I35" s="97">
        <v>0.2</v>
      </c>
      <c r="J35" s="96">
        <f>0</f>
        <v>0</v>
      </c>
      <c r="L35" s="31"/>
    </row>
    <row r="36" spans="2:12" s="1" customFormat="1" ht="14.4" hidden="1" customHeight="1" x14ac:dyDescent="0.2">
      <c r="B36" s="31"/>
      <c r="E36" s="26" t="s">
        <v>38</v>
      </c>
      <c r="F36" s="96">
        <f>ROUND((SUM(BH146:BH525)),  2)</f>
        <v>0</v>
      </c>
      <c r="I36" s="97">
        <v>0.2</v>
      </c>
      <c r="J36" s="96">
        <f>0</f>
        <v>0</v>
      </c>
      <c r="L36" s="31"/>
    </row>
    <row r="37" spans="2:12" s="1" customFormat="1" ht="14.4" hidden="1" customHeight="1" x14ac:dyDescent="0.2">
      <c r="B37" s="31"/>
      <c r="E37" s="36" t="s">
        <v>39</v>
      </c>
      <c r="F37" s="93">
        <f>ROUND((SUM(BI146:BI525)),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" customHeight="1" x14ac:dyDescent="0.2">
      <c r="B38" s="31"/>
      <c r="L38" s="31"/>
    </row>
    <row r="39" spans="2:12" s="1" customFormat="1" ht="25.35" customHeight="1" x14ac:dyDescent="0.2">
      <c r="B39" s="31"/>
      <c r="C39" s="98"/>
      <c r="D39" s="99" t="s">
        <v>40</v>
      </c>
      <c r="E39" s="58"/>
      <c r="F39" s="58"/>
      <c r="G39" s="100" t="s">
        <v>41</v>
      </c>
      <c r="H39" s="101" t="s">
        <v>42</v>
      </c>
      <c r="I39" s="58"/>
      <c r="J39" s="102">
        <f>SUM(J30:J37)</f>
        <v>0</v>
      </c>
      <c r="K39" s="103"/>
      <c r="L39" s="31"/>
    </row>
    <row r="40" spans="2:12" s="1" customFormat="1" ht="14.4" customHeight="1" x14ac:dyDescent="0.2">
      <c r="B40" s="31"/>
      <c r="L40" s="31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" customHeight="1" x14ac:dyDescent="0.2">
      <c r="B82" s="31"/>
      <c r="C82" s="20" t="s">
        <v>94</v>
      </c>
      <c r="L82" s="31"/>
    </row>
    <row r="83" spans="2:47" s="1" customFormat="1" ht="6.9" customHeight="1" x14ac:dyDescent="0.2">
      <c r="B83" s="31"/>
      <c r="L83" s="31"/>
    </row>
    <row r="84" spans="2:47" s="1" customFormat="1" ht="12" customHeight="1" x14ac:dyDescent="0.2">
      <c r="B84" s="31"/>
      <c r="C84" s="26" t="s">
        <v>14</v>
      </c>
      <c r="L84" s="31"/>
    </row>
    <row r="85" spans="2:47" s="1" customFormat="1" ht="16.5" customHeight="1" x14ac:dyDescent="0.2">
      <c r="B85" s="31"/>
      <c r="E85" s="241" t="str">
        <f>E7</f>
        <v>Obnova Materskej školy Hrubá Borša</v>
      </c>
      <c r="F85" s="242"/>
      <c r="G85" s="242"/>
      <c r="H85" s="242"/>
      <c r="L85" s="31"/>
    </row>
    <row r="86" spans="2:47" s="1" customFormat="1" ht="12" customHeight="1" x14ac:dyDescent="0.2">
      <c r="B86" s="31"/>
      <c r="C86" s="26" t="s">
        <v>92</v>
      </c>
      <c r="L86" s="31"/>
    </row>
    <row r="87" spans="2:47" s="1" customFormat="1" ht="16.5" customHeight="1" x14ac:dyDescent="0.2">
      <c r="B87" s="31"/>
      <c r="E87" s="214" t="str">
        <f>E9</f>
        <v>1 - Stavebná časť</v>
      </c>
      <c r="F87" s="240"/>
      <c r="G87" s="240"/>
      <c r="H87" s="240"/>
      <c r="L87" s="31"/>
    </row>
    <row r="88" spans="2:47" s="1" customFormat="1" ht="6.9" customHeight="1" x14ac:dyDescent="0.2">
      <c r="B88" s="31"/>
      <c r="L88" s="31"/>
    </row>
    <row r="89" spans="2:47" s="1" customFormat="1" ht="12" customHeight="1" x14ac:dyDescent="0.2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" customHeight="1" x14ac:dyDescent="0.2">
      <c r="B90" s="31"/>
      <c r="L90" s="31"/>
    </row>
    <row r="91" spans="2:47" s="1" customFormat="1" ht="15.15" customHeight="1" x14ac:dyDescent="0.2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15" customHeight="1" x14ac:dyDescent="0.2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 x14ac:dyDescent="0.2">
      <c r="B95" s="31"/>
      <c r="L95" s="31"/>
    </row>
    <row r="96" spans="2:47" s="1" customFormat="1" ht="22.95" customHeight="1" x14ac:dyDescent="0.2">
      <c r="B96" s="31"/>
      <c r="C96" s="108" t="s">
        <v>97</v>
      </c>
      <c r="J96" s="67">
        <f>J146</f>
        <v>0</v>
      </c>
      <c r="L96" s="31"/>
      <c r="AU96" s="16" t="s">
        <v>98</v>
      </c>
    </row>
    <row r="97" spans="2:12" s="8" customFormat="1" ht="24.9" customHeight="1" x14ac:dyDescent="0.2">
      <c r="B97" s="109"/>
      <c r="D97" s="110" t="s">
        <v>99</v>
      </c>
      <c r="E97" s="111"/>
      <c r="F97" s="111"/>
      <c r="G97" s="111"/>
      <c r="H97" s="111"/>
      <c r="I97" s="111"/>
      <c r="J97" s="112">
        <f>J147</f>
        <v>0</v>
      </c>
      <c r="L97" s="109"/>
    </row>
    <row r="98" spans="2:12" s="9" customFormat="1" ht="19.95" customHeight="1" x14ac:dyDescent="0.2">
      <c r="B98" s="113"/>
      <c r="D98" s="114" t="s">
        <v>100</v>
      </c>
      <c r="E98" s="115"/>
      <c r="F98" s="115"/>
      <c r="G98" s="115"/>
      <c r="H98" s="115"/>
      <c r="I98" s="115"/>
      <c r="J98" s="116">
        <f>J148</f>
        <v>0</v>
      </c>
      <c r="L98" s="113"/>
    </row>
    <row r="99" spans="2:12" s="9" customFormat="1" ht="19.95" customHeight="1" x14ac:dyDescent="0.2">
      <c r="B99" s="113"/>
      <c r="D99" s="114" t="s">
        <v>101</v>
      </c>
      <c r="E99" s="115"/>
      <c r="F99" s="115"/>
      <c r="G99" s="115"/>
      <c r="H99" s="115"/>
      <c r="I99" s="115"/>
      <c r="J99" s="116">
        <f>J173</f>
        <v>0</v>
      </c>
      <c r="L99" s="113"/>
    </row>
    <row r="100" spans="2:12" s="9" customFormat="1" ht="19.95" customHeight="1" x14ac:dyDescent="0.2">
      <c r="B100" s="113"/>
      <c r="D100" s="114" t="s">
        <v>102</v>
      </c>
      <c r="E100" s="115"/>
      <c r="F100" s="115"/>
      <c r="G100" s="115"/>
      <c r="H100" s="115"/>
      <c r="I100" s="115"/>
      <c r="J100" s="116">
        <f>J178</f>
        <v>0</v>
      </c>
      <c r="L100" s="113"/>
    </row>
    <row r="101" spans="2:12" s="9" customFormat="1" ht="19.95" customHeight="1" x14ac:dyDescent="0.2">
      <c r="B101" s="113"/>
      <c r="D101" s="114" t="s">
        <v>103</v>
      </c>
      <c r="E101" s="115"/>
      <c r="F101" s="115"/>
      <c r="G101" s="115"/>
      <c r="H101" s="115"/>
      <c r="I101" s="115"/>
      <c r="J101" s="116">
        <f>J188</f>
        <v>0</v>
      </c>
      <c r="L101" s="113"/>
    </row>
    <row r="102" spans="2:12" s="9" customFormat="1" ht="19.95" customHeight="1" x14ac:dyDescent="0.2">
      <c r="B102" s="113"/>
      <c r="D102" s="114" t="s">
        <v>104</v>
      </c>
      <c r="E102" s="115"/>
      <c r="F102" s="115"/>
      <c r="G102" s="115"/>
      <c r="H102" s="115"/>
      <c r="I102" s="115"/>
      <c r="J102" s="116">
        <f>J191</f>
        <v>0</v>
      </c>
      <c r="L102" s="113"/>
    </row>
    <row r="103" spans="2:12" s="9" customFormat="1" ht="19.95" customHeight="1" x14ac:dyDescent="0.2">
      <c r="B103" s="113"/>
      <c r="D103" s="114" t="s">
        <v>105</v>
      </c>
      <c r="E103" s="115"/>
      <c r="F103" s="115"/>
      <c r="G103" s="115"/>
      <c r="H103" s="115"/>
      <c r="I103" s="115"/>
      <c r="J103" s="116">
        <f>J247</f>
        <v>0</v>
      </c>
      <c r="L103" s="113"/>
    </row>
    <row r="104" spans="2:12" s="9" customFormat="1" ht="19.95" customHeight="1" x14ac:dyDescent="0.2">
      <c r="B104" s="113"/>
      <c r="D104" s="114" t="s">
        <v>106</v>
      </c>
      <c r="E104" s="115"/>
      <c r="F104" s="115"/>
      <c r="G104" s="115"/>
      <c r="H104" s="115"/>
      <c r="I104" s="115"/>
      <c r="J104" s="116">
        <f>J315</f>
        <v>0</v>
      </c>
      <c r="L104" s="113"/>
    </row>
    <row r="105" spans="2:12" s="8" customFormat="1" ht="24.9" customHeight="1" x14ac:dyDescent="0.2">
      <c r="B105" s="109"/>
      <c r="D105" s="110" t="s">
        <v>107</v>
      </c>
      <c r="E105" s="111"/>
      <c r="F105" s="111"/>
      <c r="G105" s="111"/>
      <c r="H105" s="111"/>
      <c r="I105" s="111"/>
      <c r="J105" s="112">
        <f>J317</f>
        <v>0</v>
      </c>
      <c r="L105" s="109"/>
    </row>
    <row r="106" spans="2:12" s="9" customFormat="1" ht="19.95" customHeight="1" x14ac:dyDescent="0.2">
      <c r="B106" s="113"/>
      <c r="D106" s="114" t="s">
        <v>108</v>
      </c>
      <c r="E106" s="115"/>
      <c r="F106" s="115"/>
      <c r="G106" s="115"/>
      <c r="H106" s="115"/>
      <c r="I106" s="115"/>
      <c r="J106" s="116">
        <f>J318</f>
        <v>0</v>
      </c>
      <c r="L106" s="113"/>
    </row>
    <row r="107" spans="2:12" s="9" customFormat="1" ht="19.95" customHeight="1" x14ac:dyDescent="0.2">
      <c r="B107" s="113"/>
      <c r="D107" s="114" t="s">
        <v>109</v>
      </c>
      <c r="E107" s="115"/>
      <c r="F107" s="115"/>
      <c r="G107" s="115"/>
      <c r="H107" s="115"/>
      <c r="I107" s="115"/>
      <c r="J107" s="116">
        <f>J328</f>
        <v>0</v>
      </c>
      <c r="L107" s="113"/>
    </row>
    <row r="108" spans="2:12" s="9" customFormat="1" ht="19.95" customHeight="1" x14ac:dyDescent="0.2">
      <c r="B108" s="113"/>
      <c r="D108" s="114" t="s">
        <v>110</v>
      </c>
      <c r="E108" s="115"/>
      <c r="F108" s="115"/>
      <c r="G108" s="115"/>
      <c r="H108" s="115"/>
      <c r="I108" s="115"/>
      <c r="J108" s="116">
        <f>J356</f>
        <v>0</v>
      </c>
      <c r="L108" s="113"/>
    </row>
    <row r="109" spans="2:12" s="9" customFormat="1" ht="19.95" customHeight="1" x14ac:dyDescent="0.2">
      <c r="B109" s="113"/>
      <c r="D109" s="114" t="s">
        <v>111</v>
      </c>
      <c r="E109" s="115"/>
      <c r="F109" s="115"/>
      <c r="G109" s="115"/>
      <c r="H109" s="115"/>
      <c r="I109" s="115"/>
      <c r="J109" s="116">
        <f>J361</f>
        <v>0</v>
      </c>
      <c r="L109" s="113"/>
    </row>
    <row r="110" spans="2:12" s="9" customFormat="1" ht="19.95" customHeight="1" x14ac:dyDescent="0.2">
      <c r="B110" s="113"/>
      <c r="D110" s="114" t="s">
        <v>112</v>
      </c>
      <c r="E110" s="115"/>
      <c r="F110" s="115"/>
      <c r="G110" s="115"/>
      <c r="H110" s="115"/>
      <c r="I110" s="115"/>
      <c r="J110" s="116">
        <f>J365</f>
        <v>0</v>
      </c>
      <c r="L110" s="113"/>
    </row>
    <row r="111" spans="2:12" s="9" customFormat="1" ht="19.95" customHeight="1" x14ac:dyDescent="0.2">
      <c r="B111" s="113"/>
      <c r="D111" s="114" t="s">
        <v>113</v>
      </c>
      <c r="E111" s="115"/>
      <c r="F111" s="115"/>
      <c r="G111" s="115"/>
      <c r="H111" s="115"/>
      <c r="I111" s="115"/>
      <c r="J111" s="116">
        <f>J369</f>
        <v>0</v>
      </c>
      <c r="L111" s="113"/>
    </row>
    <row r="112" spans="2:12" s="9" customFormat="1" ht="19.95" customHeight="1" x14ac:dyDescent="0.2">
      <c r="B112" s="113"/>
      <c r="D112" s="114" t="s">
        <v>114</v>
      </c>
      <c r="E112" s="115"/>
      <c r="F112" s="115"/>
      <c r="G112" s="115"/>
      <c r="H112" s="115"/>
      <c r="I112" s="115"/>
      <c r="J112" s="116">
        <f>J373</f>
        <v>0</v>
      </c>
      <c r="L112" s="113"/>
    </row>
    <row r="113" spans="2:12" s="9" customFormat="1" ht="19.95" customHeight="1" x14ac:dyDescent="0.2">
      <c r="B113" s="113"/>
      <c r="D113" s="114" t="s">
        <v>115</v>
      </c>
      <c r="E113" s="115"/>
      <c r="F113" s="115"/>
      <c r="G113" s="115"/>
      <c r="H113" s="115"/>
      <c r="I113" s="115"/>
      <c r="J113" s="116">
        <f>J378</f>
        <v>0</v>
      </c>
      <c r="L113" s="113"/>
    </row>
    <row r="114" spans="2:12" s="9" customFormat="1" ht="19.95" customHeight="1" x14ac:dyDescent="0.2">
      <c r="B114" s="113"/>
      <c r="D114" s="114" t="s">
        <v>116</v>
      </c>
      <c r="E114" s="115"/>
      <c r="F114" s="115"/>
      <c r="G114" s="115"/>
      <c r="H114" s="115"/>
      <c r="I114" s="115"/>
      <c r="J114" s="116">
        <f>J404</f>
        <v>0</v>
      </c>
      <c r="L114" s="113"/>
    </row>
    <row r="115" spans="2:12" s="9" customFormat="1" ht="19.95" customHeight="1" x14ac:dyDescent="0.2">
      <c r="B115" s="113"/>
      <c r="D115" s="114" t="s">
        <v>117</v>
      </c>
      <c r="E115" s="115"/>
      <c r="F115" s="115"/>
      <c r="G115" s="115"/>
      <c r="H115" s="115"/>
      <c r="I115" s="115"/>
      <c r="J115" s="116">
        <f>J428</f>
        <v>0</v>
      </c>
      <c r="L115" s="113"/>
    </row>
    <row r="116" spans="2:12" s="9" customFormat="1" ht="19.95" customHeight="1" x14ac:dyDescent="0.2">
      <c r="B116" s="113"/>
      <c r="D116" s="114" t="s">
        <v>118</v>
      </c>
      <c r="E116" s="115"/>
      <c r="F116" s="115"/>
      <c r="G116" s="115"/>
      <c r="H116" s="115"/>
      <c r="I116" s="115"/>
      <c r="J116" s="116">
        <f>J432</f>
        <v>0</v>
      </c>
      <c r="L116" s="113"/>
    </row>
    <row r="117" spans="2:12" s="9" customFormat="1" ht="19.95" customHeight="1" x14ac:dyDescent="0.2">
      <c r="B117" s="113"/>
      <c r="D117" s="114" t="s">
        <v>119</v>
      </c>
      <c r="E117" s="115"/>
      <c r="F117" s="115"/>
      <c r="G117" s="115"/>
      <c r="H117" s="115"/>
      <c r="I117" s="115"/>
      <c r="J117" s="116">
        <f>J469</f>
        <v>0</v>
      </c>
      <c r="L117" s="113"/>
    </row>
    <row r="118" spans="2:12" s="9" customFormat="1" ht="19.95" customHeight="1" x14ac:dyDescent="0.2">
      <c r="B118" s="113"/>
      <c r="D118" s="114" t="s">
        <v>120</v>
      </c>
      <c r="E118" s="115"/>
      <c r="F118" s="115"/>
      <c r="G118" s="115"/>
      <c r="H118" s="115"/>
      <c r="I118" s="115"/>
      <c r="J118" s="116">
        <f>J480</f>
        <v>0</v>
      </c>
      <c r="L118" s="113"/>
    </row>
    <row r="119" spans="2:12" s="9" customFormat="1" ht="19.95" customHeight="1" x14ac:dyDescent="0.2">
      <c r="B119" s="113"/>
      <c r="D119" s="114" t="s">
        <v>121</v>
      </c>
      <c r="E119" s="115"/>
      <c r="F119" s="115"/>
      <c r="G119" s="115"/>
      <c r="H119" s="115"/>
      <c r="I119" s="115"/>
      <c r="J119" s="116">
        <f>J488</f>
        <v>0</v>
      </c>
      <c r="L119" s="113"/>
    </row>
    <row r="120" spans="2:12" s="9" customFormat="1" ht="19.95" customHeight="1" x14ac:dyDescent="0.2">
      <c r="B120" s="113"/>
      <c r="D120" s="114" t="s">
        <v>122</v>
      </c>
      <c r="E120" s="115"/>
      <c r="F120" s="115"/>
      <c r="G120" s="115"/>
      <c r="H120" s="115"/>
      <c r="I120" s="115"/>
      <c r="J120" s="116">
        <f>J492</f>
        <v>0</v>
      </c>
      <c r="L120" s="113"/>
    </row>
    <row r="121" spans="2:12" s="9" customFormat="1" ht="19.95" customHeight="1" x14ac:dyDescent="0.2">
      <c r="B121" s="113"/>
      <c r="D121" s="114" t="s">
        <v>123</v>
      </c>
      <c r="E121" s="115"/>
      <c r="F121" s="115"/>
      <c r="G121" s="115"/>
      <c r="H121" s="115"/>
      <c r="I121" s="115"/>
      <c r="J121" s="116">
        <f>J500</f>
        <v>0</v>
      </c>
      <c r="L121" s="113"/>
    </row>
    <row r="122" spans="2:12" s="9" customFormat="1" ht="19.95" customHeight="1" x14ac:dyDescent="0.2">
      <c r="B122" s="113"/>
      <c r="D122" s="114" t="s">
        <v>124</v>
      </c>
      <c r="E122" s="115"/>
      <c r="F122" s="115"/>
      <c r="G122" s="115"/>
      <c r="H122" s="115"/>
      <c r="I122" s="115"/>
      <c r="J122" s="116">
        <f>J511</f>
        <v>0</v>
      </c>
      <c r="L122" s="113"/>
    </row>
    <row r="123" spans="2:12" s="9" customFormat="1" ht="19.95" customHeight="1" x14ac:dyDescent="0.2">
      <c r="B123" s="113"/>
      <c r="D123" s="114" t="s">
        <v>125</v>
      </c>
      <c r="E123" s="115"/>
      <c r="F123" s="115"/>
      <c r="G123" s="115"/>
      <c r="H123" s="115"/>
      <c r="I123" s="115"/>
      <c r="J123" s="116">
        <f>J516</f>
        <v>0</v>
      </c>
      <c r="L123" s="113"/>
    </row>
    <row r="124" spans="2:12" s="8" customFormat="1" ht="24.9" customHeight="1" x14ac:dyDescent="0.2">
      <c r="B124" s="109"/>
      <c r="D124" s="110" t="s">
        <v>126</v>
      </c>
      <c r="E124" s="111"/>
      <c r="F124" s="111"/>
      <c r="G124" s="111"/>
      <c r="H124" s="111"/>
      <c r="I124" s="111"/>
      <c r="J124" s="112">
        <f>J519</f>
        <v>0</v>
      </c>
      <c r="L124" s="109"/>
    </row>
    <row r="125" spans="2:12" s="9" customFormat="1" ht="19.95" customHeight="1" x14ac:dyDescent="0.2">
      <c r="B125" s="113"/>
      <c r="D125" s="114" t="s">
        <v>127</v>
      </c>
      <c r="E125" s="115"/>
      <c r="F125" s="115"/>
      <c r="G125" s="115"/>
      <c r="H125" s="115"/>
      <c r="I125" s="115"/>
      <c r="J125" s="116">
        <f>J520</f>
        <v>0</v>
      </c>
      <c r="L125" s="113"/>
    </row>
    <row r="126" spans="2:12" s="9" customFormat="1" ht="19.95" customHeight="1" x14ac:dyDescent="0.2">
      <c r="B126" s="113"/>
      <c r="D126" s="114" t="s">
        <v>128</v>
      </c>
      <c r="E126" s="115"/>
      <c r="F126" s="115"/>
      <c r="G126" s="115"/>
      <c r="H126" s="115"/>
      <c r="I126" s="115"/>
      <c r="J126" s="116">
        <f>J523</f>
        <v>0</v>
      </c>
      <c r="L126" s="113"/>
    </row>
    <row r="127" spans="2:12" s="1" customFormat="1" ht="21.75" customHeight="1" x14ac:dyDescent="0.2">
      <c r="B127" s="31"/>
      <c r="L127" s="31"/>
    </row>
    <row r="128" spans="2:12" s="1" customFormat="1" ht="6.9" customHeight="1" x14ac:dyDescent="0.2"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1"/>
    </row>
    <row r="132" spans="2:12" s="1" customFormat="1" ht="6.9" customHeight="1" x14ac:dyDescent="0.2"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31"/>
    </row>
    <row r="133" spans="2:12" s="1" customFormat="1" ht="24.9" customHeight="1" x14ac:dyDescent="0.2">
      <c r="B133" s="31"/>
      <c r="C133" s="20" t="s">
        <v>129</v>
      </c>
      <c r="L133" s="31"/>
    </row>
    <row r="134" spans="2:12" s="1" customFormat="1" ht="6.9" customHeight="1" x14ac:dyDescent="0.2">
      <c r="B134" s="31"/>
      <c r="L134" s="31"/>
    </row>
    <row r="135" spans="2:12" s="1" customFormat="1" ht="12" customHeight="1" x14ac:dyDescent="0.2">
      <c r="B135" s="31"/>
      <c r="C135" s="26" t="s">
        <v>14</v>
      </c>
      <c r="L135" s="31"/>
    </row>
    <row r="136" spans="2:12" s="1" customFormat="1" ht="16.5" customHeight="1" x14ac:dyDescent="0.2">
      <c r="B136" s="31"/>
      <c r="E136" s="241" t="str">
        <f>E7</f>
        <v>Obnova Materskej školy Hrubá Borša</v>
      </c>
      <c r="F136" s="242"/>
      <c r="G136" s="242"/>
      <c r="H136" s="242"/>
      <c r="L136" s="31"/>
    </row>
    <row r="137" spans="2:12" s="1" customFormat="1" ht="12" customHeight="1" x14ac:dyDescent="0.2">
      <c r="B137" s="31"/>
      <c r="C137" s="26" t="s">
        <v>92</v>
      </c>
      <c r="L137" s="31"/>
    </row>
    <row r="138" spans="2:12" s="1" customFormat="1" ht="16.5" customHeight="1" x14ac:dyDescent="0.2">
      <c r="B138" s="31"/>
      <c r="E138" s="214" t="str">
        <f>E9</f>
        <v>1 - Stavebná časť</v>
      </c>
      <c r="F138" s="240"/>
      <c r="G138" s="240"/>
      <c r="H138" s="240"/>
      <c r="L138" s="31"/>
    </row>
    <row r="139" spans="2:12" s="1" customFormat="1" ht="6.9" customHeight="1" x14ac:dyDescent="0.2">
      <c r="B139" s="31"/>
      <c r="L139" s="31"/>
    </row>
    <row r="140" spans="2:12" s="1" customFormat="1" ht="12" customHeight="1" x14ac:dyDescent="0.2">
      <c r="B140" s="31"/>
      <c r="C140" s="26" t="s">
        <v>18</v>
      </c>
      <c r="F140" s="24" t="str">
        <f>F12</f>
        <v xml:space="preserve"> </v>
      </c>
      <c r="I140" s="26" t="s">
        <v>20</v>
      </c>
      <c r="J140" s="54" t="str">
        <f>IF(J12="","",J12)</f>
        <v/>
      </c>
      <c r="L140" s="31"/>
    </row>
    <row r="141" spans="2:12" s="1" customFormat="1" ht="6.9" customHeight="1" x14ac:dyDescent="0.2">
      <c r="B141" s="31"/>
      <c r="L141" s="31"/>
    </row>
    <row r="142" spans="2:12" s="1" customFormat="1" ht="15.15" customHeight="1" x14ac:dyDescent="0.2">
      <c r="B142" s="31"/>
      <c r="C142" s="26" t="s">
        <v>21</v>
      </c>
      <c r="F142" s="24" t="str">
        <f>E15</f>
        <v xml:space="preserve"> </v>
      </c>
      <c r="I142" s="26" t="s">
        <v>26</v>
      </c>
      <c r="J142" s="29" t="str">
        <f>E21</f>
        <v xml:space="preserve"> </v>
      </c>
      <c r="L142" s="31"/>
    </row>
    <row r="143" spans="2:12" s="1" customFormat="1" ht="15.15" customHeight="1" x14ac:dyDescent="0.2">
      <c r="B143" s="31"/>
      <c r="C143" s="26" t="s">
        <v>24</v>
      </c>
      <c r="F143" s="24" t="str">
        <f>IF(E18="","",E18)</f>
        <v>Vyplň údaj</v>
      </c>
      <c r="I143" s="26" t="s">
        <v>28</v>
      </c>
      <c r="J143" s="29" t="str">
        <f>E24</f>
        <v xml:space="preserve"> </v>
      </c>
      <c r="L143" s="31"/>
    </row>
    <row r="144" spans="2:12" s="1" customFormat="1" ht="10.35" customHeight="1" x14ac:dyDescent="0.2">
      <c r="B144" s="31"/>
      <c r="L144" s="31"/>
    </row>
    <row r="145" spans="2:65" s="10" customFormat="1" ht="29.25" customHeight="1" x14ac:dyDescent="0.2">
      <c r="B145" s="117"/>
      <c r="C145" s="118" t="s">
        <v>130</v>
      </c>
      <c r="D145" s="119" t="s">
        <v>55</v>
      </c>
      <c r="E145" s="119" t="s">
        <v>51</v>
      </c>
      <c r="F145" s="119" t="s">
        <v>2076</v>
      </c>
      <c r="G145" s="119" t="s">
        <v>131</v>
      </c>
      <c r="H145" s="119" t="s">
        <v>132</v>
      </c>
      <c r="I145" s="119" t="s">
        <v>133</v>
      </c>
      <c r="J145" s="120" t="s">
        <v>96</v>
      </c>
      <c r="K145" s="121" t="s">
        <v>134</v>
      </c>
      <c r="L145" s="117"/>
      <c r="M145" s="60" t="s">
        <v>1</v>
      </c>
      <c r="N145" s="61" t="s">
        <v>34</v>
      </c>
      <c r="O145" s="61" t="s">
        <v>135</v>
      </c>
      <c r="P145" s="61" t="s">
        <v>136</v>
      </c>
      <c r="Q145" s="61" t="s">
        <v>137</v>
      </c>
      <c r="R145" s="61" t="s">
        <v>138</v>
      </c>
      <c r="S145" s="61" t="s">
        <v>139</v>
      </c>
      <c r="T145" s="62" t="s">
        <v>140</v>
      </c>
    </row>
    <row r="146" spans="2:65" s="1" customFormat="1" ht="22.95" customHeight="1" x14ac:dyDescent="0.3">
      <c r="B146" s="31"/>
      <c r="C146" s="65" t="s">
        <v>97</v>
      </c>
      <c r="J146" s="122">
        <f>BK146</f>
        <v>0</v>
      </c>
      <c r="L146" s="31"/>
      <c r="M146" s="63"/>
      <c r="N146" s="55"/>
      <c r="O146" s="55"/>
      <c r="P146" s="123">
        <f>P147+P317+P519</f>
        <v>0</v>
      </c>
      <c r="Q146" s="55"/>
      <c r="R146" s="123">
        <f>R147+R317+R519</f>
        <v>309.78367100999998</v>
      </c>
      <c r="S146" s="55"/>
      <c r="T146" s="124">
        <f>T147+T317+T519</f>
        <v>119.17045931999998</v>
      </c>
      <c r="AT146" s="16" t="s">
        <v>69</v>
      </c>
      <c r="AU146" s="16" t="s">
        <v>98</v>
      </c>
      <c r="BK146" s="125">
        <f>BK147+BK317+BK519</f>
        <v>0</v>
      </c>
    </row>
    <row r="147" spans="2:65" s="11" customFormat="1" ht="25.95" customHeight="1" x14ac:dyDescent="0.25">
      <c r="B147" s="126"/>
      <c r="D147" s="127" t="s">
        <v>69</v>
      </c>
      <c r="E147" s="128" t="s">
        <v>141</v>
      </c>
      <c r="F147" s="128" t="s">
        <v>142</v>
      </c>
      <c r="I147" s="129"/>
      <c r="J147" s="130">
        <f>BK147</f>
        <v>0</v>
      </c>
      <c r="L147" s="126"/>
      <c r="M147" s="131"/>
      <c r="P147" s="132">
        <f>P148+P173+P178+P188+P191+P247+P315</f>
        <v>0</v>
      </c>
      <c r="R147" s="132">
        <f>R148+R173+R178+R188+R191+R247+R315</f>
        <v>153.64632761000001</v>
      </c>
      <c r="T147" s="133">
        <f>T148+T173+T178+T188+T191+T247+T315</f>
        <v>113.11586799999998</v>
      </c>
      <c r="AR147" s="127" t="s">
        <v>75</v>
      </c>
      <c r="AT147" s="134" t="s">
        <v>69</v>
      </c>
      <c r="AU147" s="134" t="s">
        <v>70</v>
      </c>
      <c r="AY147" s="127" t="s">
        <v>143</v>
      </c>
      <c r="BK147" s="135">
        <f>BK148+BK173+BK178+BK188+BK191+BK247+BK315</f>
        <v>0</v>
      </c>
    </row>
    <row r="148" spans="2:65" s="11" customFormat="1" ht="22.95" customHeight="1" x14ac:dyDescent="0.25">
      <c r="B148" s="126"/>
      <c r="D148" s="127" t="s">
        <v>69</v>
      </c>
      <c r="E148" s="136" t="s">
        <v>75</v>
      </c>
      <c r="F148" s="136" t="s">
        <v>144</v>
      </c>
      <c r="I148" s="129"/>
      <c r="J148" s="137">
        <f>BK148</f>
        <v>0</v>
      </c>
      <c r="L148" s="126"/>
      <c r="M148" s="131"/>
      <c r="P148" s="132">
        <f>SUM(P149:P172)</f>
        <v>0</v>
      </c>
      <c r="R148" s="132">
        <f>SUM(R149:R172)</f>
        <v>11.981999999999999</v>
      </c>
      <c r="T148" s="133">
        <f>SUM(T149:T172)</f>
        <v>5.3563549999999998</v>
      </c>
      <c r="AR148" s="127" t="s">
        <v>75</v>
      </c>
      <c r="AT148" s="134" t="s">
        <v>69</v>
      </c>
      <c r="AU148" s="134" t="s">
        <v>75</v>
      </c>
      <c r="AY148" s="127" t="s">
        <v>143</v>
      </c>
      <c r="BK148" s="135">
        <f>SUM(BK149:BK172)</f>
        <v>0</v>
      </c>
    </row>
    <row r="149" spans="2:65" s="1" customFormat="1" ht="33" customHeight="1" x14ac:dyDescent="0.2">
      <c r="B149" s="138"/>
      <c r="C149" s="139" t="s">
        <v>75</v>
      </c>
      <c r="D149" s="139" t="s">
        <v>145</v>
      </c>
      <c r="E149" s="140" t="s">
        <v>146</v>
      </c>
      <c r="F149" s="141" t="s">
        <v>147</v>
      </c>
      <c r="G149" s="142" t="s">
        <v>148</v>
      </c>
      <c r="H149" s="143">
        <v>22.792999999999999</v>
      </c>
      <c r="I149" s="144"/>
      <c r="J149" s="145">
        <f>ROUND(I149*H149,2)</f>
        <v>0</v>
      </c>
      <c r="K149" s="146"/>
      <c r="L149" s="31"/>
      <c r="M149" s="147" t="s">
        <v>1</v>
      </c>
      <c r="N149" s="148" t="s">
        <v>36</v>
      </c>
      <c r="P149" s="149">
        <f>O149*H149</f>
        <v>0</v>
      </c>
      <c r="Q149" s="149">
        <v>0</v>
      </c>
      <c r="R149" s="149">
        <f>Q149*H149</f>
        <v>0</v>
      </c>
      <c r="S149" s="149">
        <v>0.23499999999999999</v>
      </c>
      <c r="T149" s="150">
        <f>S149*H149</f>
        <v>5.3563549999999998</v>
      </c>
      <c r="AR149" s="151" t="s">
        <v>85</v>
      </c>
      <c r="AT149" s="151" t="s">
        <v>145</v>
      </c>
      <c r="AU149" s="151" t="s">
        <v>79</v>
      </c>
      <c r="AY149" s="16" t="s">
        <v>143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6" t="s">
        <v>79</v>
      </c>
      <c r="BK149" s="152">
        <f>ROUND(I149*H149,2)</f>
        <v>0</v>
      </c>
      <c r="BL149" s="16" t="s">
        <v>85</v>
      </c>
      <c r="BM149" s="151" t="s">
        <v>149</v>
      </c>
    </row>
    <row r="150" spans="2:65" s="12" customFormat="1" ht="20.399999999999999" x14ac:dyDescent="0.2">
      <c r="B150" s="153"/>
      <c r="D150" s="154" t="s">
        <v>150</v>
      </c>
      <c r="E150" s="155" t="s">
        <v>1</v>
      </c>
      <c r="F150" s="156" t="s">
        <v>151</v>
      </c>
      <c r="H150" s="157">
        <v>22.792999999999999</v>
      </c>
      <c r="I150" s="158"/>
      <c r="L150" s="153"/>
      <c r="M150" s="159"/>
      <c r="T150" s="160"/>
      <c r="AT150" s="155" t="s">
        <v>150</v>
      </c>
      <c r="AU150" s="155" t="s">
        <v>79</v>
      </c>
      <c r="AV150" s="12" t="s">
        <v>79</v>
      </c>
      <c r="AW150" s="12" t="s">
        <v>27</v>
      </c>
      <c r="AX150" s="12" t="s">
        <v>70</v>
      </c>
      <c r="AY150" s="155" t="s">
        <v>143</v>
      </c>
    </row>
    <row r="151" spans="2:65" s="13" customFormat="1" x14ac:dyDescent="0.2">
      <c r="B151" s="161"/>
      <c r="D151" s="154" t="s">
        <v>150</v>
      </c>
      <c r="E151" s="162" t="s">
        <v>1</v>
      </c>
      <c r="F151" s="163" t="s">
        <v>152</v>
      </c>
      <c r="H151" s="164">
        <v>22.792999999999999</v>
      </c>
      <c r="I151" s="165"/>
      <c r="L151" s="161"/>
      <c r="M151" s="166"/>
      <c r="T151" s="167"/>
      <c r="AT151" s="162" t="s">
        <v>150</v>
      </c>
      <c r="AU151" s="162" t="s">
        <v>79</v>
      </c>
      <c r="AV151" s="13" t="s">
        <v>85</v>
      </c>
      <c r="AW151" s="13" t="s">
        <v>27</v>
      </c>
      <c r="AX151" s="13" t="s">
        <v>75</v>
      </c>
      <c r="AY151" s="162" t="s">
        <v>143</v>
      </c>
    </row>
    <row r="152" spans="2:65" s="1" customFormat="1" ht="21.75" customHeight="1" x14ac:dyDescent="0.2">
      <c r="B152" s="138"/>
      <c r="C152" s="139" t="s">
        <v>79</v>
      </c>
      <c r="D152" s="139" t="s">
        <v>145</v>
      </c>
      <c r="E152" s="140" t="s">
        <v>153</v>
      </c>
      <c r="F152" s="141" t="s">
        <v>154</v>
      </c>
      <c r="G152" s="142" t="s">
        <v>155</v>
      </c>
      <c r="H152" s="143">
        <v>12.683999999999999</v>
      </c>
      <c r="I152" s="144"/>
      <c r="J152" s="145">
        <f>ROUND(I152*H152,2)</f>
        <v>0</v>
      </c>
      <c r="K152" s="146"/>
      <c r="L152" s="31"/>
      <c r="M152" s="147" t="s">
        <v>1</v>
      </c>
      <c r="N152" s="148" t="s">
        <v>36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1" t="s">
        <v>85</v>
      </c>
      <c r="AT152" s="151" t="s">
        <v>145</v>
      </c>
      <c r="AU152" s="151" t="s">
        <v>79</v>
      </c>
      <c r="AY152" s="16" t="s">
        <v>143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6" t="s">
        <v>79</v>
      </c>
      <c r="BK152" s="152">
        <f>ROUND(I152*H152,2)</f>
        <v>0</v>
      </c>
      <c r="BL152" s="16" t="s">
        <v>85</v>
      </c>
      <c r="BM152" s="151" t="s">
        <v>156</v>
      </c>
    </row>
    <row r="153" spans="2:65" s="12" customFormat="1" x14ac:dyDescent="0.2">
      <c r="B153" s="153"/>
      <c r="D153" s="154" t="s">
        <v>150</v>
      </c>
      <c r="E153" s="155" t="s">
        <v>1</v>
      </c>
      <c r="F153" s="156" t="s">
        <v>157</v>
      </c>
      <c r="H153" s="157">
        <v>0.78</v>
      </c>
      <c r="I153" s="158"/>
      <c r="L153" s="153"/>
      <c r="M153" s="159"/>
      <c r="T153" s="160"/>
      <c r="AT153" s="155" t="s">
        <v>150</v>
      </c>
      <c r="AU153" s="155" t="s">
        <v>79</v>
      </c>
      <c r="AV153" s="12" t="s">
        <v>79</v>
      </c>
      <c r="AW153" s="12" t="s">
        <v>27</v>
      </c>
      <c r="AX153" s="12" t="s">
        <v>70</v>
      </c>
      <c r="AY153" s="155" t="s">
        <v>143</v>
      </c>
    </row>
    <row r="154" spans="2:65" s="12" customFormat="1" ht="20.399999999999999" x14ac:dyDescent="0.2">
      <c r="B154" s="153"/>
      <c r="D154" s="154" t="s">
        <v>150</v>
      </c>
      <c r="E154" s="155" t="s">
        <v>1</v>
      </c>
      <c r="F154" s="156" t="s">
        <v>158</v>
      </c>
      <c r="H154" s="157">
        <v>11.904</v>
      </c>
      <c r="I154" s="158"/>
      <c r="L154" s="153"/>
      <c r="M154" s="159"/>
      <c r="T154" s="160"/>
      <c r="AT154" s="155" t="s">
        <v>150</v>
      </c>
      <c r="AU154" s="155" t="s">
        <v>79</v>
      </c>
      <c r="AV154" s="12" t="s">
        <v>79</v>
      </c>
      <c r="AW154" s="12" t="s">
        <v>27</v>
      </c>
      <c r="AX154" s="12" t="s">
        <v>70</v>
      </c>
      <c r="AY154" s="155" t="s">
        <v>143</v>
      </c>
    </row>
    <row r="155" spans="2:65" s="13" customFormat="1" x14ac:dyDescent="0.2">
      <c r="B155" s="161"/>
      <c r="D155" s="154" t="s">
        <v>150</v>
      </c>
      <c r="E155" s="162" t="s">
        <v>1</v>
      </c>
      <c r="F155" s="163" t="s">
        <v>152</v>
      </c>
      <c r="H155" s="164">
        <v>12.683999999999999</v>
      </c>
      <c r="I155" s="165"/>
      <c r="L155" s="161"/>
      <c r="M155" s="166"/>
      <c r="T155" s="167"/>
      <c r="AT155" s="162" t="s">
        <v>150</v>
      </c>
      <c r="AU155" s="162" t="s">
        <v>79</v>
      </c>
      <c r="AV155" s="13" t="s">
        <v>85</v>
      </c>
      <c r="AW155" s="13" t="s">
        <v>27</v>
      </c>
      <c r="AX155" s="13" t="s">
        <v>75</v>
      </c>
      <c r="AY155" s="162" t="s">
        <v>143</v>
      </c>
    </row>
    <row r="156" spans="2:65" s="1" customFormat="1" ht="24.15" customHeight="1" x14ac:dyDescent="0.2">
      <c r="B156" s="138"/>
      <c r="C156" s="139" t="s">
        <v>82</v>
      </c>
      <c r="D156" s="139" t="s">
        <v>145</v>
      </c>
      <c r="E156" s="140" t="s">
        <v>159</v>
      </c>
      <c r="F156" s="141" t="s">
        <v>160</v>
      </c>
      <c r="G156" s="142" t="s">
        <v>155</v>
      </c>
      <c r="H156" s="143">
        <v>12.683999999999999</v>
      </c>
      <c r="I156" s="144"/>
      <c r="J156" s="145">
        <f>ROUND(I156*H156,2)</f>
        <v>0</v>
      </c>
      <c r="K156" s="146"/>
      <c r="L156" s="31"/>
      <c r="M156" s="147" t="s">
        <v>1</v>
      </c>
      <c r="N156" s="148" t="s">
        <v>36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51" t="s">
        <v>85</v>
      </c>
      <c r="AT156" s="151" t="s">
        <v>145</v>
      </c>
      <c r="AU156" s="151" t="s">
        <v>79</v>
      </c>
      <c r="AY156" s="16" t="s">
        <v>143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6" t="s">
        <v>79</v>
      </c>
      <c r="BK156" s="152">
        <f>ROUND(I156*H156,2)</f>
        <v>0</v>
      </c>
      <c r="BL156" s="16" t="s">
        <v>85</v>
      </c>
      <c r="BM156" s="151" t="s">
        <v>161</v>
      </c>
    </row>
    <row r="157" spans="2:65" s="1" customFormat="1" ht="24.15" customHeight="1" x14ac:dyDescent="0.2">
      <c r="B157" s="138"/>
      <c r="C157" s="139" t="s">
        <v>85</v>
      </c>
      <c r="D157" s="139" t="s">
        <v>145</v>
      </c>
      <c r="E157" s="140" t="s">
        <v>162</v>
      </c>
      <c r="F157" s="141" t="s">
        <v>163</v>
      </c>
      <c r="G157" s="142" t="s">
        <v>155</v>
      </c>
      <c r="H157" s="143">
        <v>5.7060000000000004</v>
      </c>
      <c r="I157" s="144"/>
      <c r="J157" s="145">
        <f>ROUND(I157*H157,2)</f>
        <v>0</v>
      </c>
      <c r="K157" s="146"/>
      <c r="L157" s="31"/>
      <c r="M157" s="147" t="s">
        <v>1</v>
      </c>
      <c r="N157" s="148" t="s">
        <v>36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85</v>
      </c>
      <c r="AT157" s="151" t="s">
        <v>145</v>
      </c>
      <c r="AU157" s="151" t="s">
        <v>79</v>
      </c>
      <c r="AY157" s="16" t="s">
        <v>143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6" t="s">
        <v>79</v>
      </c>
      <c r="BK157" s="152">
        <f>ROUND(I157*H157,2)</f>
        <v>0</v>
      </c>
      <c r="BL157" s="16" t="s">
        <v>85</v>
      </c>
      <c r="BM157" s="151" t="s">
        <v>164</v>
      </c>
    </row>
    <row r="158" spans="2:65" s="14" customFormat="1" ht="30.6" x14ac:dyDescent="0.2">
      <c r="B158" s="168"/>
      <c r="D158" s="154" t="s">
        <v>150</v>
      </c>
      <c r="E158" s="169" t="s">
        <v>1</v>
      </c>
      <c r="F158" s="170" t="s">
        <v>165</v>
      </c>
      <c r="H158" s="169" t="s">
        <v>1</v>
      </c>
      <c r="I158" s="171"/>
      <c r="L158" s="168"/>
      <c r="M158" s="172"/>
      <c r="T158" s="173"/>
      <c r="AT158" s="169" t="s">
        <v>150</v>
      </c>
      <c r="AU158" s="169" t="s">
        <v>79</v>
      </c>
      <c r="AV158" s="14" t="s">
        <v>75</v>
      </c>
      <c r="AW158" s="14" t="s">
        <v>27</v>
      </c>
      <c r="AX158" s="14" t="s">
        <v>70</v>
      </c>
      <c r="AY158" s="169" t="s">
        <v>143</v>
      </c>
    </row>
    <row r="159" spans="2:65" s="12" customFormat="1" x14ac:dyDescent="0.2">
      <c r="B159" s="153"/>
      <c r="D159" s="154" t="s">
        <v>150</v>
      </c>
      <c r="E159" s="155" t="s">
        <v>1</v>
      </c>
      <c r="F159" s="156" t="s">
        <v>166</v>
      </c>
      <c r="H159" s="157">
        <v>5.7060000000000004</v>
      </c>
      <c r="I159" s="158"/>
      <c r="L159" s="153"/>
      <c r="M159" s="159"/>
      <c r="T159" s="160"/>
      <c r="AT159" s="155" t="s">
        <v>150</v>
      </c>
      <c r="AU159" s="155" t="s">
        <v>79</v>
      </c>
      <c r="AV159" s="12" t="s">
        <v>79</v>
      </c>
      <c r="AW159" s="12" t="s">
        <v>27</v>
      </c>
      <c r="AX159" s="12" t="s">
        <v>70</v>
      </c>
      <c r="AY159" s="155" t="s">
        <v>143</v>
      </c>
    </row>
    <row r="160" spans="2:65" s="13" customFormat="1" x14ac:dyDescent="0.2">
      <c r="B160" s="161"/>
      <c r="D160" s="154" t="s">
        <v>150</v>
      </c>
      <c r="E160" s="162" t="s">
        <v>1</v>
      </c>
      <c r="F160" s="163" t="s">
        <v>152</v>
      </c>
      <c r="H160" s="164">
        <v>5.7060000000000004</v>
      </c>
      <c r="I160" s="165"/>
      <c r="L160" s="161"/>
      <c r="M160" s="166"/>
      <c r="T160" s="167"/>
      <c r="AT160" s="162" t="s">
        <v>150</v>
      </c>
      <c r="AU160" s="162" t="s">
        <v>79</v>
      </c>
      <c r="AV160" s="13" t="s">
        <v>85</v>
      </c>
      <c r="AW160" s="13" t="s">
        <v>27</v>
      </c>
      <c r="AX160" s="13" t="s">
        <v>75</v>
      </c>
      <c r="AY160" s="162" t="s">
        <v>143</v>
      </c>
    </row>
    <row r="161" spans="2:65" s="1" customFormat="1" ht="44.25" customHeight="1" x14ac:dyDescent="0.2">
      <c r="B161" s="138"/>
      <c r="C161" s="174" t="s">
        <v>88</v>
      </c>
      <c r="D161" s="174" t="s">
        <v>167</v>
      </c>
      <c r="E161" s="175" t="s">
        <v>168</v>
      </c>
      <c r="F161" s="176" t="s">
        <v>169</v>
      </c>
      <c r="G161" s="177" t="s">
        <v>170</v>
      </c>
      <c r="H161" s="178">
        <v>11.981999999999999</v>
      </c>
      <c r="I161" s="179"/>
      <c r="J161" s="180">
        <f>ROUND(I161*H161,2)</f>
        <v>0</v>
      </c>
      <c r="K161" s="181"/>
      <c r="L161" s="182"/>
      <c r="M161" s="183" t="s">
        <v>1</v>
      </c>
      <c r="N161" s="184" t="s">
        <v>36</v>
      </c>
      <c r="P161" s="149">
        <f>O161*H161</f>
        <v>0</v>
      </c>
      <c r="Q161" s="149">
        <v>1</v>
      </c>
      <c r="R161" s="149">
        <f>Q161*H161</f>
        <v>11.981999999999999</v>
      </c>
      <c r="S161" s="149">
        <v>0</v>
      </c>
      <c r="T161" s="150">
        <f>S161*H161</f>
        <v>0</v>
      </c>
      <c r="AR161" s="151" t="s">
        <v>171</v>
      </c>
      <c r="AT161" s="151" t="s">
        <v>167</v>
      </c>
      <c r="AU161" s="151" t="s">
        <v>79</v>
      </c>
      <c r="AY161" s="16" t="s">
        <v>143</v>
      </c>
      <c r="BE161" s="152">
        <f>IF(N161="základná",J161,0)</f>
        <v>0</v>
      </c>
      <c r="BF161" s="152">
        <f>IF(N161="znížená",J161,0)</f>
        <v>0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6" t="s">
        <v>79</v>
      </c>
      <c r="BK161" s="152">
        <f>ROUND(I161*H161,2)</f>
        <v>0</v>
      </c>
      <c r="BL161" s="16" t="s">
        <v>85</v>
      </c>
      <c r="BM161" s="151" t="s">
        <v>172</v>
      </c>
    </row>
    <row r="162" spans="2:65" s="14" customFormat="1" ht="30.6" x14ac:dyDescent="0.2">
      <c r="B162" s="168"/>
      <c r="D162" s="154" t="s">
        <v>150</v>
      </c>
      <c r="E162" s="169" t="s">
        <v>1</v>
      </c>
      <c r="F162" s="170" t="s">
        <v>165</v>
      </c>
      <c r="H162" s="169" t="s">
        <v>1</v>
      </c>
      <c r="I162" s="171"/>
      <c r="L162" s="168"/>
      <c r="M162" s="172"/>
      <c r="T162" s="173"/>
      <c r="AT162" s="169" t="s">
        <v>150</v>
      </c>
      <c r="AU162" s="169" t="s">
        <v>79</v>
      </c>
      <c r="AV162" s="14" t="s">
        <v>75</v>
      </c>
      <c r="AW162" s="14" t="s">
        <v>27</v>
      </c>
      <c r="AX162" s="14" t="s">
        <v>70</v>
      </c>
      <c r="AY162" s="169" t="s">
        <v>143</v>
      </c>
    </row>
    <row r="163" spans="2:65" s="12" customFormat="1" x14ac:dyDescent="0.2">
      <c r="B163" s="153"/>
      <c r="D163" s="154" t="s">
        <v>150</v>
      </c>
      <c r="E163" s="155" t="s">
        <v>1</v>
      </c>
      <c r="F163" s="156" t="s">
        <v>173</v>
      </c>
      <c r="H163" s="157">
        <v>11.981999999999999</v>
      </c>
      <c r="I163" s="158"/>
      <c r="L163" s="153"/>
      <c r="M163" s="159"/>
      <c r="T163" s="160"/>
      <c r="AT163" s="155" t="s">
        <v>150</v>
      </c>
      <c r="AU163" s="155" t="s">
        <v>79</v>
      </c>
      <c r="AV163" s="12" t="s">
        <v>79</v>
      </c>
      <c r="AW163" s="12" t="s">
        <v>27</v>
      </c>
      <c r="AX163" s="12" t="s">
        <v>70</v>
      </c>
      <c r="AY163" s="155" t="s">
        <v>143</v>
      </c>
    </row>
    <row r="164" spans="2:65" s="13" customFormat="1" x14ac:dyDescent="0.2">
      <c r="B164" s="161"/>
      <c r="D164" s="154" t="s">
        <v>150</v>
      </c>
      <c r="E164" s="162" t="s">
        <v>1</v>
      </c>
      <c r="F164" s="163" t="s">
        <v>152</v>
      </c>
      <c r="H164" s="164">
        <v>11.981999999999999</v>
      </c>
      <c r="I164" s="165"/>
      <c r="L164" s="161"/>
      <c r="M164" s="166"/>
      <c r="T164" s="167"/>
      <c r="AT164" s="162" t="s">
        <v>150</v>
      </c>
      <c r="AU164" s="162" t="s">
        <v>79</v>
      </c>
      <c r="AV164" s="13" t="s">
        <v>85</v>
      </c>
      <c r="AW164" s="13" t="s">
        <v>27</v>
      </c>
      <c r="AX164" s="13" t="s">
        <v>75</v>
      </c>
      <c r="AY164" s="162" t="s">
        <v>143</v>
      </c>
    </row>
    <row r="165" spans="2:65" s="1" customFormat="1" ht="24.15" customHeight="1" x14ac:dyDescent="0.2">
      <c r="B165" s="138"/>
      <c r="C165" s="139" t="s">
        <v>174</v>
      </c>
      <c r="D165" s="139" t="s">
        <v>145</v>
      </c>
      <c r="E165" s="140" t="s">
        <v>175</v>
      </c>
      <c r="F165" s="141" t="s">
        <v>176</v>
      </c>
      <c r="G165" s="142" t="s">
        <v>155</v>
      </c>
      <c r="H165" s="143">
        <v>12.683999999999999</v>
      </c>
      <c r="I165" s="144"/>
      <c r="J165" s="145">
        <f>ROUND(I165*H165,2)</f>
        <v>0</v>
      </c>
      <c r="K165" s="146"/>
      <c r="L165" s="31"/>
      <c r="M165" s="147" t="s">
        <v>1</v>
      </c>
      <c r="N165" s="148" t="s">
        <v>36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85</v>
      </c>
      <c r="AT165" s="151" t="s">
        <v>145</v>
      </c>
      <c r="AU165" s="151" t="s">
        <v>79</v>
      </c>
      <c r="AY165" s="16" t="s">
        <v>143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6" t="s">
        <v>79</v>
      </c>
      <c r="BK165" s="152">
        <f>ROUND(I165*H165,2)</f>
        <v>0</v>
      </c>
      <c r="BL165" s="16" t="s">
        <v>85</v>
      </c>
      <c r="BM165" s="151" t="s">
        <v>177</v>
      </c>
    </row>
    <row r="166" spans="2:65" s="1" customFormat="1" ht="33" customHeight="1" x14ac:dyDescent="0.2">
      <c r="B166" s="138"/>
      <c r="C166" s="139" t="s">
        <v>178</v>
      </c>
      <c r="D166" s="139" t="s">
        <v>145</v>
      </c>
      <c r="E166" s="140" t="s">
        <v>179</v>
      </c>
      <c r="F166" s="141" t="s">
        <v>180</v>
      </c>
      <c r="G166" s="142" t="s">
        <v>155</v>
      </c>
      <c r="H166" s="143">
        <v>12.683999999999999</v>
      </c>
      <c r="I166" s="144"/>
      <c r="J166" s="145">
        <f>ROUND(I166*H166,2)</f>
        <v>0</v>
      </c>
      <c r="K166" s="146"/>
      <c r="L166" s="31"/>
      <c r="M166" s="147" t="s">
        <v>1</v>
      </c>
      <c r="N166" s="148" t="s">
        <v>36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85</v>
      </c>
      <c r="AT166" s="151" t="s">
        <v>145</v>
      </c>
      <c r="AU166" s="151" t="s">
        <v>79</v>
      </c>
      <c r="AY166" s="16" t="s">
        <v>143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6" t="s">
        <v>79</v>
      </c>
      <c r="BK166" s="152">
        <f>ROUND(I166*H166,2)</f>
        <v>0</v>
      </c>
      <c r="BL166" s="16" t="s">
        <v>85</v>
      </c>
      <c r="BM166" s="151" t="s">
        <v>181</v>
      </c>
    </row>
    <row r="167" spans="2:65" s="1" customFormat="1" ht="37.950000000000003" customHeight="1" x14ac:dyDescent="0.2">
      <c r="B167" s="138"/>
      <c r="C167" s="139" t="s">
        <v>171</v>
      </c>
      <c r="D167" s="139" t="s">
        <v>145</v>
      </c>
      <c r="E167" s="140" t="s">
        <v>182</v>
      </c>
      <c r="F167" s="141" t="s">
        <v>183</v>
      </c>
      <c r="G167" s="142" t="s">
        <v>155</v>
      </c>
      <c r="H167" s="143">
        <v>88.787999999999997</v>
      </c>
      <c r="I167" s="144"/>
      <c r="J167" s="145">
        <f>ROUND(I167*H167,2)</f>
        <v>0</v>
      </c>
      <c r="K167" s="146"/>
      <c r="L167" s="31"/>
      <c r="M167" s="147" t="s">
        <v>1</v>
      </c>
      <c r="N167" s="148" t="s">
        <v>36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51" t="s">
        <v>85</v>
      </c>
      <c r="AT167" s="151" t="s">
        <v>145</v>
      </c>
      <c r="AU167" s="151" t="s">
        <v>79</v>
      </c>
      <c r="AY167" s="16" t="s">
        <v>143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6" t="s">
        <v>79</v>
      </c>
      <c r="BK167" s="152">
        <f>ROUND(I167*H167,2)</f>
        <v>0</v>
      </c>
      <c r="BL167" s="16" t="s">
        <v>85</v>
      </c>
      <c r="BM167" s="151" t="s">
        <v>184</v>
      </c>
    </row>
    <row r="168" spans="2:65" s="12" customFormat="1" x14ac:dyDescent="0.2">
      <c r="B168" s="153"/>
      <c r="D168" s="154" t="s">
        <v>150</v>
      </c>
      <c r="E168" s="155" t="s">
        <v>1</v>
      </c>
      <c r="F168" s="156" t="s">
        <v>185</v>
      </c>
      <c r="H168" s="157">
        <v>88.787999999999997</v>
      </c>
      <c r="I168" s="158"/>
      <c r="L168" s="153"/>
      <c r="M168" s="159"/>
      <c r="T168" s="160"/>
      <c r="AT168" s="155" t="s">
        <v>150</v>
      </c>
      <c r="AU168" s="155" t="s">
        <v>79</v>
      </c>
      <c r="AV168" s="12" t="s">
        <v>79</v>
      </c>
      <c r="AW168" s="12" t="s">
        <v>27</v>
      </c>
      <c r="AX168" s="12" t="s">
        <v>75</v>
      </c>
      <c r="AY168" s="155" t="s">
        <v>143</v>
      </c>
    </row>
    <row r="169" spans="2:65" s="1" customFormat="1" ht="24.15" customHeight="1" x14ac:dyDescent="0.2">
      <c r="B169" s="138"/>
      <c r="C169" s="139" t="s">
        <v>186</v>
      </c>
      <c r="D169" s="139" t="s">
        <v>145</v>
      </c>
      <c r="E169" s="140" t="s">
        <v>187</v>
      </c>
      <c r="F169" s="141" t="s">
        <v>188</v>
      </c>
      <c r="G169" s="142" t="s">
        <v>155</v>
      </c>
      <c r="H169" s="143">
        <v>12.683999999999999</v>
      </c>
      <c r="I169" s="144"/>
      <c r="J169" s="145">
        <f>ROUND(I169*H169,2)</f>
        <v>0</v>
      </c>
      <c r="K169" s="146"/>
      <c r="L169" s="31"/>
      <c r="M169" s="147" t="s">
        <v>1</v>
      </c>
      <c r="N169" s="148" t="s">
        <v>36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51" t="s">
        <v>85</v>
      </c>
      <c r="AT169" s="151" t="s">
        <v>145</v>
      </c>
      <c r="AU169" s="151" t="s">
        <v>79</v>
      </c>
      <c r="AY169" s="16" t="s">
        <v>143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6" t="s">
        <v>79</v>
      </c>
      <c r="BK169" s="152">
        <f>ROUND(I169*H169,2)</f>
        <v>0</v>
      </c>
      <c r="BL169" s="16" t="s">
        <v>85</v>
      </c>
      <c r="BM169" s="151" t="s">
        <v>189</v>
      </c>
    </row>
    <row r="170" spans="2:65" s="1" customFormat="1" ht="16.5" customHeight="1" x14ac:dyDescent="0.2">
      <c r="B170" s="138"/>
      <c r="C170" s="139" t="s">
        <v>190</v>
      </c>
      <c r="D170" s="139" t="s">
        <v>145</v>
      </c>
      <c r="E170" s="140" t="s">
        <v>191</v>
      </c>
      <c r="F170" s="141" t="s">
        <v>192</v>
      </c>
      <c r="G170" s="142" t="s">
        <v>155</v>
      </c>
      <c r="H170" s="143">
        <v>12.683999999999999</v>
      </c>
      <c r="I170" s="144"/>
      <c r="J170" s="145">
        <f>ROUND(I170*H170,2)</f>
        <v>0</v>
      </c>
      <c r="K170" s="146"/>
      <c r="L170" s="31"/>
      <c r="M170" s="147" t="s">
        <v>1</v>
      </c>
      <c r="N170" s="148" t="s">
        <v>36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AR170" s="151" t="s">
        <v>85</v>
      </c>
      <c r="AT170" s="151" t="s">
        <v>145</v>
      </c>
      <c r="AU170" s="151" t="s">
        <v>79</v>
      </c>
      <c r="AY170" s="16" t="s">
        <v>143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6" t="s">
        <v>79</v>
      </c>
      <c r="BK170" s="152">
        <f>ROUND(I170*H170,2)</f>
        <v>0</v>
      </c>
      <c r="BL170" s="16" t="s">
        <v>85</v>
      </c>
      <c r="BM170" s="151" t="s">
        <v>193</v>
      </c>
    </row>
    <row r="171" spans="2:65" s="1" customFormat="1" ht="24.15" customHeight="1" x14ac:dyDescent="0.2">
      <c r="B171" s="138"/>
      <c r="C171" s="139" t="s">
        <v>194</v>
      </c>
      <c r="D171" s="139" t="s">
        <v>145</v>
      </c>
      <c r="E171" s="140" t="s">
        <v>195</v>
      </c>
      <c r="F171" s="141" t="s">
        <v>196</v>
      </c>
      <c r="G171" s="142" t="s">
        <v>170</v>
      </c>
      <c r="H171" s="143">
        <v>22.831</v>
      </c>
      <c r="I171" s="144"/>
      <c r="J171" s="145">
        <f>ROUND(I171*H171,2)</f>
        <v>0</v>
      </c>
      <c r="K171" s="146"/>
      <c r="L171" s="31"/>
      <c r="M171" s="147" t="s">
        <v>1</v>
      </c>
      <c r="N171" s="148" t="s">
        <v>36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AR171" s="151" t="s">
        <v>85</v>
      </c>
      <c r="AT171" s="151" t="s">
        <v>145</v>
      </c>
      <c r="AU171" s="151" t="s">
        <v>79</v>
      </c>
      <c r="AY171" s="16" t="s">
        <v>143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6" t="s">
        <v>79</v>
      </c>
      <c r="BK171" s="152">
        <f>ROUND(I171*H171,2)</f>
        <v>0</v>
      </c>
      <c r="BL171" s="16" t="s">
        <v>85</v>
      </c>
      <c r="BM171" s="151" t="s">
        <v>197</v>
      </c>
    </row>
    <row r="172" spans="2:65" s="12" customFormat="1" x14ac:dyDescent="0.2">
      <c r="B172" s="153"/>
      <c r="D172" s="154" t="s">
        <v>150</v>
      </c>
      <c r="E172" s="155" t="s">
        <v>1</v>
      </c>
      <c r="F172" s="156" t="s">
        <v>198</v>
      </c>
      <c r="H172" s="157">
        <v>22.831</v>
      </c>
      <c r="I172" s="158"/>
      <c r="L172" s="153"/>
      <c r="M172" s="159"/>
      <c r="T172" s="160"/>
      <c r="AT172" s="155" t="s">
        <v>150</v>
      </c>
      <c r="AU172" s="155" t="s">
        <v>79</v>
      </c>
      <c r="AV172" s="12" t="s">
        <v>79</v>
      </c>
      <c r="AW172" s="12" t="s">
        <v>27</v>
      </c>
      <c r="AX172" s="12" t="s">
        <v>75</v>
      </c>
      <c r="AY172" s="155" t="s">
        <v>143</v>
      </c>
    </row>
    <row r="173" spans="2:65" s="11" customFormat="1" ht="22.95" customHeight="1" x14ac:dyDescent="0.25">
      <c r="B173" s="126"/>
      <c r="D173" s="127" t="s">
        <v>69</v>
      </c>
      <c r="E173" s="136" t="s">
        <v>79</v>
      </c>
      <c r="F173" s="136" t="s">
        <v>199</v>
      </c>
      <c r="I173" s="129"/>
      <c r="J173" s="137">
        <f>BK173</f>
        <v>0</v>
      </c>
      <c r="L173" s="126"/>
      <c r="M173" s="131"/>
      <c r="P173" s="132">
        <f>SUM(P174:P177)</f>
        <v>0</v>
      </c>
      <c r="R173" s="132">
        <f>SUM(R174:R177)</f>
        <v>9.9427800399999988</v>
      </c>
      <c r="T173" s="133">
        <f>SUM(T174:T177)</f>
        <v>0</v>
      </c>
      <c r="AR173" s="127" t="s">
        <v>75</v>
      </c>
      <c r="AT173" s="134" t="s">
        <v>69</v>
      </c>
      <c r="AU173" s="134" t="s">
        <v>75</v>
      </c>
      <c r="AY173" s="127" t="s">
        <v>143</v>
      </c>
      <c r="BK173" s="135">
        <f>SUM(BK174:BK177)</f>
        <v>0</v>
      </c>
    </row>
    <row r="174" spans="2:65" s="1" customFormat="1" ht="24.15" customHeight="1" x14ac:dyDescent="0.2">
      <c r="B174" s="138"/>
      <c r="C174" s="139" t="s">
        <v>200</v>
      </c>
      <c r="D174" s="139" t="s">
        <v>145</v>
      </c>
      <c r="E174" s="140" t="s">
        <v>201</v>
      </c>
      <c r="F174" s="141" t="s">
        <v>202</v>
      </c>
      <c r="G174" s="142" t="s">
        <v>155</v>
      </c>
      <c r="H174" s="143">
        <v>4.3079999999999998</v>
      </c>
      <c r="I174" s="144"/>
      <c r="J174" s="145">
        <f>ROUND(I174*H174,2)</f>
        <v>0</v>
      </c>
      <c r="K174" s="146"/>
      <c r="L174" s="31"/>
      <c r="M174" s="147" t="s">
        <v>1</v>
      </c>
      <c r="N174" s="148" t="s">
        <v>36</v>
      </c>
      <c r="P174" s="149">
        <f>O174*H174</f>
        <v>0</v>
      </c>
      <c r="Q174" s="149">
        <v>2.2151299999999998</v>
      </c>
      <c r="R174" s="149">
        <f>Q174*H174</f>
        <v>9.5427800399999985</v>
      </c>
      <c r="S174" s="149">
        <v>0</v>
      </c>
      <c r="T174" s="150">
        <f>S174*H174</f>
        <v>0</v>
      </c>
      <c r="AR174" s="151" t="s">
        <v>85</v>
      </c>
      <c r="AT174" s="151" t="s">
        <v>145</v>
      </c>
      <c r="AU174" s="151" t="s">
        <v>79</v>
      </c>
      <c r="AY174" s="16" t="s">
        <v>143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6" t="s">
        <v>79</v>
      </c>
      <c r="BK174" s="152">
        <f>ROUND(I174*H174,2)</f>
        <v>0</v>
      </c>
      <c r="BL174" s="16" t="s">
        <v>85</v>
      </c>
      <c r="BM174" s="151" t="s">
        <v>203</v>
      </c>
    </row>
    <row r="175" spans="2:65" s="12" customFormat="1" ht="40.799999999999997" x14ac:dyDescent="0.2">
      <c r="B175" s="153"/>
      <c r="D175" s="154" t="s">
        <v>150</v>
      </c>
      <c r="E175" s="155" t="s">
        <v>1</v>
      </c>
      <c r="F175" s="156" t="s">
        <v>204</v>
      </c>
      <c r="H175" s="157">
        <v>4.3079999999999998</v>
      </c>
      <c r="I175" s="158"/>
      <c r="L175" s="153"/>
      <c r="M175" s="159"/>
      <c r="T175" s="160"/>
      <c r="AT175" s="155" t="s">
        <v>150</v>
      </c>
      <c r="AU175" s="155" t="s">
        <v>79</v>
      </c>
      <c r="AV175" s="12" t="s">
        <v>79</v>
      </c>
      <c r="AW175" s="12" t="s">
        <v>27</v>
      </c>
      <c r="AX175" s="12" t="s">
        <v>70</v>
      </c>
      <c r="AY175" s="155" t="s">
        <v>143</v>
      </c>
    </row>
    <row r="176" spans="2:65" s="13" customFormat="1" x14ac:dyDescent="0.2">
      <c r="B176" s="161"/>
      <c r="D176" s="154" t="s">
        <v>150</v>
      </c>
      <c r="E176" s="162" t="s">
        <v>1</v>
      </c>
      <c r="F176" s="163" t="s">
        <v>152</v>
      </c>
      <c r="H176" s="164">
        <v>4.3079999999999998</v>
      </c>
      <c r="I176" s="165"/>
      <c r="L176" s="161"/>
      <c r="M176" s="166"/>
      <c r="T176" s="167"/>
      <c r="AT176" s="162" t="s">
        <v>150</v>
      </c>
      <c r="AU176" s="162" t="s">
        <v>79</v>
      </c>
      <c r="AV176" s="13" t="s">
        <v>85</v>
      </c>
      <c r="AW176" s="13" t="s">
        <v>27</v>
      </c>
      <c r="AX176" s="13" t="s">
        <v>75</v>
      </c>
      <c r="AY176" s="162" t="s">
        <v>143</v>
      </c>
    </row>
    <row r="177" spans="2:65" s="1" customFormat="1" ht="37.950000000000003" customHeight="1" x14ac:dyDescent="0.2">
      <c r="B177" s="138"/>
      <c r="C177" s="139" t="s">
        <v>205</v>
      </c>
      <c r="D177" s="139" t="s">
        <v>145</v>
      </c>
      <c r="E177" s="140" t="s">
        <v>206</v>
      </c>
      <c r="F177" s="141" t="s">
        <v>207</v>
      </c>
      <c r="G177" s="142" t="s">
        <v>208</v>
      </c>
      <c r="H177" s="143">
        <v>8</v>
      </c>
      <c r="I177" s="144"/>
      <c r="J177" s="145">
        <f>ROUND(I177*H177,2)</f>
        <v>0</v>
      </c>
      <c r="K177" s="146"/>
      <c r="L177" s="31"/>
      <c r="M177" s="147" t="s">
        <v>1</v>
      </c>
      <c r="N177" s="148" t="s">
        <v>36</v>
      </c>
      <c r="P177" s="149">
        <f>O177*H177</f>
        <v>0</v>
      </c>
      <c r="Q177" s="149">
        <v>0.05</v>
      </c>
      <c r="R177" s="149">
        <f>Q177*H177</f>
        <v>0.4</v>
      </c>
      <c r="S177" s="149">
        <v>0</v>
      </c>
      <c r="T177" s="150">
        <f>S177*H177</f>
        <v>0</v>
      </c>
      <c r="AR177" s="151" t="s">
        <v>85</v>
      </c>
      <c r="AT177" s="151" t="s">
        <v>145</v>
      </c>
      <c r="AU177" s="151" t="s">
        <v>79</v>
      </c>
      <c r="AY177" s="16" t="s">
        <v>143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6" t="s">
        <v>79</v>
      </c>
      <c r="BK177" s="152">
        <f>ROUND(I177*H177,2)</f>
        <v>0</v>
      </c>
      <c r="BL177" s="16" t="s">
        <v>85</v>
      </c>
      <c r="BM177" s="151" t="s">
        <v>209</v>
      </c>
    </row>
    <row r="178" spans="2:65" s="11" customFormat="1" ht="22.95" customHeight="1" x14ac:dyDescent="0.25">
      <c r="B178" s="126"/>
      <c r="D178" s="127" t="s">
        <v>69</v>
      </c>
      <c r="E178" s="136" t="s">
        <v>82</v>
      </c>
      <c r="F178" s="136" t="s">
        <v>210</v>
      </c>
      <c r="I178" s="129"/>
      <c r="J178" s="137">
        <f>BK178</f>
        <v>0</v>
      </c>
      <c r="L178" s="126"/>
      <c r="M178" s="131"/>
      <c r="P178" s="132">
        <f>SUM(P179:P187)</f>
        <v>0</v>
      </c>
      <c r="R178" s="132">
        <f>SUM(R179:R187)</f>
        <v>12.579588080000001</v>
      </c>
      <c r="T178" s="133">
        <f>SUM(T179:T187)</f>
        <v>0</v>
      </c>
      <c r="AR178" s="127" t="s">
        <v>75</v>
      </c>
      <c r="AT178" s="134" t="s">
        <v>69</v>
      </c>
      <c r="AU178" s="134" t="s">
        <v>75</v>
      </c>
      <c r="AY178" s="127" t="s">
        <v>143</v>
      </c>
      <c r="BK178" s="135">
        <f>SUM(BK179:BK187)</f>
        <v>0</v>
      </c>
    </row>
    <row r="179" spans="2:65" s="1" customFormat="1" ht="55.5" customHeight="1" x14ac:dyDescent="0.2">
      <c r="B179" s="138"/>
      <c r="C179" s="139" t="s">
        <v>211</v>
      </c>
      <c r="D179" s="139" t="s">
        <v>145</v>
      </c>
      <c r="E179" s="140" t="s">
        <v>212</v>
      </c>
      <c r="F179" s="141" t="s">
        <v>213</v>
      </c>
      <c r="G179" s="142" t="s">
        <v>148</v>
      </c>
      <c r="H179" s="143">
        <v>3.3809999999999998</v>
      </c>
      <c r="I179" s="144"/>
      <c r="J179" s="145">
        <f>ROUND(I179*H179,2)</f>
        <v>0</v>
      </c>
      <c r="K179" s="146"/>
      <c r="L179" s="31"/>
      <c r="M179" s="147" t="s">
        <v>1</v>
      </c>
      <c r="N179" s="148" t="s">
        <v>36</v>
      </c>
      <c r="P179" s="149">
        <f>O179*H179</f>
        <v>0</v>
      </c>
      <c r="Q179" s="149">
        <v>0.11047999999999999</v>
      </c>
      <c r="R179" s="149">
        <f>Q179*H179</f>
        <v>0.37353287999999996</v>
      </c>
      <c r="S179" s="149">
        <v>0</v>
      </c>
      <c r="T179" s="150">
        <f>S179*H179</f>
        <v>0</v>
      </c>
      <c r="AR179" s="151" t="s">
        <v>85</v>
      </c>
      <c r="AT179" s="151" t="s">
        <v>145</v>
      </c>
      <c r="AU179" s="151" t="s">
        <v>79</v>
      </c>
      <c r="AY179" s="16" t="s">
        <v>143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6" t="s">
        <v>79</v>
      </c>
      <c r="BK179" s="152">
        <f>ROUND(I179*H179,2)</f>
        <v>0</v>
      </c>
      <c r="BL179" s="16" t="s">
        <v>85</v>
      </c>
      <c r="BM179" s="151" t="s">
        <v>214</v>
      </c>
    </row>
    <row r="180" spans="2:65" s="1" customFormat="1" ht="28.8" x14ac:dyDescent="0.2">
      <c r="B180" s="31"/>
      <c r="D180" s="154" t="s">
        <v>215</v>
      </c>
      <c r="F180" s="185" t="s">
        <v>216</v>
      </c>
      <c r="I180" s="186"/>
      <c r="L180" s="31"/>
      <c r="M180" s="187"/>
      <c r="T180" s="57"/>
      <c r="AT180" s="16" t="s">
        <v>215</v>
      </c>
      <c r="AU180" s="16" t="s">
        <v>79</v>
      </c>
    </row>
    <row r="181" spans="2:65" s="12" customFormat="1" x14ac:dyDescent="0.2">
      <c r="B181" s="153"/>
      <c r="D181" s="154" t="s">
        <v>150</v>
      </c>
      <c r="E181" s="155" t="s">
        <v>1</v>
      </c>
      <c r="F181" s="156" t="s">
        <v>217</v>
      </c>
      <c r="H181" s="157">
        <v>3.3809999999999998</v>
      </c>
      <c r="I181" s="158"/>
      <c r="L181" s="153"/>
      <c r="M181" s="159"/>
      <c r="T181" s="160"/>
      <c r="AT181" s="155" t="s">
        <v>150</v>
      </c>
      <c r="AU181" s="155" t="s">
        <v>79</v>
      </c>
      <c r="AV181" s="12" t="s">
        <v>79</v>
      </c>
      <c r="AW181" s="12" t="s">
        <v>27</v>
      </c>
      <c r="AX181" s="12" t="s">
        <v>75</v>
      </c>
      <c r="AY181" s="155" t="s">
        <v>143</v>
      </c>
    </row>
    <row r="182" spans="2:65" s="1" customFormat="1" ht="55.5" customHeight="1" x14ac:dyDescent="0.2">
      <c r="B182" s="138"/>
      <c r="C182" s="139" t="s">
        <v>218</v>
      </c>
      <c r="D182" s="139" t="s">
        <v>145</v>
      </c>
      <c r="E182" s="140" t="s">
        <v>219</v>
      </c>
      <c r="F182" s="141" t="s">
        <v>220</v>
      </c>
      <c r="G182" s="142" t="s">
        <v>155</v>
      </c>
      <c r="H182" s="143">
        <v>4.34</v>
      </c>
      <c r="I182" s="144"/>
      <c r="J182" s="145">
        <f>ROUND(I182*H182,2)</f>
        <v>0</v>
      </c>
      <c r="K182" s="146"/>
      <c r="L182" s="31"/>
      <c r="M182" s="147" t="s">
        <v>1</v>
      </c>
      <c r="N182" s="148" t="s">
        <v>36</v>
      </c>
      <c r="P182" s="149">
        <f>O182*H182</f>
        <v>0</v>
      </c>
      <c r="Q182" s="149">
        <v>0.80698000000000003</v>
      </c>
      <c r="R182" s="149">
        <f>Q182*H182</f>
        <v>3.5022932</v>
      </c>
      <c r="S182" s="149">
        <v>0</v>
      </c>
      <c r="T182" s="150">
        <f>S182*H182</f>
        <v>0</v>
      </c>
      <c r="AR182" s="151" t="s">
        <v>85</v>
      </c>
      <c r="AT182" s="151" t="s">
        <v>145</v>
      </c>
      <c r="AU182" s="151" t="s">
        <v>79</v>
      </c>
      <c r="AY182" s="16" t="s">
        <v>143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6" t="s">
        <v>79</v>
      </c>
      <c r="BK182" s="152">
        <f>ROUND(I182*H182,2)</f>
        <v>0</v>
      </c>
      <c r="BL182" s="16" t="s">
        <v>85</v>
      </c>
      <c r="BM182" s="151" t="s">
        <v>221</v>
      </c>
    </row>
    <row r="183" spans="2:65" s="12" customFormat="1" x14ac:dyDescent="0.2">
      <c r="B183" s="153"/>
      <c r="D183" s="154" t="s">
        <v>150</v>
      </c>
      <c r="E183" s="155" t="s">
        <v>1</v>
      </c>
      <c r="F183" s="156" t="s">
        <v>222</v>
      </c>
      <c r="H183" s="157">
        <v>4.34</v>
      </c>
      <c r="I183" s="158"/>
      <c r="L183" s="153"/>
      <c r="M183" s="159"/>
      <c r="T183" s="160"/>
      <c r="AT183" s="155" t="s">
        <v>150</v>
      </c>
      <c r="AU183" s="155" t="s">
        <v>79</v>
      </c>
      <c r="AV183" s="12" t="s">
        <v>79</v>
      </c>
      <c r="AW183" s="12" t="s">
        <v>27</v>
      </c>
      <c r="AX183" s="12" t="s">
        <v>75</v>
      </c>
      <c r="AY183" s="155" t="s">
        <v>143</v>
      </c>
    </row>
    <row r="184" spans="2:65" s="1" customFormat="1" ht="24.15" customHeight="1" x14ac:dyDescent="0.2">
      <c r="B184" s="138"/>
      <c r="C184" s="139" t="s">
        <v>223</v>
      </c>
      <c r="D184" s="139" t="s">
        <v>145</v>
      </c>
      <c r="E184" s="140" t="s">
        <v>224</v>
      </c>
      <c r="F184" s="141" t="s">
        <v>225</v>
      </c>
      <c r="G184" s="142" t="s">
        <v>155</v>
      </c>
      <c r="H184" s="143">
        <v>0.6</v>
      </c>
      <c r="I184" s="144"/>
      <c r="J184" s="145">
        <f>ROUND(I184*H184,2)</f>
        <v>0</v>
      </c>
      <c r="K184" s="146"/>
      <c r="L184" s="31"/>
      <c r="M184" s="147" t="s">
        <v>1</v>
      </c>
      <c r="N184" s="148" t="s">
        <v>36</v>
      </c>
      <c r="P184" s="149">
        <f>O184*H184</f>
        <v>0</v>
      </c>
      <c r="Q184" s="149">
        <v>2.40177</v>
      </c>
      <c r="R184" s="149">
        <f>Q184*H184</f>
        <v>1.4410619999999998</v>
      </c>
      <c r="S184" s="149">
        <v>0</v>
      </c>
      <c r="T184" s="150">
        <f>S184*H184</f>
        <v>0</v>
      </c>
      <c r="AR184" s="151" t="s">
        <v>85</v>
      </c>
      <c r="AT184" s="151" t="s">
        <v>145</v>
      </c>
      <c r="AU184" s="151" t="s">
        <v>79</v>
      </c>
      <c r="AY184" s="16" t="s">
        <v>143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6" t="s">
        <v>79</v>
      </c>
      <c r="BK184" s="152">
        <f>ROUND(I184*H184,2)</f>
        <v>0</v>
      </c>
      <c r="BL184" s="16" t="s">
        <v>85</v>
      </c>
      <c r="BM184" s="151" t="s">
        <v>226</v>
      </c>
    </row>
    <row r="185" spans="2:65" s="12" customFormat="1" x14ac:dyDescent="0.2">
      <c r="B185" s="153"/>
      <c r="D185" s="154" t="s">
        <v>150</v>
      </c>
      <c r="E185" s="155" t="s">
        <v>1</v>
      </c>
      <c r="F185" s="156" t="s">
        <v>227</v>
      </c>
      <c r="H185" s="157">
        <v>0.6</v>
      </c>
      <c r="I185" s="158"/>
      <c r="L185" s="153"/>
      <c r="M185" s="159"/>
      <c r="T185" s="160"/>
      <c r="AT185" s="155" t="s">
        <v>150</v>
      </c>
      <c r="AU185" s="155" t="s">
        <v>79</v>
      </c>
      <c r="AV185" s="12" t="s">
        <v>79</v>
      </c>
      <c r="AW185" s="12" t="s">
        <v>27</v>
      </c>
      <c r="AX185" s="12" t="s">
        <v>75</v>
      </c>
      <c r="AY185" s="155" t="s">
        <v>143</v>
      </c>
    </row>
    <row r="186" spans="2:65" s="1" customFormat="1" ht="16.5" customHeight="1" x14ac:dyDescent="0.2">
      <c r="B186" s="138"/>
      <c r="C186" s="139" t="s">
        <v>228</v>
      </c>
      <c r="D186" s="139" t="s">
        <v>145</v>
      </c>
      <c r="E186" s="140" t="s">
        <v>229</v>
      </c>
      <c r="F186" s="141" t="s">
        <v>230</v>
      </c>
      <c r="G186" s="142" t="s">
        <v>208</v>
      </c>
      <c r="H186" s="143">
        <v>3</v>
      </c>
      <c r="I186" s="144"/>
      <c r="J186" s="145">
        <f>ROUND(I186*H186,2)</f>
        <v>0</v>
      </c>
      <c r="K186" s="146"/>
      <c r="L186" s="31"/>
      <c r="M186" s="147" t="s">
        <v>1</v>
      </c>
      <c r="N186" s="148" t="s">
        <v>36</v>
      </c>
      <c r="P186" s="149">
        <f>O186*H186</f>
        <v>0</v>
      </c>
      <c r="Q186" s="149">
        <v>1.9130000000000001E-2</v>
      </c>
      <c r="R186" s="149">
        <f>Q186*H186</f>
        <v>5.7390000000000004E-2</v>
      </c>
      <c r="S186" s="149">
        <v>0</v>
      </c>
      <c r="T186" s="150">
        <f>S186*H186</f>
        <v>0</v>
      </c>
      <c r="AR186" s="151" t="s">
        <v>85</v>
      </c>
      <c r="AT186" s="151" t="s">
        <v>145</v>
      </c>
      <c r="AU186" s="151" t="s">
        <v>79</v>
      </c>
      <c r="AY186" s="16" t="s">
        <v>143</v>
      </c>
      <c r="BE186" s="152">
        <f>IF(N186="základná",J186,0)</f>
        <v>0</v>
      </c>
      <c r="BF186" s="152">
        <f>IF(N186="znížená",J186,0)</f>
        <v>0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6" t="s">
        <v>79</v>
      </c>
      <c r="BK186" s="152">
        <f>ROUND(I186*H186,2)</f>
        <v>0</v>
      </c>
      <c r="BL186" s="16" t="s">
        <v>85</v>
      </c>
      <c r="BM186" s="151" t="s">
        <v>231</v>
      </c>
    </row>
    <row r="187" spans="2:65" s="1" customFormat="1" ht="16.5" customHeight="1" x14ac:dyDescent="0.2">
      <c r="B187" s="138"/>
      <c r="C187" s="139" t="s">
        <v>232</v>
      </c>
      <c r="D187" s="139" t="s">
        <v>145</v>
      </c>
      <c r="E187" s="140" t="s">
        <v>233</v>
      </c>
      <c r="F187" s="141" t="s">
        <v>234</v>
      </c>
      <c r="G187" s="142" t="s">
        <v>208</v>
      </c>
      <c r="H187" s="143">
        <v>3</v>
      </c>
      <c r="I187" s="144"/>
      <c r="J187" s="145">
        <f>ROUND(I187*H187,2)</f>
        <v>0</v>
      </c>
      <c r="K187" s="146"/>
      <c r="L187" s="31"/>
      <c r="M187" s="147" t="s">
        <v>1</v>
      </c>
      <c r="N187" s="148" t="s">
        <v>36</v>
      </c>
      <c r="P187" s="149">
        <f>O187*H187</f>
        <v>0</v>
      </c>
      <c r="Q187" s="149">
        <v>2.40177</v>
      </c>
      <c r="R187" s="149">
        <f>Q187*H187</f>
        <v>7.2053099999999999</v>
      </c>
      <c r="S187" s="149">
        <v>0</v>
      </c>
      <c r="T187" s="150">
        <f>S187*H187</f>
        <v>0</v>
      </c>
      <c r="AR187" s="151" t="s">
        <v>85</v>
      </c>
      <c r="AT187" s="151" t="s">
        <v>145</v>
      </c>
      <c r="AU187" s="151" t="s">
        <v>79</v>
      </c>
      <c r="AY187" s="16" t="s">
        <v>143</v>
      </c>
      <c r="BE187" s="152">
        <f>IF(N187="základná",J187,0)</f>
        <v>0</v>
      </c>
      <c r="BF187" s="152">
        <f>IF(N187="znížená",J187,0)</f>
        <v>0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6" t="s">
        <v>79</v>
      </c>
      <c r="BK187" s="152">
        <f>ROUND(I187*H187,2)</f>
        <v>0</v>
      </c>
      <c r="BL187" s="16" t="s">
        <v>85</v>
      </c>
      <c r="BM187" s="151" t="s">
        <v>235</v>
      </c>
    </row>
    <row r="188" spans="2:65" s="11" customFormat="1" ht="22.95" customHeight="1" x14ac:dyDescent="0.25">
      <c r="B188" s="126"/>
      <c r="D188" s="127" t="s">
        <v>69</v>
      </c>
      <c r="E188" s="136" t="s">
        <v>85</v>
      </c>
      <c r="F188" s="136" t="s">
        <v>236</v>
      </c>
      <c r="I188" s="129"/>
      <c r="J188" s="137">
        <f>BK188</f>
        <v>0</v>
      </c>
      <c r="L188" s="126"/>
      <c r="M188" s="131"/>
      <c r="P188" s="132">
        <f>SUM(P189:P190)</f>
        <v>0</v>
      </c>
      <c r="R188" s="132">
        <f>SUM(R189:R190)</f>
        <v>2.8264859999999996</v>
      </c>
      <c r="T188" s="133">
        <f>SUM(T189:T190)</f>
        <v>0</v>
      </c>
      <c r="AR188" s="127" t="s">
        <v>75</v>
      </c>
      <c r="AT188" s="134" t="s">
        <v>69</v>
      </c>
      <c r="AU188" s="134" t="s">
        <v>75</v>
      </c>
      <c r="AY188" s="127" t="s">
        <v>143</v>
      </c>
      <c r="BK188" s="135">
        <f>SUM(BK189:BK190)</f>
        <v>0</v>
      </c>
    </row>
    <row r="189" spans="2:65" s="1" customFormat="1" ht="24.15" customHeight="1" x14ac:dyDescent="0.2">
      <c r="B189" s="138"/>
      <c r="C189" s="139" t="s">
        <v>237</v>
      </c>
      <c r="D189" s="139" t="s">
        <v>145</v>
      </c>
      <c r="E189" s="140" t="s">
        <v>238</v>
      </c>
      <c r="F189" s="141" t="s">
        <v>239</v>
      </c>
      <c r="G189" s="142" t="s">
        <v>155</v>
      </c>
      <c r="H189" s="143">
        <v>1.17</v>
      </c>
      <c r="I189" s="144"/>
      <c r="J189" s="145">
        <f>ROUND(I189*H189,2)</f>
        <v>0</v>
      </c>
      <c r="K189" s="146"/>
      <c r="L189" s="31"/>
      <c r="M189" s="147" t="s">
        <v>1</v>
      </c>
      <c r="N189" s="148" t="s">
        <v>36</v>
      </c>
      <c r="P189" s="149">
        <f>O189*H189</f>
        <v>0</v>
      </c>
      <c r="Q189" s="149">
        <v>2.4157999999999999</v>
      </c>
      <c r="R189" s="149">
        <f>Q189*H189</f>
        <v>2.8264859999999996</v>
      </c>
      <c r="S189" s="149">
        <v>0</v>
      </c>
      <c r="T189" s="150">
        <f>S189*H189</f>
        <v>0</v>
      </c>
      <c r="AR189" s="151" t="s">
        <v>85</v>
      </c>
      <c r="AT189" s="151" t="s">
        <v>145</v>
      </c>
      <c r="AU189" s="151" t="s">
        <v>79</v>
      </c>
      <c r="AY189" s="16" t="s">
        <v>143</v>
      </c>
      <c r="BE189" s="152">
        <f>IF(N189="základná",J189,0)</f>
        <v>0</v>
      </c>
      <c r="BF189" s="152">
        <f>IF(N189="znížená",J189,0)</f>
        <v>0</v>
      </c>
      <c r="BG189" s="152">
        <f>IF(N189="zákl. prenesená",J189,0)</f>
        <v>0</v>
      </c>
      <c r="BH189" s="152">
        <f>IF(N189="zníž. prenesená",J189,0)</f>
        <v>0</v>
      </c>
      <c r="BI189" s="152">
        <f>IF(N189="nulová",J189,0)</f>
        <v>0</v>
      </c>
      <c r="BJ189" s="16" t="s">
        <v>79</v>
      </c>
      <c r="BK189" s="152">
        <f>ROUND(I189*H189,2)</f>
        <v>0</v>
      </c>
      <c r="BL189" s="16" t="s">
        <v>85</v>
      </c>
      <c r="BM189" s="151" t="s">
        <v>240</v>
      </c>
    </row>
    <row r="190" spans="2:65" s="12" customFormat="1" x14ac:dyDescent="0.2">
      <c r="B190" s="153"/>
      <c r="D190" s="154" t="s">
        <v>150</v>
      </c>
      <c r="E190" s="155" t="s">
        <v>1</v>
      </c>
      <c r="F190" s="156" t="s">
        <v>241</v>
      </c>
      <c r="H190" s="157">
        <v>1.17</v>
      </c>
      <c r="I190" s="158"/>
      <c r="L190" s="153"/>
      <c r="M190" s="159"/>
      <c r="T190" s="160"/>
      <c r="AT190" s="155" t="s">
        <v>150</v>
      </c>
      <c r="AU190" s="155" t="s">
        <v>79</v>
      </c>
      <c r="AV190" s="12" t="s">
        <v>79</v>
      </c>
      <c r="AW190" s="12" t="s">
        <v>27</v>
      </c>
      <c r="AX190" s="12" t="s">
        <v>75</v>
      </c>
      <c r="AY190" s="155" t="s">
        <v>143</v>
      </c>
    </row>
    <row r="191" spans="2:65" s="11" customFormat="1" ht="22.95" customHeight="1" x14ac:dyDescent="0.25">
      <c r="B191" s="126"/>
      <c r="D191" s="127" t="s">
        <v>69</v>
      </c>
      <c r="E191" s="136" t="s">
        <v>174</v>
      </c>
      <c r="F191" s="136" t="s">
        <v>242</v>
      </c>
      <c r="I191" s="129"/>
      <c r="J191" s="137">
        <f>BK191</f>
        <v>0</v>
      </c>
      <c r="L191" s="126"/>
      <c r="M191" s="131"/>
      <c r="P191" s="132">
        <f>SUM(P192:P246)</f>
        <v>0</v>
      </c>
      <c r="R191" s="132">
        <f>SUM(R192:R246)</f>
        <v>56.139784989999995</v>
      </c>
      <c r="T191" s="133">
        <f>SUM(T192:T246)</f>
        <v>0</v>
      </c>
      <c r="AR191" s="127" t="s">
        <v>75</v>
      </c>
      <c r="AT191" s="134" t="s">
        <v>69</v>
      </c>
      <c r="AU191" s="134" t="s">
        <v>75</v>
      </c>
      <c r="AY191" s="127" t="s">
        <v>143</v>
      </c>
      <c r="BK191" s="135">
        <f>SUM(BK192:BK246)</f>
        <v>0</v>
      </c>
    </row>
    <row r="192" spans="2:65" s="1" customFormat="1" ht="21.75" customHeight="1" x14ac:dyDescent="0.2">
      <c r="B192" s="138"/>
      <c r="C192" s="139" t="s">
        <v>7</v>
      </c>
      <c r="D192" s="139" t="s">
        <v>145</v>
      </c>
      <c r="E192" s="140" t="s">
        <v>243</v>
      </c>
      <c r="F192" s="141" t="s">
        <v>244</v>
      </c>
      <c r="G192" s="142" t="s">
        <v>148</v>
      </c>
      <c r="H192" s="143">
        <v>20.843</v>
      </c>
      <c r="I192" s="144"/>
      <c r="J192" s="145">
        <f>ROUND(I192*H192,2)</f>
        <v>0</v>
      </c>
      <c r="K192" s="146"/>
      <c r="L192" s="31"/>
      <c r="M192" s="147" t="s">
        <v>1</v>
      </c>
      <c r="N192" s="148" t="s">
        <v>36</v>
      </c>
      <c r="P192" s="149">
        <f>O192*H192</f>
        <v>0</v>
      </c>
      <c r="Q192" s="149">
        <v>0.10299999999999999</v>
      </c>
      <c r="R192" s="149">
        <f>Q192*H192</f>
        <v>2.1468289999999999</v>
      </c>
      <c r="S192" s="149">
        <v>0</v>
      </c>
      <c r="T192" s="150">
        <f>S192*H192</f>
        <v>0</v>
      </c>
      <c r="AR192" s="151" t="s">
        <v>85</v>
      </c>
      <c r="AT192" s="151" t="s">
        <v>145</v>
      </c>
      <c r="AU192" s="151" t="s">
        <v>79</v>
      </c>
      <c r="AY192" s="16" t="s">
        <v>143</v>
      </c>
      <c r="BE192" s="152">
        <f>IF(N192="základná",J192,0)</f>
        <v>0</v>
      </c>
      <c r="BF192" s="152">
        <f>IF(N192="znížená",J192,0)</f>
        <v>0</v>
      </c>
      <c r="BG192" s="152">
        <f>IF(N192="zákl. prenesená",J192,0)</f>
        <v>0</v>
      </c>
      <c r="BH192" s="152">
        <f>IF(N192="zníž. prenesená",J192,0)</f>
        <v>0</v>
      </c>
      <c r="BI192" s="152">
        <f>IF(N192="nulová",J192,0)</f>
        <v>0</v>
      </c>
      <c r="BJ192" s="16" t="s">
        <v>79</v>
      </c>
      <c r="BK192" s="152">
        <f>ROUND(I192*H192,2)</f>
        <v>0</v>
      </c>
      <c r="BL192" s="16" t="s">
        <v>85</v>
      </c>
      <c r="BM192" s="151" t="s">
        <v>245</v>
      </c>
    </row>
    <row r="193" spans="2:65" s="12" customFormat="1" ht="30.6" x14ac:dyDescent="0.2">
      <c r="B193" s="153"/>
      <c r="D193" s="154" t="s">
        <v>150</v>
      </c>
      <c r="E193" s="155" t="s">
        <v>1</v>
      </c>
      <c r="F193" s="156" t="s">
        <v>246</v>
      </c>
      <c r="H193" s="157">
        <v>20.843</v>
      </c>
      <c r="I193" s="158"/>
      <c r="L193" s="153"/>
      <c r="M193" s="159"/>
      <c r="T193" s="160"/>
      <c r="AT193" s="155" t="s">
        <v>150</v>
      </c>
      <c r="AU193" s="155" t="s">
        <v>79</v>
      </c>
      <c r="AV193" s="12" t="s">
        <v>79</v>
      </c>
      <c r="AW193" s="12" t="s">
        <v>27</v>
      </c>
      <c r="AX193" s="12" t="s">
        <v>70</v>
      </c>
      <c r="AY193" s="155" t="s">
        <v>143</v>
      </c>
    </row>
    <row r="194" spans="2:65" s="13" customFormat="1" x14ac:dyDescent="0.2">
      <c r="B194" s="161"/>
      <c r="D194" s="154" t="s">
        <v>150</v>
      </c>
      <c r="E194" s="162" t="s">
        <v>1</v>
      </c>
      <c r="F194" s="163" t="s">
        <v>152</v>
      </c>
      <c r="H194" s="164">
        <v>20.843</v>
      </c>
      <c r="I194" s="165"/>
      <c r="L194" s="161"/>
      <c r="M194" s="166"/>
      <c r="T194" s="167"/>
      <c r="AT194" s="162" t="s">
        <v>150</v>
      </c>
      <c r="AU194" s="162" t="s">
        <v>79</v>
      </c>
      <c r="AV194" s="13" t="s">
        <v>85</v>
      </c>
      <c r="AW194" s="13" t="s">
        <v>27</v>
      </c>
      <c r="AX194" s="13" t="s">
        <v>75</v>
      </c>
      <c r="AY194" s="162" t="s">
        <v>143</v>
      </c>
    </row>
    <row r="195" spans="2:65" s="1" customFormat="1" ht="16.5" customHeight="1" x14ac:dyDescent="0.2">
      <c r="B195" s="138"/>
      <c r="C195" s="139" t="s">
        <v>247</v>
      </c>
      <c r="D195" s="139" t="s">
        <v>145</v>
      </c>
      <c r="E195" s="140" t="s">
        <v>248</v>
      </c>
      <c r="F195" s="141" t="s">
        <v>249</v>
      </c>
      <c r="G195" s="142" t="s">
        <v>148</v>
      </c>
      <c r="H195" s="143">
        <v>20.843</v>
      </c>
      <c r="I195" s="144"/>
      <c r="J195" s="145">
        <f>ROUND(I195*H195,2)</f>
        <v>0</v>
      </c>
      <c r="K195" s="146"/>
      <c r="L195" s="31"/>
      <c r="M195" s="147" t="s">
        <v>1</v>
      </c>
      <c r="N195" s="148" t="s">
        <v>36</v>
      </c>
      <c r="P195" s="149">
        <f>O195*H195</f>
        <v>0</v>
      </c>
      <c r="Q195" s="149">
        <v>1.42E-3</v>
      </c>
      <c r="R195" s="149">
        <f>Q195*H195</f>
        <v>2.9597060000000001E-2</v>
      </c>
      <c r="S195" s="149">
        <v>0</v>
      </c>
      <c r="T195" s="150">
        <f>S195*H195</f>
        <v>0</v>
      </c>
      <c r="AR195" s="151" t="s">
        <v>85</v>
      </c>
      <c r="AT195" s="151" t="s">
        <v>145</v>
      </c>
      <c r="AU195" s="151" t="s">
        <v>79</v>
      </c>
      <c r="AY195" s="16" t="s">
        <v>143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6" t="s">
        <v>79</v>
      </c>
      <c r="BK195" s="152">
        <f>ROUND(I195*H195,2)</f>
        <v>0</v>
      </c>
      <c r="BL195" s="16" t="s">
        <v>85</v>
      </c>
      <c r="BM195" s="151" t="s">
        <v>250</v>
      </c>
    </row>
    <row r="196" spans="2:65" s="12" customFormat="1" ht="20.399999999999999" x14ac:dyDescent="0.2">
      <c r="B196" s="153"/>
      <c r="D196" s="154" t="s">
        <v>150</v>
      </c>
      <c r="E196" s="155" t="s">
        <v>1</v>
      </c>
      <c r="F196" s="156" t="s">
        <v>251</v>
      </c>
      <c r="H196" s="157">
        <v>20.843</v>
      </c>
      <c r="I196" s="158"/>
      <c r="L196" s="153"/>
      <c r="M196" s="159"/>
      <c r="T196" s="160"/>
      <c r="AT196" s="155" t="s">
        <v>150</v>
      </c>
      <c r="AU196" s="155" t="s">
        <v>79</v>
      </c>
      <c r="AV196" s="12" t="s">
        <v>79</v>
      </c>
      <c r="AW196" s="12" t="s">
        <v>27</v>
      </c>
      <c r="AX196" s="12" t="s">
        <v>70</v>
      </c>
      <c r="AY196" s="155" t="s">
        <v>143</v>
      </c>
    </row>
    <row r="197" spans="2:65" s="13" customFormat="1" x14ac:dyDescent="0.2">
      <c r="B197" s="161"/>
      <c r="D197" s="154" t="s">
        <v>150</v>
      </c>
      <c r="E197" s="162" t="s">
        <v>1</v>
      </c>
      <c r="F197" s="163" t="s">
        <v>152</v>
      </c>
      <c r="H197" s="164">
        <v>20.843</v>
      </c>
      <c r="I197" s="165"/>
      <c r="L197" s="161"/>
      <c r="M197" s="166"/>
      <c r="T197" s="167"/>
      <c r="AT197" s="162" t="s">
        <v>150</v>
      </c>
      <c r="AU197" s="162" t="s">
        <v>79</v>
      </c>
      <c r="AV197" s="13" t="s">
        <v>85</v>
      </c>
      <c r="AW197" s="13" t="s">
        <v>27</v>
      </c>
      <c r="AX197" s="13" t="s">
        <v>75</v>
      </c>
      <c r="AY197" s="162" t="s">
        <v>143</v>
      </c>
    </row>
    <row r="198" spans="2:65" s="1" customFormat="1" ht="16.5" customHeight="1" x14ac:dyDescent="0.2">
      <c r="B198" s="138"/>
      <c r="C198" s="139" t="s">
        <v>252</v>
      </c>
      <c r="D198" s="139" t="s">
        <v>145</v>
      </c>
      <c r="E198" s="140" t="s">
        <v>253</v>
      </c>
      <c r="F198" s="141" t="s">
        <v>254</v>
      </c>
      <c r="G198" s="142" t="s">
        <v>148</v>
      </c>
      <c r="H198" s="143">
        <v>268.37099999999998</v>
      </c>
      <c r="I198" s="144"/>
      <c r="J198" s="145">
        <f>ROUND(I198*H198,2)</f>
        <v>0</v>
      </c>
      <c r="K198" s="146"/>
      <c r="L198" s="31"/>
      <c r="M198" s="147" t="s">
        <v>1</v>
      </c>
      <c r="N198" s="148" t="s">
        <v>36</v>
      </c>
      <c r="P198" s="149">
        <f>O198*H198</f>
        <v>0</v>
      </c>
      <c r="Q198" s="149">
        <v>8.1600000000000006E-3</v>
      </c>
      <c r="R198" s="149">
        <f>Q198*H198</f>
        <v>2.1899073599999999</v>
      </c>
      <c r="S198" s="149">
        <v>0</v>
      </c>
      <c r="T198" s="150">
        <f>S198*H198</f>
        <v>0</v>
      </c>
      <c r="AR198" s="151" t="s">
        <v>85</v>
      </c>
      <c r="AT198" s="151" t="s">
        <v>145</v>
      </c>
      <c r="AU198" s="151" t="s">
        <v>79</v>
      </c>
      <c r="AY198" s="16" t="s">
        <v>143</v>
      </c>
      <c r="BE198" s="152">
        <f>IF(N198="základná",J198,0)</f>
        <v>0</v>
      </c>
      <c r="BF198" s="152">
        <f>IF(N198="znížená",J198,0)</f>
        <v>0</v>
      </c>
      <c r="BG198" s="152">
        <f>IF(N198="zákl. prenesená",J198,0)</f>
        <v>0</v>
      </c>
      <c r="BH198" s="152">
        <f>IF(N198="zníž. prenesená",J198,0)</f>
        <v>0</v>
      </c>
      <c r="BI198" s="152">
        <f>IF(N198="nulová",J198,0)</f>
        <v>0</v>
      </c>
      <c r="BJ198" s="16" t="s">
        <v>79</v>
      </c>
      <c r="BK198" s="152">
        <f>ROUND(I198*H198,2)</f>
        <v>0</v>
      </c>
      <c r="BL198" s="16" t="s">
        <v>85</v>
      </c>
      <c r="BM198" s="151" t="s">
        <v>255</v>
      </c>
    </row>
    <row r="199" spans="2:65" s="14" customFormat="1" x14ac:dyDescent="0.2">
      <c r="B199" s="168"/>
      <c r="D199" s="154" t="s">
        <v>150</v>
      </c>
      <c r="E199" s="169" t="s">
        <v>1</v>
      </c>
      <c r="F199" s="170" t="s">
        <v>256</v>
      </c>
      <c r="H199" s="169" t="s">
        <v>1</v>
      </c>
      <c r="I199" s="171"/>
      <c r="L199" s="168"/>
      <c r="M199" s="172"/>
      <c r="T199" s="173"/>
      <c r="AT199" s="169" t="s">
        <v>150</v>
      </c>
      <c r="AU199" s="169" t="s">
        <v>79</v>
      </c>
      <c r="AV199" s="14" t="s">
        <v>75</v>
      </c>
      <c r="AW199" s="14" t="s">
        <v>27</v>
      </c>
      <c r="AX199" s="14" t="s">
        <v>70</v>
      </c>
      <c r="AY199" s="169" t="s">
        <v>143</v>
      </c>
    </row>
    <row r="200" spans="2:65" s="12" customFormat="1" ht="30.6" x14ac:dyDescent="0.2">
      <c r="B200" s="153"/>
      <c r="D200" s="154" t="s">
        <v>150</v>
      </c>
      <c r="E200" s="155" t="s">
        <v>1</v>
      </c>
      <c r="F200" s="156" t="s">
        <v>257</v>
      </c>
      <c r="H200" s="157">
        <v>134.27000000000001</v>
      </c>
      <c r="I200" s="158"/>
      <c r="L200" s="153"/>
      <c r="M200" s="159"/>
      <c r="T200" s="160"/>
      <c r="AT200" s="155" t="s">
        <v>150</v>
      </c>
      <c r="AU200" s="155" t="s">
        <v>79</v>
      </c>
      <c r="AV200" s="12" t="s">
        <v>79</v>
      </c>
      <c r="AW200" s="12" t="s">
        <v>27</v>
      </c>
      <c r="AX200" s="12" t="s">
        <v>70</v>
      </c>
      <c r="AY200" s="155" t="s">
        <v>143</v>
      </c>
    </row>
    <row r="201" spans="2:65" s="12" customFormat="1" x14ac:dyDescent="0.2">
      <c r="B201" s="153"/>
      <c r="D201" s="154" t="s">
        <v>150</v>
      </c>
      <c r="E201" s="155" t="s">
        <v>1</v>
      </c>
      <c r="F201" s="156" t="s">
        <v>258</v>
      </c>
      <c r="H201" s="157">
        <v>134.101</v>
      </c>
      <c r="I201" s="158"/>
      <c r="L201" s="153"/>
      <c r="M201" s="159"/>
      <c r="T201" s="160"/>
      <c r="AT201" s="155" t="s">
        <v>150</v>
      </c>
      <c r="AU201" s="155" t="s">
        <v>79</v>
      </c>
      <c r="AV201" s="12" t="s">
        <v>79</v>
      </c>
      <c r="AW201" s="12" t="s">
        <v>27</v>
      </c>
      <c r="AX201" s="12" t="s">
        <v>70</v>
      </c>
      <c r="AY201" s="155" t="s">
        <v>143</v>
      </c>
    </row>
    <row r="202" spans="2:65" s="13" customFormat="1" x14ac:dyDescent="0.2">
      <c r="B202" s="161"/>
      <c r="D202" s="154" t="s">
        <v>150</v>
      </c>
      <c r="E202" s="162" t="s">
        <v>1</v>
      </c>
      <c r="F202" s="163" t="s">
        <v>152</v>
      </c>
      <c r="H202" s="164">
        <v>268.37099999999998</v>
      </c>
      <c r="I202" s="165"/>
      <c r="L202" s="161"/>
      <c r="M202" s="166"/>
      <c r="T202" s="167"/>
      <c r="AT202" s="162" t="s">
        <v>150</v>
      </c>
      <c r="AU202" s="162" t="s">
        <v>79</v>
      </c>
      <c r="AV202" s="13" t="s">
        <v>85</v>
      </c>
      <c r="AW202" s="13" t="s">
        <v>27</v>
      </c>
      <c r="AX202" s="13" t="s">
        <v>75</v>
      </c>
      <c r="AY202" s="162" t="s">
        <v>143</v>
      </c>
    </row>
    <row r="203" spans="2:65" s="1" customFormat="1" ht="55.5" customHeight="1" x14ac:dyDescent="0.2">
      <c r="B203" s="138"/>
      <c r="C203" s="139" t="s">
        <v>259</v>
      </c>
      <c r="D203" s="139" t="s">
        <v>145</v>
      </c>
      <c r="E203" s="140" t="s">
        <v>260</v>
      </c>
      <c r="F203" s="141" t="s">
        <v>261</v>
      </c>
      <c r="G203" s="142" t="s">
        <v>148</v>
      </c>
      <c r="H203" s="143">
        <v>532.33000000000004</v>
      </c>
      <c r="I203" s="144"/>
      <c r="J203" s="145">
        <f>ROUND(I203*H203,2)</f>
        <v>0</v>
      </c>
      <c r="K203" s="146"/>
      <c r="L203" s="31"/>
      <c r="M203" s="147" t="s">
        <v>1</v>
      </c>
      <c r="N203" s="148" t="s">
        <v>36</v>
      </c>
      <c r="P203" s="149">
        <f>O203*H203</f>
        <v>0</v>
      </c>
      <c r="Q203" s="149">
        <v>2.6249999999999999E-2</v>
      </c>
      <c r="R203" s="149">
        <f>Q203*H203</f>
        <v>13.973662500000001</v>
      </c>
      <c r="S203" s="149">
        <v>0</v>
      </c>
      <c r="T203" s="150">
        <f>S203*H203</f>
        <v>0</v>
      </c>
      <c r="AR203" s="151" t="s">
        <v>85</v>
      </c>
      <c r="AT203" s="151" t="s">
        <v>145</v>
      </c>
      <c r="AU203" s="151" t="s">
        <v>79</v>
      </c>
      <c r="AY203" s="16" t="s">
        <v>143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6" t="s">
        <v>79</v>
      </c>
      <c r="BK203" s="152">
        <f>ROUND(I203*H203,2)</f>
        <v>0</v>
      </c>
      <c r="BL203" s="16" t="s">
        <v>85</v>
      </c>
      <c r="BM203" s="151" t="s">
        <v>262</v>
      </c>
    </row>
    <row r="204" spans="2:65" s="12" customFormat="1" ht="20.399999999999999" x14ac:dyDescent="0.2">
      <c r="B204" s="153"/>
      <c r="D204" s="154" t="s">
        <v>150</v>
      </c>
      <c r="E204" s="155" t="s">
        <v>1</v>
      </c>
      <c r="F204" s="156" t="s">
        <v>263</v>
      </c>
      <c r="H204" s="157">
        <v>532.33000000000004</v>
      </c>
      <c r="I204" s="158"/>
      <c r="L204" s="153"/>
      <c r="M204" s="159"/>
      <c r="T204" s="160"/>
      <c r="AT204" s="155" t="s">
        <v>150</v>
      </c>
      <c r="AU204" s="155" t="s">
        <v>79</v>
      </c>
      <c r="AV204" s="12" t="s">
        <v>79</v>
      </c>
      <c r="AW204" s="12" t="s">
        <v>27</v>
      </c>
      <c r="AX204" s="12" t="s">
        <v>75</v>
      </c>
      <c r="AY204" s="155" t="s">
        <v>143</v>
      </c>
    </row>
    <row r="205" spans="2:65" s="1" customFormat="1" ht="16.5" customHeight="1" x14ac:dyDescent="0.2">
      <c r="B205" s="138"/>
      <c r="C205" s="139" t="s">
        <v>264</v>
      </c>
      <c r="D205" s="139" t="s">
        <v>145</v>
      </c>
      <c r="E205" s="140" t="s">
        <v>265</v>
      </c>
      <c r="F205" s="141" t="s">
        <v>266</v>
      </c>
      <c r="G205" s="142" t="s">
        <v>148</v>
      </c>
      <c r="H205" s="143">
        <v>532.33000000000004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36</v>
      </c>
      <c r="P205" s="149">
        <f>O205*H205</f>
        <v>0</v>
      </c>
      <c r="Q205" s="149">
        <v>7.3499999999999998E-3</v>
      </c>
      <c r="R205" s="149">
        <f>Q205*H205</f>
        <v>3.9126255000000003</v>
      </c>
      <c r="S205" s="149">
        <v>0</v>
      </c>
      <c r="T205" s="150">
        <f>S205*H205</f>
        <v>0</v>
      </c>
      <c r="AR205" s="151" t="s">
        <v>85</v>
      </c>
      <c r="AT205" s="151" t="s">
        <v>145</v>
      </c>
      <c r="AU205" s="151" t="s">
        <v>79</v>
      </c>
      <c r="AY205" s="16" t="s">
        <v>143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6" t="s">
        <v>79</v>
      </c>
      <c r="BK205" s="152">
        <f>ROUND(I205*H205,2)</f>
        <v>0</v>
      </c>
      <c r="BL205" s="16" t="s">
        <v>85</v>
      </c>
      <c r="BM205" s="151" t="s">
        <v>267</v>
      </c>
    </row>
    <row r="206" spans="2:65" s="12" customFormat="1" ht="20.399999999999999" x14ac:dyDescent="0.2">
      <c r="B206" s="153"/>
      <c r="D206" s="154" t="s">
        <v>150</v>
      </c>
      <c r="E206" s="155" t="s">
        <v>1</v>
      </c>
      <c r="F206" s="156" t="s">
        <v>263</v>
      </c>
      <c r="H206" s="157">
        <v>532.33000000000004</v>
      </c>
      <c r="I206" s="158"/>
      <c r="L206" s="153"/>
      <c r="M206" s="159"/>
      <c r="T206" s="160"/>
      <c r="AT206" s="155" t="s">
        <v>150</v>
      </c>
      <c r="AU206" s="155" t="s">
        <v>79</v>
      </c>
      <c r="AV206" s="12" t="s">
        <v>79</v>
      </c>
      <c r="AW206" s="12" t="s">
        <v>27</v>
      </c>
      <c r="AX206" s="12" t="s">
        <v>75</v>
      </c>
      <c r="AY206" s="155" t="s">
        <v>143</v>
      </c>
    </row>
    <row r="207" spans="2:65" s="1" customFormat="1" ht="16.5" customHeight="1" x14ac:dyDescent="0.2">
      <c r="B207" s="138"/>
      <c r="C207" s="139" t="s">
        <v>268</v>
      </c>
      <c r="D207" s="139" t="s">
        <v>145</v>
      </c>
      <c r="E207" s="140" t="s">
        <v>269</v>
      </c>
      <c r="F207" s="141" t="s">
        <v>270</v>
      </c>
      <c r="G207" s="142" t="s">
        <v>148</v>
      </c>
      <c r="H207" s="143">
        <v>492.86599999999999</v>
      </c>
      <c r="I207" s="144"/>
      <c r="J207" s="145">
        <f>ROUND(I207*H207,2)</f>
        <v>0</v>
      </c>
      <c r="K207" s="146"/>
      <c r="L207" s="31"/>
      <c r="M207" s="147" t="s">
        <v>1</v>
      </c>
      <c r="N207" s="148" t="s">
        <v>36</v>
      </c>
      <c r="P207" s="149">
        <f>O207*H207</f>
        <v>0</v>
      </c>
      <c r="Q207" s="149">
        <v>2.759E-2</v>
      </c>
      <c r="R207" s="149">
        <f>Q207*H207</f>
        <v>13.59817294</v>
      </c>
      <c r="S207" s="149">
        <v>0</v>
      </c>
      <c r="T207" s="150">
        <f>S207*H207</f>
        <v>0</v>
      </c>
      <c r="AR207" s="151" t="s">
        <v>85</v>
      </c>
      <c r="AT207" s="151" t="s">
        <v>145</v>
      </c>
      <c r="AU207" s="151" t="s">
        <v>79</v>
      </c>
      <c r="AY207" s="16" t="s">
        <v>143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6" t="s">
        <v>79</v>
      </c>
      <c r="BK207" s="152">
        <f>ROUND(I207*H207,2)</f>
        <v>0</v>
      </c>
      <c r="BL207" s="16" t="s">
        <v>85</v>
      </c>
      <c r="BM207" s="151" t="s">
        <v>271</v>
      </c>
    </row>
    <row r="208" spans="2:65" s="12" customFormat="1" ht="20.399999999999999" x14ac:dyDescent="0.2">
      <c r="B208" s="153"/>
      <c r="D208" s="154" t="s">
        <v>150</v>
      </c>
      <c r="E208" s="155" t="s">
        <v>1</v>
      </c>
      <c r="F208" s="156" t="s">
        <v>272</v>
      </c>
      <c r="H208" s="157">
        <v>458.40300000000002</v>
      </c>
      <c r="I208" s="158"/>
      <c r="L208" s="153"/>
      <c r="M208" s="159"/>
      <c r="T208" s="160"/>
      <c r="AT208" s="155" t="s">
        <v>150</v>
      </c>
      <c r="AU208" s="155" t="s">
        <v>79</v>
      </c>
      <c r="AV208" s="12" t="s">
        <v>79</v>
      </c>
      <c r="AW208" s="12" t="s">
        <v>27</v>
      </c>
      <c r="AX208" s="12" t="s">
        <v>70</v>
      </c>
      <c r="AY208" s="155" t="s">
        <v>143</v>
      </c>
    </row>
    <row r="209" spans="2:65" s="12" customFormat="1" ht="20.399999999999999" x14ac:dyDescent="0.2">
      <c r="B209" s="153"/>
      <c r="D209" s="154" t="s">
        <v>150</v>
      </c>
      <c r="E209" s="155" t="s">
        <v>1</v>
      </c>
      <c r="F209" s="156" t="s">
        <v>273</v>
      </c>
      <c r="H209" s="157">
        <v>34.463000000000001</v>
      </c>
      <c r="I209" s="158"/>
      <c r="L209" s="153"/>
      <c r="M209" s="159"/>
      <c r="T209" s="160"/>
      <c r="AT209" s="155" t="s">
        <v>150</v>
      </c>
      <c r="AU209" s="155" t="s">
        <v>79</v>
      </c>
      <c r="AV209" s="12" t="s">
        <v>79</v>
      </c>
      <c r="AW209" s="12" t="s">
        <v>27</v>
      </c>
      <c r="AX209" s="12" t="s">
        <v>70</v>
      </c>
      <c r="AY209" s="155" t="s">
        <v>143</v>
      </c>
    </row>
    <row r="210" spans="2:65" s="13" customFormat="1" x14ac:dyDescent="0.2">
      <c r="B210" s="161"/>
      <c r="D210" s="154" t="s">
        <v>150</v>
      </c>
      <c r="E210" s="162" t="s">
        <v>1</v>
      </c>
      <c r="F210" s="163" t="s">
        <v>152</v>
      </c>
      <c r="H210" s="164">
        <v>492.86600000000004</v>
      </c>
      <c r="I210" s="165"/>
      <c r="L210" s="161"/>
      <c r="M210" s="166"/>
      <c r="T210" s="167"/>
      <c r="AT210" s="162" t="s">
        <v>150</v>
      </c>
      <c r="AU210" s="162" t="s">
        <v>79</v>
      </c>
      <c r="AV210" s="13" t="s">
        <v>85</v>
      </c>
      <c r="AW210" s="13" t="s">
        <v>27</v>
      </c>
      <c r="AX210" s="13" t="s">
        <v>75</v>
      </c>
      <c r="AY210" s="162" t="s">
        <v>143</v>
      </c>
    </row>
    <row r="211" spans="2:65" s="1" customFormat="1" ht="49.2" customHeight="1" x14ac:dyDescent="0.2">
      <c r="B211" s="138"/>
      <c r="C211" s="139" t="s">
        <v>274</v>
      </c>
      <c r="D211" s="139" t="s">
        <v>145</v>
      </c>
      <c r="E211" s="140" t="s">
        <v>275</v>
      </c>
      <c r="F211" s="141" t="s">
        <v>276</v>
      </c>
      <c r="G211" s="142" t="s">
        <v>148</v>
      </c>
      <c r="H211" s="143">
        <v>379.98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36</v>
      </c>
      <c r="P211" s="149">
        <f>O211*H211</f>
        <v>0</v>
      </c>
      <c r="Q211" s="149">
        <v>3.4889999999999997E-2</v>
      </c>
      <c r="R211" s="149">
        <f>Q211*H211</f>
        <v>13.257502199999999</v>
      </c>
      <c r="S211" s="149">
        <v>0</v>
      </c>
      <c r="T211" s="150">
        <f>S211*H211</f>
        <v>0</v>
      </c>
      <c r="AR211" s="151" t="s">
        <v>85</v>
      </c>
      <c r="AT211" s="151" t="s">
        <v>145</v>
      </c>
      <c r="AU211" s="151" t="s">
        <v>79</v>
      </c>
      <c r="AY211" s="16" t="s">
        <v>143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6" t="s">
        <v>79</v>
      </c>
      <c r="BK211" s="152">
        <f>ROUND(I211*H211,2)</f>
        <v>0</v>
      </c>
      <c r="BL211" s="16" t="s">
        <v>85</v>
      </c>
      <c r="BM211" s="151" t="s">
        <v>277</v>
      </c>
    </row>
    <row r="212" spans="2:65" s="1" customFormat="1" ht="38.4" x14ac:dyDescent="0.2">
      <c r="B212" s="31"/>
      <c r="D212" s="154" t="s">
        <v>215</v>
      </c>
      <c r="F212" s="185" t="s">
        <v>278</v>
      </c>
      <c r="I212" s="186"/>
      <c r="L212" s="31"/>
      <c r="M212" s="187"/>
      <c r="T212" s="57"/>
      <c r="AT212" s="16" t="s">
        <v>215</v>
      </c>
      <c r="AU212" s="16" t="s">
        <v>79</v>
      </c>
    </row>
    <row r="213" spans="2:65" s="12" customFormat="1" x14ac:dyDescent="0.2">
      <c r="B213" s="153"/>
      <c r="D213" s="154" t="s">
        <v>150</v>
      </c>
      <c r="E213" s="155" t="s">
        <v>1</v>
      </c>
      <c r="F213" s="156" t="s">
        <v>279</v>
      </c>
      <c r="H213" s="157">
        <v>379.98</v>
      </c>
      <c r="I213" s="158"/>
      <c r="L213" s="153"/>
      <c r="M213" s="159"/>
      <c r="T213" s="160"/>
      <c r="AT213" s="155" t="s">
        <v>150</v>
      </c>
      <c r="AU213" s="155" t="s">
        <v>79</v>
      </c>
      <c r="AV213" s="12" t="s">
        <v>79</v>
      </c>
      <c r="AW213" s="12" t="s">
        <v>27</v>
      </c>
      <c r="AX213" s="12" t="s">
        <v>75</v>
      </c>
      <c r="AY213" s="155" t="s">
        <v>143</v>
      </c>
    </row>
    <row r="214" spans="2:65" s="1" customFormat="1" ht="24.15" customHeight="1" x14ac:dyDescent="0.2">
      <c r="B214" s="138"/>
      <c r="C214" s="139" t="s">
        <v>280</v>
      </c>
      <c r="D214" s="139" t="s">
        <v>145</v>
      </c>
      <c r="E214" s="140" t="s">
        <v>281</v>
      </c>
      <c r="F214" s="141" t="s">
        <v>282</v>
      </c>
      <c r="G214" s="142" t="s">
        <v>148</v>
      </c>
      <c r="H214" s="143">
        <v>582.47799999999995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36</v>
      </c>
      <c r="P214" s="149">
        <f>O214*H214</f>
        <v>0</v>
      </c>
      <c r="Q214" s="149">
        <v>4.15E-3</v>
      </c>
      <c r="R214" s="149">
        <f>Q214*H214</f>
        <v>2.4172837</v>
      </c>
      <c r="S214" s="149">
        <v>0</v>
      </c>
      <c r="T214" s="150">
        <f>S214*H214</f>
        <v>0</v>
      </c>
      <c r="AR214" s="151" t="s">
        <v>85</v>
      </c>
      <c r="AT214" s="151" t="s">
        <v>145</v>
      </c>
      <c r="AU214" s="151" t="s">
        <v>79</v>
      </c>
      <c r="AY214" s="16" t="s">
        <v>143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6" t="s">
        <v>79</v>
      </c>
      <c r="BK214" s="152">
        <f>ROUND(I214*H214,2)</f>
        <v>0</v>
      </c>
      <c r="BL214" s="16" t="s">
        <v>85</v>
      </c>
      <c r="BM214" s="151" t="s">
        <v>283</v>
      </c>
    </row>
    <row r="215" spans="2:65" s="14" customFormat="1" ht="40.799999999999997" x14ac:dyDescent="0.2">
      <c r="B215" s="168"/>
      <c r="D215" s="154" t="s">
        <v>150</v>
      </c>
      <c r="E215" s="169" t="s">
        <v>1</v>
      </c>
      <c r="F215" s="170" t="s">
        <v>284</v>
      </c>
      <c r="H215" s="169" t="s">
        <v>1</v>
      </c>
      <c r="I215" s="171"/>
      <c r="L215" s="168"/>
      <c r="M215" s="172"/>
      <c r="T215" s="173"/>
      <c r="AT215" s="169" t="s">
        <v>150</v>
      </c>
      <c r="AU215" s="169" t="s">
        <v>79</v>
      </c>
      <c r="AV215" s="14" t="s">
        <v>75</v>
      </c>
      <c r="AW215" s="14" t="s">
        <v>27</v>
      </c>
      <c r="AX215" s="14" t="s">
        <v>70</v>
      </c>
      <c r="AY215" s="169" t="s">
        <v>143</v>
      </c>
    </row>
    <row r="216" spans="2:65" s="12" customFormat="1" x14ac:dyDescent="0.2">
      <c r="B216" s="153"/>
      <c r="D216" s="154" t="s">
        <v>150</v>
      </c>
      <c r="E216" s="155" t="s">
        <v>1</v>
      </c>
      <c r="F216" s="156" t="s">
        <v>285</v>
      </c>
      <c r="H216" s="157">
        <v>541.74900000000002</v>
      </c>
      <c r="I216" s="158"/>
      <c r="L216" s="153"/>
      <c r="M216" s="159"/>
      <c r="T216" s="160"/>
      <c r="AT216" s="155" t="s">
        <v>150</v>
      </c>
      <c r="AU216" s="155" t="s">
        <v>79</v>
      </c>
      <c r="AV216" s="12" t="s">
        <v>79</v>
      </c>
      <c r="AW216" s="12" t="s">
        <v>27</v>
      </c>
      <c r="AX216" s="12" t="s">
        <v>70</v>
      </c>
      <c r="AY216" s="155" t="s">
        <v>143</v>
      </c>
    </row>
    <row r="217" spans="2:65" s="12" customFormat="1" ht="40.799999999999997" x14ac:dyDescent="0.2">
      <c r="B217" s="153"/>
      <c r="D217" s="154" t="s">
        <v>150</v>
      </c>
      <c r="E217" s="155" t="s">
        <v>1</v>
      </c>
      <c r="F217" s="156" t="s">
        <v>286</v>
      </c>
      <c r="H217" s="157">
        <v>40.728999999999999</v>
      </c>
      <c r="I217" s="158"/>
      <c r="L217" s="153"/>
      <c r="M217" s="159"/>
      <c r="T217" s="160"/>
      <c r="AT217" s="155" t="s">
        <v>150</v>
      </c>
      <c r="AU217" s="155" t="s">
        <v>79</v>
      </c>
      <c r="AV217" s="12" t="s">
        <v>79</v>
      </c>
      <c r="AW217" s="12" t="s">
        <v>27</v>
      </c>
      <c r="AX217" s="12" t="s">
        <v>70</v>
      </c>
      <c r="AY217" s="155" t="s">
        <v>143</v>
      </c>
    </row>
    <row r="218" spans="2:65" s="13" customFormat="1" x14ac:dyDescent="0.2">
      <c r="B218" s="161"/>
      <c r="D218" s="154" t="s">
        <v>150</v>
      </c>
      <c r="E218" s="162" t="s">
        <v>1</v>
      </c>
      <c r="F218" s="163" t="s">
        <v>152</v>
      </c>
      <c r="H218" s="164">
        <v>582.47800000000007</v>
      </c>
      <c r="I218" s="165"/>
      <c r="L218" s="161"/>
      <c r="M218" s="166"/>
      <c r="T218" s="167"/>
      <c r="AT218" s="162" t="s">
        <v>150</v>
      </c>
      <c r="AU218" s="162" t="s">
        <v>79</v>
      </c>
      <c r="AV218" s="13" t="s">
        <v>85</v>
      </c>
      <c r="AW218" s="13" t="s">
        <v>27</v>
      </c>
      <c r="AX218" s="13" t="s">
        <v>75</v>
      </c>
      <c r="AY218" s="162" t="s">
        <v>143</v>
      </c>
    </row>
    <row r="219" spans="2:65" s="1" customFormat="1" ht="16.5" customHeight="1" x14ac:dyDescent="0.2">
      <c r="B219" s="138"/>
      <c r="C219" s="139" t="s">
        <v>287</v>
      </c>
      <c r="D219" s="139" t="s">
        <v>145</v>
      </c>
      <c r="E219" s="140" t="s">
        <v>288</v>
      </c>
      <c r="F219" s="141" t="s">
        <v>289</v>
      </c>
      <c r="G219" s="142" t="s">
        <v>148</v>
      </c>
      <c r="H219" s="143">
        <v>492.86599999999999</v>
      </c>
      <c r="I219" s="144"/>
      <c r="J219" s="145">
        <f>ROUND(I219*H219,2)</f>
        <v>0</v>
      </c>
      <c r="K219" s="146"/>
      <c r="L219" s="31"/>
      <c r="M219" s="147" t="s">
        <v>1</v>
      </c>
      <c r="N219" s="148" t="s">
        <v>36</v>
      </c>
      <c r="P219" s="149">
        <f>O219*H219</f>
        <v>0</v>
      </c>
      <c r="Q219" s="149">
        <v>3.0000000000000001E-3</v>
      </c>
      <c r="R219" s="149">
        <f>Q219*H219</f>
        <v>1.4785980000000001</v>
      </c>
      <c r="S219" s="149">
        <v>0</v>
      </c>
      <c r="T219" s="150">
        <f>S219*H219</f>
        <v>0</v>
      </c>
      <c r="AR219" s="151" t="s">
        <v>85</v>
      </c>
      <c r="AT219" s="151" t="s">
        <v>145</v>
      </c>
      <c r="AU219" s="151" t="s">
        <v>79</v>
      </c>
      <c r="AY219" s="16" t="s">
        <v>143</v>
      </c>
      <c r="BE219" s="152">
        <f>IF(N219="základná",J219,0)</f>
        <v>0</v>
      </c>
      <c r="BF219" s="152">
        <f>IF(N219="znížená",J219,0)</f>
        <v>0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6" t="s">
        <v>79</v>
      </c>
      <c r="BK219" s="152">
        <f>ROUND(I219*H219,2)</f>
        <v>0</v>
      </c>
      <c r="BL219" s="16" t="s">
        <v>85</v>
      </c>
      <c r="BM219" s="151" t="s">
        <v>290</v>
      </c>
    </row>
    <row r="220" spans="2:65" s="14" customFormat="1" ht="20.399999999999999" x14ac:dyDescent="0.2">
      <c r="B220" s="168"/>
      <c r="D220" s="154" t="s">
        <v>150</v>
      </c>
      <c r="E220" s="169" t="s">
        <v>1</v>
      </c>
      <c r="F220" s="170" t="s">
        <v>291</v>
      </c>
      <c r="H220" s="169" t="s">
        <v>1</v>
      </c>
      <c r="I220" s="171"/>
      <c r="L220" s="168"/>
      <c r="M220" s="172"/>
      <c r="T220" s="173"/>
      <c r="AT220" s="169" t="s">
        <v>150</v>
      </c>
      <c r="AU220" s="169" t="s">
        <v>79</v>
      </c>
      <c r="AV220" s="14" t="s">
        <v>75</v>
      </c>
      <c r="AW220" s="14" t="s">
        <v>27</v>
      </c>
      <c r="AX220" s="14" t="s">
        <v>70</v>
      </c>
      <c r="AY220" s="169" t="s">
        <v>143</v>
      </c>
    </row>
    <row r="221" spans="2:65" s="12" customFormat="1" x14ac:dyDescent="0.2">
      <c r="B221" s="153"/>
      <c r="D221" s="154" t="s">
        <v>150</v>
      </c>
      <c r="E221" s="155" t="s">
        <v>1</v>
      </c>
      <c r="F221" s="156" t="s">
        <v>292</v>
      </c>
      <c r="H221" s="157">
        <v>458.40300000000002</v>
      </c>
      <c r="I221" s="158"/>
      <c r="L221" s="153"/>
      <c r="M221" s="159"/>
      <c r="T221" s="160"/>
      <c r="AT221" s="155" t="s">
        <v>150</v>
      </c>
      <c r="AU221" s="155" t="s">
        <v>79</v>
      </c>
      <c r="AV221" s="12" t="s">
        <v>79</v>
      </c>
      <c r="AW221" s="12" t="s">
        <v>27</v>
      </c>
      <c r="AX221" s="12" t="s">
        <v>70</v>
      </c>
      <c r="AY221" s="155" t="s">
        <v>143</v>
      </c>
    </row>
    <row r="222" spans="2:65" s="12" customFormat="1" ht="20.399999999999999" x14ac:dyDescent="0.2">
      <c r="B222" s="153"/>
      <c r="D222" s="154" t="s">
        <v>150</v>
      </c>
      <c r="E222" s="155" t="s">
        <v>1</v>
      </c>
      <c r="F222" s="156" t="s">
        <v>293</v>
      </c>
      <c r="H222" s="157">
        <v>34.463000000000001</v>
      </c>
      <c r="I222" s="158"/>
      <c r="L222" s="153"/>
      <c r="M222" s="159"/>
      <c r="T222" s="160"/>
      <c r="AT222" s="155" t="s">
        <v>150</v>
      </c>
      <c r="AU222" s="155" t="s">
        <v>79</v>
      </c>
      <c r="AV222" s="12" t="s">
        <v>79</v>
      </c>
      <c r="AW222" s="12" t="s">
        <v>27</v>
      </c>
      <c r="AX222" s="12" t="s">
        <v>70</v>
      </c>
      <c r="AY222" s="155" t="s">
        <v>143</v>
      </c>
    </row>
    <row r="223" spans="2:65" s="13" customFormat="1" x14ac:dyDescent="0.2">
      <c r="B223" s="161"/>
      <c r="D223" s="154" t="s">
        <v>150</v>
      </c>
      <c r="E223" s="162" t="s">
        <v>1</v>
      </c>
      <c r="F223" s="163" t="s">
        <v>152</v>
      </c>
      <c r="H223" s="164">
        <v>492.86600000000004</v>
      </c>
      <c r="I223" s="165"/>
      <c r="L223" s="161"/>
      <c r="M223" s="166"/>
      <c r="T223" s="167"/>
      <c r="AT223" s="162" t="s">
        <v>150</v>
      </c>
      <c r="AU223" s="162" t="s">
        <v>79</v>
      </c>
      <c r="AV223" s="13" t="s">
        <v>85</v>
      </c>
      <c r="AW223" s="13" t="s">
        <v>27</v>
      </c>
      <c r="AX223" s="13" t="s">
        <v>75</v>
      </c>
      <c r="AY223" s="162" t="s">
        <v>143</v>
      </c>
    </row>
    <row r="224" spans="2:65" s="1" customFormat="1" ht="24.15" customHeight="1" x14ac:dyDescent="0.2">
      <c r="B224" s="138"/>
      <c r="C224" s="139" t="s">
        <v>294</v>
      </c>
      <c r="D224" s="139" t="s">
        <v>145</v>
      </c>
      <c r="E224" s="140" t="s">
        <v>295</v>
      </c>
      <c r="F224" s="141" t="s">
        <v>296</v>
      </c>
      <c r="G224" s="142" t="s">
        <v>148</v>
      </c>
      <c r="H224" s="143">
        <v>458.40300000000002</v>
      </c>
      <c r="I224" s="144"/>
      <c r="J224" s="145">
        <f>ROUND(I224*H224,2)</f>
        <v>0</v>
      </c>
      <c r="K224" s="146"/>
      <c r="L224" s="31"/>
      <c r="M224" s="147" t="s">
        <v>1</v>
      </c>
      <c r="N224" s="148" t="s">
        <v>36</v>
      </c>
      <c r="P224" s="149">
        <f>O224*H224</f>
        <v>0</v>
      </c>
      <c r="Q224" s="149">
        <v>3.3999999999999998E-3</v>
      </c>
      <c r="R224" s="149">
        <f>Q224*H224</f>
        <v>1.5585701999999999</v>
      </c>
      <c r="S224" s="149">
        <v>0</v>
      </c>
      <c r="T224" s="150">
        <f>S224*H224</f>
        <v>0</v>
      </c>
      <c r="AR224" s="151" t="s">
        <v>85</v>
      </c>
      <c r="AT224" s="151" t="s">
        <v>145</v>
      </c>
      <c r="AU224" s="151" t="s">
        <v>79</v>
      </c>
      <c r="AY224" s="16" t="s">
        <v>143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6" t="s">
        <v>79</v>
      </c>
      <c r="BK224" s="152">
        <f>ROUND(I224*H224,2)</f>
        <v>0</v>
      </c>
      <c r="BL224" s="16" t="s">
        <v>85</v>
      </c>
      <c r="BM224" s="151" t="s">
        <v>297</v>
      </c>
    </row>
    <row r="225" spans="2:65" s="14" customFormat="1" ht="30.6" x14ac:dyDescent="0.2">
      <c r="B225" s="168"/>
      <c r="D225" s="154" t="s">
        <v>150</v>
      </c>
      <c r="E225" s="169" t="s">
        <v>1</v>
      </c>
      <c r="F225" s="170" t="s">
        <v>298</v>
      </c>
      <c r="H225" s="169" t="s">
        <v>1</v>
      </c>
      <c r="I225" s="171"/>
      <c r="L225" s="168"/>
      <c r="M225" s="172"/>
      <c r="T225" s="173"/>
      <c r="AT225" s="169" t="s">
        <v>150</v>
      </c>
      <c r="AU225" s="169" t="s">
        <v>79</v>
      </c>
      <c r="AV225" s="14" t="s">
        <v>75</v>
      </c>
      <c r="AW225" s="14" t="s">
        <v>27</v>
      </c>
      <c r="AX225" s="14" t="s">
        <v>70</v>
      </c>
      <c r="AY225" s="169" t="s">
        <v>143</v>
      </c>
    </row>
    <row r="226" spans="2:65" s="12" customFormat="1" x14ac:dyDescent="0.2">
      <c r="B226" s="153"/>
      <c r="D226" s="154" t="s">
        <v>150</v>
      </c>
      <c r="E226" s="155" t="s">
        <v>1</v>
      </c>
      <c r="F226" s="156" t="s">
        <v>292</v>
      </c>
      <c r="H226" s="157">
        <v>458.40300000000002</v>
      </c>
      <c r="I226" s="158"/>
      <c r="L226" s="153"/>
      <c r="M226" s="159"/>
      <c r="T226" s="160"/>
      <c r="AT226" s="155" t="s">
        <v>150</v>
      </c>
      <c r="AU226" s="155" t="s">
        <v>79</v>
      </c>
      <c r="AV226" s="12" t="s">
        <v>79</v>
      </c>
      <c r="AW226" s="12" t="s">
        <v>27</v>
      </c>
      <c r="AX226" s="12" t="s">
        <v>70</v>
      </c>
      <c r="AY226" s="155" t="s">
        <v>143</v>
      </c>
    </row>
    <row r="227" spans="2:65" s="13" customFormat="1" x14ac:dyDescent="0.2">
      <c r="B227" s="161"/>
      <c r="D227" s="154" t="s">
        <v>150</v>
      </c>
      <c r="E227" s="162" t="s">
        <v>1</v>
      </c>
      <c r="F227" s="163" t="s">
        <v>152</v>
      </c>
      <c r="H227" s="164">
        <v>458.40300000000002</v>
      </c>
      <c r="I227" s="165"/>
      <c r="L227" s="161"/>
      <c r="M227" s="166"/>
      <c r="T227" s="167"/>
      <c r="AT227" s="162" t="s">
        <v>150</v>
      </c>
      <c r="AU227" s="162" t="s">
        <v>79</v>
      </c>
      <c r="AV227" s="13" t="s">
        <v>85</v>
      </c>
      <c r="AW227" s="13" t="s">
        <v>27</v>
      </c>
      <c r="AX227" s="13" t="s">
        <v>75</v>
      </c>
      <c r="AY227" s="162" t="s">
        <v>143</v>
      </c>
    </row>
    <row r="228" spans="2:65" s="1" customFormat="1" ht="49.2" customHeight="1" x14ac:dyDescent="0.2">
      <c r="B228" s="138"/>
      <c r="C228" s="139" t="s">
        <v>299</v>
      </c>
      <c r="D228" s="139" t="s">
        <v>145</v>
      </c>
      <c r="E228" s="140" t="s">
        <v>300</v>
      </c>
      <c r="F228" s="141" t="s">
        <v>301</v>
      </c>
      <c r="G228" s="142" t="s">
        <v>148</v>
      </c>
      <c r="H228" s="143">
        <v>26.45</v>
      </c>
      <c r="I228" s="144"/>
      <c r="J228" s="145">
        <f>ROUND(I228*H228,2)</f>
        <v>0</v>
      </c>
      <c r="K228" s="146"/>
      <c r="L228" s="31"/>
      <c r="M228" s="147" t="s">
        <v>1</v>
      </c>
      <c r="N228" s="148" t="s">
        <v>36</v>
      </c>
      <c r="P228" s="149">
        <f>O228*H228</f>
        <v>0</v>
      </c>
      <c r="Q228" s="149">
        <v>1.0240000000000001E-2</v>
      </c>
      <c r="R228" s="149">
        <f>Q228*H228</f>
        <v>0.27084800000000003</v>
      </c>
      <c r="S228" s="149">
        <v>0</v>
      </c>
      <c r="T228" s="150">
        <f>S228*H228</f>
        <v>0</v>
      </c>
      <c r="AR228" s="151" t="s">
        <v>85</v>
      </c>
      <c r="AT228" s="151" t="s">
        <v>145</v>
      </c>
      <c r="AU228" s="151" t="s">
        <v>79</v>
      </c>
      <c r="AY228" s="16" t="s">
        <v>143</v>
      </c>
      <c r="BE228" s="152">
        <f>IF(N228="základná",J228,0)</f>
        <v>0</v>
      </c>
      <c r="BF228" s="152">
        <f>IF(N228="znížená",J228,0)</f>
        <v>0</v>
      </c>
      <c r="BG228" s="152">
        <f>IF(N228="zákl. prenesená",J228,0)</f>
        <v>0</v>
      </c>
      <c r="BH228" s="152">
        <f>IF(N228="zníž. prenesená",J228,0)</f>
        <v>0</v>
      </c>
      <c r="BI228" s="152">
        <f>IF(N228="nulová",J228,0)</f>
        <v>0</v>
      </c>
      <c r="BJ228" s="16" t="s">
        <v>79</v>
      </c>
      <c r="BK228" s="152">
        <f>ROUND(I228*H228,2)</f>
        <v>0</v>
      </c>
      <c r="BL228" s="16" t="s">
        <v>85</v>
      </c>
      <c r="BM228" s="151" t="s">
        <v>302</v>
      </c>
    </row>
    <row r="229" spans="2:65" s="12" customFormat="1" x14ac:dyDescent="0.2">
      <c r="B229" s="153"/>
      <c r="D229" s="154" t="s">
        <v>150</v>
      </c>
      <c r="E229" s="155" t="s">
        <v>1</v>
      </c>
      <c r="F229" s="156" t="s">
        <v>303</v>
      </c>
      <c r="H229" s="157">
        <v>26.45</v>
      </c>
      <c r="I229" s="158"/>
      <c r="L229" s="153"/>
      <c r="M229" s="159"/>
      <c r="T229" s="160"/>
      <c r="AT229" s="155" t="s">
        <v>150</v>
      </c>
      <c r="AU229" s="155" t="s">
        <v>79</v>
      </c>
      <c r="AV229" s="12" t="s">
        <v>79</v>
      </c>
      <c r="AW229" s="12" t="s">
        <v>27</v>
      </c>
      <c r="AX229" s="12" t="s">
        <v>75</v>
      </c>
      <c r="AY229" s="155" t="s">
        <v>143</v>
      </c>
    </row>
    <row r="230" spans="2:65" s="1" customFormat="1" ht="62.7" customHeight="1" x14ac:dyDescent="0.2">
      <c r="B230" s="138"/>
      <c r="C230" s="139" t="s">
        <v>304</v>
      </c>
      <c r="D230" s="139" t="s">
        <v>145</v>
      </c>
      <c r="E230" s="140" t="s">
        <v>305</v>
      </c>
      <c r="F230" s="141" t="s">
        <v>306</v>
      </c>
      <c r="G230" s="142" t="s">
        <v>148</v>
      </c>
      <c r="H230" s="143">
        <v>10.3</v>
      </c>
      <c r="I230" s="144"/>
      <c r="J230" s="145">
        <f>ROUND(I230*H230,2)</f>
        <v>0</v>
      </c>
      <c r="K230" s="146"/>
      <c r="L230" s="31"/>
      <c r="M230" s="147" t="s">
        <v>1</v>
      </c>
      <c r="N230" s="148" t="s">
        <v>36</v>
      </c>
      <c r="P230" s="149">
        <f>O230*H230</f>
        <v>0</v>
      </c>
      <c r="Q230" s="149">
        <v>1.136E-2</v>
      </c>
      <c r="R230" s="149">
        <f>Q230*H230</f>
        <v>0.11700800000000001</v>
      </c>
      <c r="S230" s="149">
        <v>0</v>
      </c>
      <c r="T230" s="150">
        <f>S230*H230</f>
        <v>0</v>
      </c>
      <c r="AR230" s="151" t="s">
        <v>85</v>
      </c>
      <c r="AT230" s="151" t="s">
        <v>145</v>
      </c>
      <c r="AU230" s="151" t="s">
        <v>79</v>
      </c>
      <c r="AY230" s="16" t="s">
        <v>143</v>
      </c>
      <c r="BE230" s="152">
        <f>IF(N230="základná",J230,0)</f>
        <v>0</v>
      </c>
      <c r="BF230" s="152">
        <f>IF(N230="znížená",J230,0)</f>
        <v>0</v>
      </c>
      <c r="BG230" s="152">
        <f>IF(N230="zákl. prenesená",J230,0)</f>
        <v>0</v>
      </c>
      <c r="BH230" s="152">
        <f>IF(N230="zníž. prenesená",J230,0)</f>
        <v>0</v>
      </c>
      <c r="BI230" s="152">
        <f>IF(N230="nulová",J230,0)</f>
        <v>0</v>
      </c>
      <c r="BJ230" s="16" t="s">
        <v>79</v>
      </c>
      <c r="BK230" s="152">
        <f>ROUND(I230*H230,2)</f>
        <v>0</v>
      </c>
      <c r="BL230" s="16" t="s">
        <v>85</v>
      </c>
      <c r="BM230" s="151" t="s">
        <v>307</v>
      </c>
    </row>
    <row r="231" spans="2:65" s="12" customFormat="1" x14ac:dyDescent="0.2">
      <c r="B231" s="153"/>
      <c r="D231" s="154" t="s">
        <v>150</v>
      </c>
      <c r="E231" s="155" t="s">
        <v>1</v>
      </c>
      <c r="F231" s="156" t="s">
        <v>308</v>
      </c>
      <c r="H231" s="157">
        <v>10.3</v>
      </c>
      <c r="I231" s="158"/>
      <c r="L231" s="153"/>
      <c r="M231" s="159"/>
      <c r="T231" s="160"/>
      <c r="AT231" s="155" t="s">
        <v>150</v>
      </c>
      <c r="AU231" s="155" t="s">
        <v>79</v>
      </c>
      <c r="AV231" s="12" t="s">
        <v>79</v>
      </c>
      <c r="AW231" s="12" t="s">
        <v>27</v>
      </c>
      <c r="AX231" s="12" t="s">
        <v>75</v>
      </c>
      <c r="AY231" s="155" t="s">
        <v>143</v>
      </c>
    </row>
    <row r="232" spans="2:65" s="1" customFormat="1" ht="66.75" customHeight="1" x14ac:dyDescent="0.2">
      <c r="B232" s="138"/>
      <c r="C232" s="139" t="s">
        <v>309</v>
      </c>
      <c r="D232" s="139" t="s">
        <v>145</v>
      </c>
      <c r="E232" s="140" t="s">
        <v>310</v>
      </c>
      <c r="F232" s="141" t="s">
        <v>311</v>
      </c>
      <c r="G232" s="142" t="s">
        <v>148</v>
      </c>
      <c r="H232" s="143">
        <v>31.33</v>
      </c>
      <c r="I232" s="144"/>
      <c r="J232" s="145">
        <f>ROUND(I232*H232,2)</f>
        <v>0</v>
      </c>
      <c r="K232" s="146"/>
      <c r="L232" s="31"/>
      <c r="M232" s="147" t="s">
        <v>1</v>
      </c>
      <c r="N232" s="148" t="s">
        <v>36</v>
      </c>
      <c r="P232" s="149">
        <f>O232*H232</f>
        <v>0</v>
      </c>
      <c r="Q232" s="149">
        <v>1.3679999999999999E-2</v>
      </c>
      <c r="R232" s="149">
        <f>Q232*H232</f>
        <v>0.42859439999999999</v>
      </c>
      <c r="S232" s="149">
        <v>0</v>
      </c>
      <c r="T232" s="150">
        <f>S232*H232</f>
        <v>0</v>
      </c>
      <c r="AR232" s="151" t="s">
        <v>85</v>
      </c>
      <c r="AT232" s="151" t="s">
        <v>145</v>
      </c>
      <c r="AU232" s="151" t="s">
        <v>79</v>
      </c>
      <c r="AY232" s="16" t="s">
        <v>143</v>
      </c>
      <c r="BE232" s="152">
        <f>IF(N232="základná",J232,0)</f>
        <v>0</v>
      </c>
      <c r="BF232" s="152">
        <f>IF(N232="znížená",J232,0)</f>
        <v>0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6" t="s">
        <v>79</v>
      </c>
      <c r="BK232" s="152">
        <f>ROUND(I232*H232,2)</f>
        <v>0</v>
      </c>
      <c r="BL232" s="16" t="s">
        <v>85</v>
      </c>
      <c r="BM232" s="151" t="s">
        <v>312</v>
      </c>
    </row>
    <row r="233" spans="2:65" s="12" customFormat="1" x14ac:dyDescent="0.2">
      <c r="B233" s="153"/>
      <c r="D233" s="154" t="s">
        <v>150</v>
      </c>
      <c r="E233" s="155" t="s">
        <v>1</v>
      </c>
      <c r="F233" s="156" t="s">
        <v>313</v>
      </c>
      <c r="H233" s="157">
        <v>31.33</v>
      </c>
      <c r="I233" s="158"/>
      <c r="L233" s="153"/>
      <c r="M233" s="159"/>
      <c r="T233" s="160"/>
      <c r="AT233" s="155" t="s">
        <v>150</v>
      </c>
      <c r="AU233" s="155" t="s">
        <v>79</v>
      </c>
      <c r="AV233" s="12" t="s">
        <v>79</v>
      </c>
      <c r="AW233" s="12" t="s">
        <v>27</v>
      </c>
      <c r="AX233" s="12" t="s">
        <v>75</v>
      </c>
      <c r="AY233" s="155" t="s">
        <v>143</v>
      </c>
    </row>
    <row r="234" spans="2:65" s="1" customFormat="1" ht="24.15" customHeight="1" x14ac:dyDescent="0.2">
      <c r="B234" s="138"/>
      <c r="C234" s="139" t="s">
        <v>314</v>
      </c>
      <c r="D234" s="139" t="s">
        <v>145</v>
      </c>
      <c r="E234" s="140" t="s">
        <v>315</v>
      </c>
      <c r="F234" s="141" t="s">
        <v>316</v>
      </c>
      <c r="G234" s="142" t="s">
        <v>148</v>
      </c>
      <c r="H234" s="143">
        <v>34.463000000000001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36</v>
      </c>
      <c r="P234" s="149">
        <f>O234*H234</f>
        <v>0</v>
      </c>
      <c r="Q234" s="149">
        <v>6.5100000000000002E-3</v>
      </c>
      <c r="R234" s="149">
        <f>Q234*H234</f>
        <v>0.22435413000000001</v>
      </c>
      <c r="S234" s="149">
        <v>0</v>
      </c>
      <c r="T234" s="150">
        <f>S234*H234</f>
        <v>0</v>
      </c>
      <c r="AR234" s="151" t="s">
        <v>85</v>
      </c>
      <c r="AT234" s="151" t="s">
        <v>145</v>
      </c>
      <c r="AU234" s="151" t="s">
        <v>79</v>
      </c>
      <c r="AY234" s="16" t="s">
        <v>143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6" t="s">
        <v>79</v>
      </c>
      <c r="BK234" s="152">
        <f>ROUND(I234*H234,2)</f>
        <v>0</v>
      </c>
      <c r="BL234" s="16" t="s">
        <v>85</v>
      </c>
      <c r="BM234" s="151" t="s">
        <v>317</v>
      </c>
    </row>
    <row r="235" spans="2:65" s="12" customFormat="1" ht="20.399999999999999" x14ac:dyDescent="0.2">
      <c r="B235" s="153"/>
      <c r="D235" s="154" t="s">
        <v>150</v>
      </c>
      <c r="E235" s="155" t="s">
        <v>1</v>
      </c>
      <c r="F235" s="156" t="s">
        <v>318</v>
      </c>
      <c r="H235" s="157">
        <v>34.463000000000001</v>
      </c>
      <c r="I235" s="158"/>
      <c r="L235" s="153"/>
      <c r="M235" s="159"/>
      <c r="T235" s="160"/>
      <c r="AT235" s="155" t="s">
        <v>150</v>
      </c>
      <c r="AU235" s="155" t="s">
        <v>79</v>
      </c>
      <c r="AV235" s="12" t="s">
        <v>79</v>
      </c>
      <c r="AW235" s="12" t="s">
        <v>27</v>
      </c>
      <c r="AX235" s="12" t="s">
        <v>70</v>
      </c>
      <c r="AY235" s="155" t="s">
        <v>143</v>
      </c>
    </row>
    <row r="236" spans="2:65" s="13" customFormat="1" x14ac:dyDescent="0.2">
      <c r="B236" s="161"/>
      <c r="D236" s="154" t="s">
        <v>150</v>
      </c>
      <c r="E236" s="162" t="s">
        <v>1</v>
      </c>
      <c r="F236" s="163" t="s">
        <v>152</v>
      </c>
      <c r="H236" s="164">
        <v>34.463000000000001</v>
      </c>
      <c r="I236" s="165"/>
      <c r="L236" s="161"/>
      <c r="M236" s="166"/>
      <c r="T236" s="167"/>
      <c r="AT236" s="162" t="s">
        <v>150</v>
      </c>
      <c r="AU236" s="162" t="s">
        <v>79</v>
      </c>
      <c r="AV236" s="13" t="s">
        <v>85</v>
      </c>
      <c r="AW236" s="13" t="s">
        <v>27</v>
      </c>
      <c r="AX236" s="13" t="s">
        <v>75</v>
      </c>
      <c r="AY236" s="162" t="s">
        <v>143</v>
      </c>
    </row>
    <row r="237" spans="2:65" s="1" customFormat="1" ht="16.5" customHeight="1" x14ac:dyDescent="0.2">
      <c r="B237" s="138"/>
      <c r="C237" s="139" t="s">
        <v>319</v>
      </c>
      <c r="D237" s="139" t="s">
        <v>145</v>
      </c>
      <c r="E237" s="140" t="s">
        <v>320</v>
      </c>
      <c r="F237" s="141" t="s">
        <v>321</v>
      </c>
      <c r="G237" s="142" t="s">
        <v>322</v>
      </c>
      <c r="H237" s="143">
        <v>68.2</v>
      </c>
      <c r="I237" s="144"/>
      <c r="J237" s="145">
        <f>ROUND(I237*H237,2)</f>
        <v>0</v>
      </c>
      <c r="K237" s="146"/>
      <c r="L237" s="31"/>
      <c r="M237" s="147" t="s">
        <v>1</v>
      </c>
      <c r="N237" s="148" t="s">
        <v>36</v>
      </c>
      <c r="P237" s="149">
        <f>O237*H237</f>
        <v>0</v>
      </c>
      <c r="Q237" s="149">
        <v>4.2000000000000002E-4</v>
      </c>
      <c r="R237" s="149">
        <f>Q237*H237</f>
        <v>2.8644000000000003E-2</v>
      </c>
      <c r="S237" s="149">
        <v>0</v>
      </c>
      <c r="T237" s="150">
        <f>S237*H237</f>
        <v>0</v>
      </c>
      <c r="AR237" s="151" t="s">
        <v>85</v>
      </c>
      <c r="AT237" s="151" t="s">
        <v>145</v>
      </c>
      <c r="AU237" s="151" t="s">
        <v>79</v>
      </c>
      <c r="AY237" s="16" t="s">
        <v>143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6" t="s">
        <v>79</v>
      </c>
      <c r="BK237" s="152">
        <f>ROUND(I237*H237,2)</f>
        <v>0</v>
      </c>
      <c r="BL237" s="16" t="s">
        <v>85</v>
      </c>
      <c r="BM237" s="151" t="s">
        <v>323</v>
      </c>
    </row>
    <row r="238" spans="2:65" s="1" customFormat="1" ht="16.5" customHeight="1" x14ac:dyDescent="0.2">
      <c r="B238" s="138"/>
      <c r="C238" s="139" t="s">
        <v>324</v>
      </c>
      <c r="D238" s="139" t="s">
        <v>145</v>
      </c>
      <c r="E238" s="140" t="s">
        <v>325</v>
      </c>
      <c r="F238" s="141" t="s">
        <v>326</v>
      </c>
      <c r="G238" s="142" t="s">
        <v>322</v>
      </c>
      <c r="H238" s="143">
        <v>242.4</v>
      </c>
      <c r="I238" s="144"/>
      <c r="J238" s="145">
        <f>ROUND(I238*H238,2)</f>
        <v>0</v>
      </c>
      <c r="K238" s="146"/>
      <c r="L238" s="31"/>
      <c r="M238" s="147" t="s">
        <v>1</v>
      </c>
      <c r="N238" s="148" t="s">
        <v>36</v>
      </c>
      <c r="P238" s="149">
        <f>O238*H238</f>
        <v>0</v>
      </c>
      <c r="Q238" s="149">
        <v>8.8999999999999995E-4</v>
      </c>
      <c r="R238" s="149">
        <f>Q238*H238</f>
        <v>0.21573599999999998</v>
      </c>
      <c r="S238" s="149">
        <v>0</v>
      </c>
      <c r="T238" s="150">
        <f>S238*H238</f>
        <v>0</v>
      </c>
      <c r="AR238" s="151" t="s">
        <v>85</v>
      </c>
      <c r="AT238" s="151" t="s">
        <v>145</v>
      </c>
      <c r="AU238" s="151" t="s">
        <v>79</v>
      </c>
      <c r="AY238" s="16" t="s">
        <v>143</v>
      </c>
      <c r="BE238" s="152">
        <f>IF(N238="základná",J238,0)</f>
        <v>0</v>
      </c>
      <c r="BF238" s="152">
        <f>IF(N238="znížená",J238,0)</f>
        <v>0</v>
      </c>
      <c r="BG238" s="152">
        <f>IF(N238="zákl. prenesená",J238,0)</f>
        <v>0</v>
      </c>
      <c r="BH238" s="152">
        <f>IF(N238="zníž. prenesená",J238,0)</f>
        <v>0</v>
      </c>
      <c r="BI238" s="152">
        <f>IF(N238="nulová",J238,0)</f>
        <v>0</v>
      </c>
      <c r="BJ238" s="16" t="s">
        <v>79</v>
      </c>
      <c r="BK238" s="152">
        <f>ROUND(I238*H238,2)</f>
        <v>0</v>
      </c>
      <c r="BL238" s="16" t="s">
        <v>85</v>
      </c>
      <c r="BM238" s="151" t="s">
        <v>327</v>
      </c>
    </row>
    <row r="239" spans="2:65" s="12" customFormat="1" ht="20.399999999999999" x14ac:dyDescent="0.2">
      <c r="B239" s="153"/>
      <c r="D239" s="154" t="s">
        <v>150</v>
      </c>
      <c r="E239" s="155" t="s">
        <v>1</v>
      </c>
      <c r="F239" s="156" t="s">
        <v>328</v>
      </c>
      <c r="H239" s="157">
        <v>242.4</v>
      </c>
      <c r="I239" s="158"/>
      <c r="L239" s="153"/>
      <c r="M239" s="159"/>
      <c r="T239" s="160"/>
      <c r="AT239" s="155" t="s">
        <v>150</v>
      </c>
      <c r="AU239" s="155" t="s">
        <v>79</v>
      </c>
      <c r="AV239" s="12" t="s">
        <v>79</v>
      </c>
      <c r="AW239" s="12" t="s">
        <v>27</v>
      </c>
      <c r="AX239" s="12" t="s">
        <v>70</v>
      </c>
      <c r="AY239" s="155" t="s">
        <v>143</v>
      </c>
    </row>
    <row r="240" spans="2:65" s="13" customFormat="1" x14ac:dyDescent="0.2">
      <c r="B240" s="161"/>
      <c r="D240" s="154" t="s">
        <v>150</v>
      </c>
      <c r="E240" s="162" t="s">
        <v>1</v>
      </c>
      <c r="F240" s="163" t="s">
        <v>152</v>
      </c>
      <c r="H240" s="164">
        <v>242.4</v>
      </c>
      <c r="I240" s="165"/>
      <c r="L240" s="161"/>
      <c r="M240" s="166"/>
      <c r="T240" s="167"/>
      <c r="AT240" s="162" t="s">
        <v>150</v>
      </c>
      <c r="AU240" s="162" t="s">
        <v>79</v>
      </c>
      <c r="AV240" s="13" t="s">
        <v>85</v>
      </c>
      <c r="AW240" s="13" t="s">
        <v>27</v>
      </c>
      <c r="AX240" s="13" t="s">
        <v>75</v>
      </c>
      <c r="AY240" s="162" t="s">
        <v>143</v>
      </c>
    </row>
    <row r="241" spans="2:65" s="1" customFormat="1" ht="16.5" customHeight="1" x14ac:dyDescent="0.2">
      <c r="B241" s="138"/>
      <c r="C241" s="139" t="s">
        <v>329</v>
      </c>
      <c r="D241" s="139" t="s">
        <v>145</v>
      </c>
      <c r="E241" s="140" t="s">
        <v>330</v>
      </c>
      <c r="F241" s="141" t="s">
        <v>331</v>
      </c>
      <c r="G241" s="142" t="s">
        <v>322</v>
      </c>
      <c r="H241" s="143">
        <v>242.4</v>
      </c>
      <c r="I241" s="144"/>
      <c r="J241" s="145">
        <f>ROUND(I241*H241,2)</f>
        <v>0</v>
      </c>
      <c r="K241" s="146"/>
      <c r="L241" s="31"/>
      <c r="M241" s="147" t="s">
        <v>1</v>
      </c>
      <c r="N241" s="148" t="s">
        <v>36</v>
      </c>
      <c r="P241" s="149">
        <f>O241*H241</f>
        <v>0</v>
      </c>
      <c r="Q241" s="149">
        <v>1E-4</v>
      </c>
      <c r="R241" s="149">
        <f>Q241*H241</f>
        <v>2.4240000000000001E-2</v>
      </c>
      <c r="S241" s="149">
        <v>0</v>
      </c>
      <c r="T241" s="150">
        <f>S241*H241</f>
        <v>0</v>
      </c>
      <c r="AR241" s="151" t="s">
        <v>85</v>
      </c>
      <c r="AT241" s="151" t="s">
        <v>145</v>
      </c>
      <c r="AU241" s="151" t="s">
        <v>79</v>
      </c>
      <c r="AY241" s="16" t="s">
        <v>143</v>
      </c>
      <c r="BE241" s="152">
        <f>IF(N241="základná",J241,0)</f>
        <v>0</v>
      </c>
      <c r="BF241" s="152">
        <f>IF(N241="znížená",J241,0)</f>
        <v>0</v>
      </c>
      <c r="BG241" s="152">
        <f>IF(N241="zákl. prenesená",J241,0)</f>
        <v>0</v>
      </c>
      <c r="BH241" s="152">
        <f>IF(N241="zníž. prenesená",J241,0)</f>
        <v>0</v>
      </c>
      <c r="BI241" s="152">
        <f>IF(N241="nulová",J241,0)</f>
        <v>0</v>
      </c>
      <c r="BJ241" s="16" t="s">
        <v>79</v>
      </c>
      <c r="BK241" s="152">
        <f>ROUND(I241*H241,2)</f>
        <v>0</v>
      </c>
      <c r="BL241" s="16" t="s">
        <v>85</v>
      </c>
      <c r="BM241" s="151" t="s">
        <v>332</v>
      </c>
    </row>
    <row r="242" spans="2:65" s="12" customFormat="1" ht="20.399999999999999" x14ac:dyDescent="0.2">
      <c r="B242" s="153"/>
      <c r="D242" s="154" t="s">
        <v>150</v>
      </c>
      <c r="E242" s="155" t="s">
        <v>1</v>
      </c>
      <c r="F242" s="156" t="s">
        <v>328</v>
      </c>
      <c r="H242" s="157">
        <v>242.4</v>
      </c>
      <c r="I242" s="158"/>
      <c r="L242" s="153"/>
      <c r="M242" s="159"/>
      <c r="T242" s="160"/>
      <c r="AT242" s="155" t="s">
        <v>150</v>
      </c>
      <c r="AU242" s="155" t="s">
        <v>79</v>
      </c>
      <c r="AV242" s="12" t="s">
        <v>79</v>
      </c>
      <c r="AW242" s="12" t="s">
        <v>27</v>
      </c>
      <c r="AX242" s="12" t="s">
        <v>75</v>
      </c>
      <c r="AY242" s="155" t="s">
        <v>143</v>
      </c>
    </row>
    <row r="243" spans="2:65" s="1" customFormat="1" ht="21.75" customHeight="1" x14ac:dyDescent="0.2">
      <c r="B243" s="138"/>
      <c r="C243" s="139" t="s">
        <v>333</v>
      </c>
      <c r="D243" s="139" t="s">
        <v>145</v>
      </c>
      <c r="E243" s="140" t="s">
        <v>334</v>
      </c>
      <c r="F243" s="141" t="s">
        <v>335</v>
      </c>
      <c r="G243" s="142" t="s">
        <v>322</v>
      </c>
      <c r="H243" s="143">
        <v>153.80000000000001</v>
      </c>
      <c r="I243" s="144"/>
      <c r="J243" s="145">
        <f>ROUND(I243*H243,2)</f>
        <v>0</v>
      </c>
      <c r="K243" s="146"/>
      <c r="L243" s="31"/>
      <c r="M243" s="147" t="s">
        <v>1</v>
      </c>
      <c r="N243" s="148" t="s">
        <v>36</v>
      </c>
      <c r="P243" s="149">
        <f>O243*H243</f>
        <v>0</v>
      </c>
      <c r="Q243" s="149">
        <v>8.7000000000000001E-4</v>
      </c>
      <c r="R243" s="149">
        <f>Q243*H243</f>
        <v>0.13380600000000001</v>
      </c>
      <c r="S243" s="149">
        <v>0</v>
      </c>
      <c r="T243" s="150">
        <f>S243*H243</f>
        <v>0</v>
      </c>
      <c r="AR243" s="151" t="s">
        <v>85</v>
      </c>
      <c r="AT243" s="151" t="s">
        <v>145</v>
      </c>
      <c r="AU243" s="151" t="s">
        <v>79</v>
      </c>
      <c r="AY243" s="16" t="s">
        <v>143</v>
      </c>
      <c r="BE243" s="152">
        <f>IF(N243="základná",J243,0)</f>
        <v>0</v>
      </c>
      <c r="BF243" s="152">
        <f>IF(N243="znížená",J243,0)</f>
        <v>0</v>
      </c>
      <c r="BG243" s="152">
        <f>IF(N243="zákl. prenesená",J243,0)</f>
        <v>0</v>
      </c>
      <c r="BH243" s="152">
        <f>IF(N243="zníž. prenesená",J243,0)</f>
        <v>0</v>
      </c>
      <c r="BI243" s="152">
        <f>IF(N243="nulová",J243,0)</f>
        <v>0</v>
      </c>
      <c r="BJ243" s="16" t="s">
        <v>79</v>
      </c>
      <c r="BK243" s="152">
        <f>ROUND(I243*H243,2)</f>
        <v>0</v>
      </c>
      <c r="BL243" s="16" t="s">
        <v>85</v>
      </c>
      <c r="BM243" s="151" t="s">
        <v>336</v>
      </c>
    </row>
    <row r="244" spans="2:65" s="12" customFormat="1" x14ac:dyDescent="0.2">
      <c r="B244" s="153"/>
      <c r="D244" s="154" t="s">
        <v>150</v>
      </c>
      <c r="E244" s="155" t="s">
        <v>1</v>
      </c>
      <c r="F244" s="156" t="s">
        <v>337</v>
      </c>
      <c r="H244" s="157">
        <v>153.80000000000001</v>
      </c>
      <c r="I244" s="158"/>
      <c r="L244" s="153"/>
      <c r="M244" s="159"/>
      <c r="T244" s="160"/>
      <c r="AT244" s="155" t="s">
        <v>150</v>
      </c>
      <c r="AU244" s="155" t="s">
        <v>79</v>
      </c>
      <c r="AV244" s="12" t="s">
        <v>79</v>
      </c>
      <c r="AW244" s="12" t="s">
        <v>27</v>
      </c>
      <c r="AX244" s="12" t="s">
        <v>75</v>
      </c>
      <c r="AY244" s="155" t="s">
        <v>143</v>
      </c>
    </row>
    <row r="245" spans="2:65" s="1" customFormat="1" ht="24.15" customHeight="1" x14ac:dyDescent="0.2">
      <c r="B245" s="138"/>
      <c r="C245" s="139" t="s">
        <v>338</v>
      </c>
      <c r="D245" s="139" t="s">
        <v>145</v>
      </c>
      <c r="E245" s="140" t="s">
        <v>339</v>
      </c>
      <c r="F245" s="141" t="s">
        <v>340</v>
      </c>
      <c r="G245" s="142" t="s">
        <v>322</v>
      </c>
      <c r="H245" s="143">
        <v>153.80000000000001</v>
      </c>
      <c r="I245" s="144"/>
      <c r="J245" s="145">
        <f>ROUND(I245*H245,2)</f>
        <v>0</v>
      </c>
      <c r="K245" s="146"/>
      <c r="L245" s="31"/>
      <c r="M245" s="147" t="s">
        <v>1</v>
      </c>
      <c r="N245" s="148" t="s">
        <v>36</v>
      </c>
      <c r="P245" s="149">
        <f>O245*H245</f>
        <v>0</v>
      </c>
      <c r="Q245" s="149">
        <v>8.7000000000000001E-4</v>
      </c>
      <c r="R245" s="149">
        <f>Q245*H245</f>
        <v>0.13380600000000001</v>
      </c>
      <c r="S245" s="149">
        <v>0</v>
      </c>
      <c r="T245" s="150">
        <f>S245*H245</f>
        <v>0</v>
      </c>
      <c r="AR245" s="151" t="s">
        <v>85</v>
      </c>
      <c r="AT245" s="151" t="s">
        <v>145</v>
      </c>
      <c r="AU245" s="151" t="s">
        <v>79</v>
      </c>
      <c r="AY245" s="16" t="s">
        <v>143</v>
      </c>
      <c r="BE245" s="152">
        <f>IF(N245="základná",J245,0)</f>
        <v>0</v>
      </c>
      <c r="BF245" s="152">
        <f>IF(N245="znížená",J245,0)</f>
        <v>0</v>
      </c>
      <c r="BG245" s="152">
        <f>IF(N245="zákl. prenesená",J245,0)</f>
        <v>0</v>
      </c>
      <c r="BH245" s="152">
        <f>IF(N245="zníž. prenesená",J245,0)</f>
        <v>0</v>
      </c>
      <c r="BI245" s="152">
        <f>IF(N245="nulová",J245,0)</f>
        <v>0</v>
      </c>
      <c r="BJ245" s="16" t="s">
        <v>79</v>
      </c>
      <c r="BK245" s="152">
        <f>ROUND(I245*H245,2)</f>
        <v>0</v>
      </c>
      <c r="BL245" s="16" t="s">
        <v>85</v>
      </c>
      <c r="BM245" s="151" t="s">
        <v>341</v>
      </c>
    </row>
    <row r="246" spans="2:65" s="12" customFormat="1" x14ac:dyDescent="0.2">
      <c r="B246" s="153"/>
      <c r="D246" s="154" t="s">
        <v>150</v>
      </c>
      <c r="E246" s="155" t="s">
        <v>1</v>
      </c>
      <c r="F246" s="156" t="s">
        <v>337</v>
      </c>
      <c r="H246" s="157">
        <v>153.80000000000001</v>
      </c>
      <c r="I246" s="158"/>
      <c r="L246" s="153"/>
      <c r="M246" s="159"/>
      <c r="T246" s="160"/>
      <c r="AT246" s="155" t="s">
        <v>150</v>
      </c>
      <c r="AU246" s="155" t="s">
        <v>79</v>
      </c>
      <c r="AV246" s="12" t="s">
        <v>79</v>
      </c>
      <c r="AW246" s="12" t="s">
        <v>27</v>
      </c>
      <c r="AX246" s="12" t="s">
        <v>75</v>
      </c>
      <c r="AY246" s="155" t="s">
        <v>143</v>
      </c>
    </row>
    <row r="247" spans="2:65" s="11" customFormat="1" ht="22.95" customHeight="1" x14ac:dyDescent="0.25">
      <c r="B247" s="126"/>
      <c r="D247" s="127" t="s">
        <v>69</v>
      </c>
      <c r="E247" s="136" t="s">
        <v>186</v>
      </c>
      <c r="F247" s="136" t="s">
        <v>342</v>
      </c>
      <c r="I247" s="129"/>
      <c r="J247" s="137">
        <f>BK247</f>
        <v>0</v>
      </c>
      <c r="L247" s="126"/>
      <c r="M247" s="131"/>
      <c r="P247" s="132">
        <f>SUM(P248:P314)</f>
        <v>0</v>
      </c>
      <c r="R247" s="132">
        <f>SUM(R248:R314)</f>
        <v>60.175688500000007</v>
      </c>
      <c r="T247" s="133">
        <f>SUM(T248:T314)</f>
        <v>107.75951299999998</v>
      </c>
      <c r="AR247" s="127" t="s">
        <v>75</v>
      </c>
      <c r="AT247" s="134" t="s">
        <v>69</v>
      </c>
      <c r="AU247" s="134" t="s">
        <v>75</v>
      </c>
      <c r="AY247" s="127" t="s">
        <v>143</v>
      </c>
      <c r="BK247" s="135">
        <f>SUM(BK248:BK314)</f>
        <v>0</v>
      </c>
    </row>
    <row r="248" spans="2:65" s="1" customFormat="1" ht="37.950000000000003" customHeight="1" x14ac:dyDescent="0.2">
      <c r="B248" s="138"/>
      <c r="C248" s="139" t="s">
        <v>343</v>
      </c>
      <c r="D248" s="139" t="s">
        <v>145</v>
      </c>
      <c r="E248" s="140" t="s">
        <v>344</v>
      </c>
      <c r="F248" s="141" t="s">
        <v>345</v>
      </c>
      <c r="G248" s="142" t="s">
        <v>148</v>
      </c>
      <c r="H248" s="143">
        <v>223.03</v>
      </c>
      <c r="I248" s="144"/>
      <c r="J248" s="145">
        <f>ROUND(I248*H248,2)</f>
        <v>0</v>
      </c>
      <c r="K248" s="146"/>
      <c r="L248" s="31"/>
      <c r="M248" s="147" t="s">
        <v>1</v>
      </c>
      <c r="N248" s="148" t="s">
        <v>36</v>
      </c>
      <c r="P248" s="149">
        <f>O248*H248</f>
        <v>0</v>
      </c>
      <c r="Q248" s="149">
        <v>0</v>
      </c>
      <c r="R248" s="149">
        <f>Q248*H248</f>
        <v>0</v>
      </c>
      <c r="S248" s="149">
        <v>6.5000000000000002E-2</v>
      </c>
      <c r="T248" s="150">
        <f>S248*H248</f>
        <v>14.49695</v>
      </c>
      <c r="AR248" s="151" t="s">
        <v>85</v>
      </c>
      <c r="AT248" s="151" t="s">
        <v>145</v>
      </c>
      <c r="AU248" s="151" t="s">
        <v>79</v>
      </c>
      <c r="AY248" s="16" t="s">
        <v>143</v>
      </c>
      <c r="BE248" s="152">
        <f>IF(N248="základná",J248,0)</f>
        <v>0</v>
      </c>
      <c r="BF248" s="152">
        <f>IF(N248="znížená",J248,0)</f>
        <v>0</v>
      </c>
      <c r="BG248" s="152">
        <f>IF(N248="zákl. prenesená",J248,0)</f>
        <v>0</v>
      </c>
      <c r="BH248" s="152">
        <f>IF(N248="zníž. prenesená",J248,0)</f>
        <v>0</v>
      </c>
      <c r="BI248" s="152">
        <f>IF(N248="nulová",J248,0)</f>
        <v>0</v>
      </c>
      <c r="BJ248" s="16" t="s">
        <v>79</v>
      </c>
      <c r="BK248" s="152">
        <f>ROUND(I248*H248,2)</f>
        <v>0</v>
      </c>
      <c r="BL248" s="16" t="s">
        <v>85</v>
      </c>
      <c r="BM248" s="151" t="s">
        <v>346</v>
      </c>
    </row>
    <row r="249" spans="2:65" s="12" customFormat="1" ht="40.799999999999997" x14ac:dyDescent="0.2">
      <c r="B249" s="153"/>
      <c r="D249" s="154" t="s">
        <v>150</v>
      </c>
      <c r="E249" s="155" t="s">
        <v>1</v>
      </c>
      <c r="F249" s="156" t="s">
        <v>347</v>
      </c>
      <c r="H249" s="157">
        <v>223.03</v>
      </c>
      <c r="I249" s="158"/>
      <c r="L249" s="153"/>
      <c r="M249" s="159"/>
      <c r="T249" s="160"/>
      <c r="AT249" s="155" t="s">
        <v>150</v>
      </c>
      <c r="AU249" s="155" t="s">
        <v>79</v>
      </c>
      <c r="AV249" s="12" t="s">
        <v>79</v>
      </c>
      <c r="AW249" s="12" t="s">
        <v>27</v>
      </c>
      <c r="AX249" s="12" t="s">
        <v>75</v>
      </c>
      <c r="AY249" s="155" t="s">
        <v>143</v>
      </c>
    </row>
    <row r="250" spans="2:65" s="1" customFormat="1" ht="16.5" customHeight="1" x14ac:dyDescent="0.2">
      <c r="B250" s="138"/>
      <c r="C250" s="139" t="s">
        <v>348</v>
      </c>
      <c r="D250" s="139" t="s">
        <v>145</v>
      </c>
      <c r="E250" s="140" t="s">
        <v>349</v>
      </c>
      <c r="F250" s="141" t="s">
        <v>350</v>
      </c>
      <c r="G250" s="142" t="s">
        <v>155</v>
      </c>
      <c r="H250" s="143">
        <v>2.9780000000000002</v>
      </c>
      <c r="I250" s="144"/>
      <c r="J250" s="145">
        <f>ROUND(I250*H250,2)</f>
        <v>0</v>
      </c>
      <c r="K250" s="146"/>
      <c r="L250" s="31"/>
      <c r="M250" s="147" t="s">
        <v>1</v>
      </c>
      <c r="N250" s="148" t="s">
        <v>36</v>
      </c>
      <c r="P250" s="149">
        <f>O250*H250</f>
        <v>0</v>
      </c>
      <c r="Q250" s="149">
        <v>0</v>
      </c>
      <c r="R250" s="149">
        <f>Q250*H250</f>
        <v>0</v>
      </c>
      <c r="S250" s="149">
        <v>2.4</v>
      </c>
      <c r="T250" s="150">
        <f>S250*H250</f>
        <v>7.1472000000000007</v>
      </c>
      <c r="AR250" s="151" t="s">
        <v>85</v>
      </c>
      <c r="AT250" s="151" t="s">
        <v>145</v>
      </c>
      <c r="AU250" s="151" t="s">
        <v>79</v>
      </c>
      <c r="AY250" s="16" t="s">
        <v>143</v>
      </c>
      <c r="BE250" s="152">
        <f>IF(N250="základná",J250,0)</f>
        <v>0</v>
      </c>
      <c r="BF250" s="152">
        <f>IF(N250="znížená",J250,0)</f>
        <v>0</v>
      </c>
      <c r="BG250" s="152">
        <f>IF(N250="zákl. prenesená",J250,0)</f>
        <v>0</v>
      </c>
      <c r="BH250" s="152">
        <f>IF(N250="zníž. prenesená",J250,0)</f>
        <v>0</v>
      </c>
      <c r="BI250" s="152">
        <f>IF(N250="nulová",J250,0)</f>
        <v>0</v>
      </c>
      <c r="BJ250" s="16" t="s">
        <v>79</v>
      </c>
      <c r="BK250" s="152">
        <f>ROUND(I250*H250,2)</f>
        <v>0</v>
      </c>
      <c r="BL250" s="16" t="s">
        <v>85</v>
      </c>
      <c r="BM250" s="151" t="s">
        <v>351</v>
      </c>
    </row>
    <row r="251" spans="2:65" s="12" customFormat="1" x14ac:dyDescent="0.2">
      <c r="B251" s="153"/>
      <c r="D251" s="154" t="s">
        <v>150</v>
      </c>
      <c r="E251" s="155" t="s">
        <v>1</v>
      </c>
      <c r="F251" s="156" t="s">
        <v>352</v>
      </c>
      <c r="H251" s="157">
        <v>2.9780000000000002</v>
      </c>
      <c r="I251" s="158"/>
      <c r="L251" s="153"/>
      <c r="M251" s="159"/>
      <c r="T251" s="160"/>
      <c r="AT251" s="155" t="s">
        <v>150</v>
      </c>
      <c r="AU251" s="155" t="s">
        <v>79</v>
      </c>
      <c r="AV251" s="12" t="s">
        <v>79</v>
      </c>
      <c r="AW251" s="12" t="s">
        <v>27</v>
      </c>
      <c r="AX251" s="12" t="s">
        <v>75</v>
      </c>
      <c r="AY251" s="155" t="s">
        <v>143</v>
      </c>
    </row>
    <row r="252" spans="2:65" s="1" customFormat="1" ht="33" customHeight="1" x14ac:dyDescent="0.2">
      <c r="B252" s="138"/>
      <c r="C252" s="139" t="s">
        <v>353</v>
      </c>
      <c r="D252" s="139" t="s">
        <v>145</v>
      </c>
      <c r="E252" s="140" t="s">
        <v>354</v>
      </c>
      <c r="F252" s="141" t="s">
        <v>355</v>
      </c>
      <c r="G252" s="142" t="s">
        <v>155</v>
      </c>
      <c r="H252" s="143">
        <v>1.008</v>
      </c>
      <c r="I252" s="144"/>
      <c r="J252" s="145">
        <f>ROUND(I252*H252,2)</f>
        <v>0</v>
      </c>
      <c r="K252" s="146"/>
      <c r="L252" s="31"/>
      <c r="M252" s="147" t="s">
        <v>1</v>
      </c>
      <c r="N252" s="148" t="s">
        <v>36</v>
      </c>
      <c r="P252" s="149">
        <f>O252*H252</f>
        <v>0</v>
      </c>
      <c r="Q252" s="149">
        <v>0</v>
      </c>
      <c r="R252" s="149">
        <f>Q252*H252</f>
        <v>0</v>
      </c>
      <c r="S252" s="149">
        <v>2.4</v>
      </c>
      <c r="T252" s="150">
        <f>S252*H252</f>
        <v>2.4192</v>
      </c>
      <c r="AR252" s="151" t="s">
        <v>85</v>
      </c>
      <c r="AT252" s="151" t="s">
        <v>145</v>
      </c>
      <c r="AU252" s="151" t="s">
        <v>79</v>
      </c>
      <c r="AY252" s="16" t="s">
        <v>143</v>
      </c>
      <c r="BE252" s="152">
        <f>IF(N252="základná",J252,0)</f>
        <v>0</v>
      </c>
      <c r="BF252" s="152">
        <f>IF(N252="znížená",J252,0)</f>
        <v>0</v>
      </c>
      <c r="BG252" s="152">
        <f>IF(N252="zákl. prenesená",J252,0)</f>
        <v>0</v>
      </c>
      <c r="BH252" s="152">
        <f>IF(N252="zníž. prenesená",J252,0)</f>
        <v>0</v>
      </c>
      <c r="BI252" s="152">
        <f>IF(N252="nulová",J252,0)</f>
        <v>0</v>
      </c>
      <c r="BJ252" s="16" t="s">
        <v>79</v>
      </c>
      <c r="BK252" s="152">
        <f>ROUND(I252*H252,2)</f>
        <v>0</v>
      </c>
      <c r="BL252" s="16" t="s">
        <v>85</v>
      </c>
      <c r="BM252" s="151" t="s">
        <v>356</v>
      </c>
    </row>
    <row r="253" spans="2:65" s="12" customFormat="1" x14ac:dyDescent="0.2">
      <c r="B253" s="153"/>
      <c r="D253" s="154" t="s">
        <v>150</v>
      </c>
      <c r="E253" s="155" t="s">
        <v>1</v>
      </c>
      <c r="F253" s="156" t="s">
        <v>357</v>
      </c>
      <c r="H253" s="157">
        <v>1.008</v>
      </c>
      <c r="I253" s="158"/>
      <c r="L253" s="153"/>
      <c r="M253" s="159"/>
      <c r="T253" s="160"/>
      <c r="AT253" s="155" t="s">
        <v>150</v>
      </c>
      <c r="AU253" s="155" t="s">
        <v>79</v>
      </c>
      <c r="AV253" s="12" t="s">
        <v>79</v>
      </c>
      <c r="AW253" s="12" t="s">
        <v>27</v>
      </c>
      <c r="AX253" s="12" t="s">
        <v>75</v>
      </c>
      <c r="AY253" s="155" t="s">
        <v>143</v>
      </c>
    </row>
    <row r="254" spans="2:65" s="1" customFormat="1" ht="16.5" customHeight="1" x14ac:dyDescent="0.2">
      <c r="B254" s="138"/>
      <c r="C254" s="139" t="s">
        <v>358</v>
      </c>
      <c r="D254" s="139" t="s">
        <v>145</v>
      </c>
      <c r="E254" s="140" t="s">
        <v>359</v>
      </c>
      <c r="F254" s="141" t="s">
        <v>360</v>
      </c>
      <c r="G254" s="142" t="s">
        <v>148</v>
      </c>
      <c r="H254" s="143">
        <v>59.042999999999999</v>
      </c>
      <c r="I254" s="144"/>
      <c r="J254" s="145">
        <f>ROUND(I254*H254,2)</f>
        <v>0</v>
      </c>
      <c r="K254" s="146"/>
      <c r="L254" s="31"/>
      <c r="M254" s="147" t="s">
        <v>1</v>
      </c>
      <c r="N254" s="148" t="s">
        <v>36</v>
      </c>
      <c r="P254" s="149">
        <f>O254*H254</f>
        <v>0</v>
      </c>
      <c r="Q254" s="149">
        <v>0</v>
      </c>
      <c r="R254" s="149">
        <f>Q254*H254</f>
        <v>0</v>
      </c>
      <c r="S254" s="149">
        <v>4.3999999999999997E-2</v>
      </c>
      <c r="T254" s="150">
        <f>S254*H254</f>
        <v>2.5978919999999999</v>
      </c>
      <c r="AR254" s="151" t="s">
        <v>85</v>
      </c>
      <c r="AT254" s="151" t="s">
        <v>145</v>
      </c>
      <c r="AU254" s="151" t="s">
        <v>79</v>
      </c>
      <c r="AY254" s="16" t="s">
        <v>143</v>
      </c>
      <c r="BE254" s="152">
        <f>IF(N254="základná",J254,0)</f>
        <v>0</v>
      </c>
      <c r="BF254" s="152">
        <f>IF(N254="znížená",J254,0)</f>
        <v>0</v>
      </c>
      <c r="BG254" s="152">
        <f>IF(N254="zákl. prenesená",J254,0)</f>
        <v>0</v>
      </c>
      <c r="BH254" s="152">
        <f>IF(N254="zníž. prenesená",J254,0)</f>
        <v>0</v>
      </c>
      <c r="BI254" s="152">
        <f>IF(N254="nulová",J254,0)</f>
        <v>0</v>
      </c>
      <c r="BJ254" s="16" t="s">
        <v>79</v>
      </c>
      <c r="BK254" s="152">
        <f>ROUND(I254*H254,2)</f>
        <v>0</v>
      </c>
      <c r="BL254" s="16" t="s">
        <v>85</v>
      </c>
      <c r="BM254" s="151" t="s">
        <v>361</v>
      </c>
    </row>
    <row r="255" spans="2:65" s="12" customFormat="1" ht="20.399999999999999" x14ac:dyDescent="0.2">
      <c r="B255" s="153"/>
      <c r="D255" s="154" t="s">
        <v>150</v>
      </c>
      <c r="E255" s="155" t="s">
        <v>1</v>
      </c>
      <c r="F255" s="156" t="s">
        <v>362</v>
      </c>
      <c r="H255" s="157">
        <v>59.042999999999999</v>
      </c>
      <c r="I255" s="158"/>
      <c r="L255" s="153"/>
      <c r="M255" s="159"/>
      <c r="T255" s="160"/>
      <c r="AT255" s="155" t="s">
        <v>150</v>
      </c>
      <c r="AU255" s="155" t="s">
        <v>79</v>
      </c>
      <c r="AV255" s="12" t="s">
        <v>79</v>
      </c>
      <c r="AW255" s="12" t="s">
        <v>27</v>
      </c>
      <c r="AX255" s="12" t="s">
        <v>75</v>
      </c>
      <c r="AY255" s="155" t="s">
        <v>143</v>
      </c>
    </row>
    <row r="256" spans="2:65" s="1" customFormat="1" ht="16.5" customHeight="1" x14ac:dyDescent="0.2">
      <c r="B256" s="138"/>
      <c r="C256" s="139" t="s">
        <v>363</v>
      </c>
      <c r="D256" s="139" t="s">
        <v>145</v>
      </c>
      <c r="E256" s="140" t="s">
        <v>364</v>
      </c>
      <c r="F256" s="141" t="s">
        <v>365</v>
      </c>
      <c r="G256" s="142" t="s">
        <v>148</v>
      </c>
      <c r="H256" s="143">
        <v>2.7</v>
      </c>
      <c r="I256" s="144"/>
      <c r="J256" s="145">
        <f>ROUND(I256*H256,2)</f>
        <v>0</v>
      </c>
      <c r="K256" s="146"/>
      <c r="L256" s="31"/>
      <c r="M256" s="147" t="s">
        <v>1</v>
      </c>
      <c r="N256" s="148" t="s">
        <v>36</v>
      </c>
      <c r="P256" s="149">
        <f>O256*H256</f>
        <v>0</v>
      </c>
      <c r="Q256" s="149">
        <v>0</v>
      </c>
      <c r="R256" s="149">
        <f>Q256*H256</f>
        <v>0</v>
      </c>
      <c r="S256" s="149">
        <v>6.0000000000000001E-3</v>
      </c>
      <c r="T256" s="150">
        <f>S256*H256</f>
        <v>1.6200000000000003E-2</v>
      </c>
      <c r="AR256" s="151" t="s">
        <v>85</v>
      </c>
      <c r="AT256" s="151" t="s">
        <v>145</v>
      </c>
      <c r="AU256" s="151" t="s">
        <v>79</v>
      </c>
      <c r="AY256" s="16" t="s">
        <v>143</v>
      </c>
      <c r="BE256" s="152">
        <f>IF(N256="základná",J256,0)</f>
        <v>0</v>
      </c>
      <c r="BF256" s="152">
        <f>IF(N256="znížená",J256,0)</f>
        <v>0</v>
      </c>
      <c r="BG256" s="152">
        <f>IF(N256="zákl. prenesená",J256,0)</f>
        <v>0</v>
      </c>
      <c r="BH256" s="152">
        <f>IF(N256="zníž. prenesená",J256,0)</f>
        <v>0</v>
      </c>
      <c r="BI256" s="152">
        <f>IF(N256="nulová",J256,0)</f>
        <v>0</v>
      </c>
      <c r="BJ256" s="16" t="s">
        <v>79</v>
      </c>
      <c r="BK256" s="152">
        <f>ROUND(I256*H256,2)</f>
        <v>0</v>
      </c>
      <c r="BL256" s="16" t="s">
        <v>85</v>
      </c>
      <c r="BM256" s="151" t="s">
        <v>366</v>
      </c>
    </row>
    <row r="257" spans="2:65" s="12" customFormat="1" x14ac:dyDescent="0.2">
      <c r="B257" s="153"/>
      <c r="D257" s="154" t="s">
        <v>150</v>
      </c>
      <c r="E257" s="155" t="s">
        <v>1</v>
      </c>
      <c r="F257" s="156" t="s">
        <v>367</v>
      </c>
      <c r="H257" s="157">
        <v>2.7</v>
      </c>
      <c r="I257" s="158"/>
      <c r="L257" s="153"/>
      <c r="M257" s="159"/>
      <c r="T257" s="160"/>
      <c r="AT257" s="155" t="s">
        <v>150</v>
      </c>
      <c r="AU257" s="155" t="s">
        <v>79</v>
      </c>
      <c r="AV257" s="12" t="s">
        <v>79</v>
      </c>
      <c r="AW257" s="12" t="s">
        <v>27</v>
      </c>
      <c r="AX257" s="12" t="s">
        <v>75</v>
      </c>
      <c r="AY257" s="155" t="s">
        <v>143</v>
      </c>
    </row>
    <row r="258" spans="2:65" s="1" customFormat="1" ht="24.15" customHeight="1" x14ac:dyDescent="0.2">
      <c r="B258" s="138"/>
      <c r="C258" s="139" t="s">
        <v>368</v>
      </c>
      <c r="D258" s="139" t="s">
        <v>145</v>
      </c>
      <c r="E258" s="140" t="s">
        <v>369</v>
      </c>
      <c r="F258" s="141" t="s">
        <v>370</v>
      </c>
      <c r="G258" s="142" t="s">
        <v>208</v>
      </c>
      <c r="H258" s="143">
        <v>14</v>
      </c>
      <c r="I258" s="144"/>
      <c r="J258" s="145">
        <f>ROUND(I258*H258,2)</f>
        <v>0</v>
      </c>
      <c r="K258" s="146"/>
      <c r="L258" s="31"/>
      <c r="M258" s="147" t="s">
        <v>1</v>
      </c>
      <c r="N258" s="148" t="s">
        <v>36</v>
      </c>
      <c r="P258" s="149">
        <f>O258*H258</f>
        <v>0</v>
      </c>
      <c r="Q258" s="149">
        <v>0</v>
      </c>
      <c r="R258" s="149">
        <f>Q258*H258</f>
        <v>0</v>
      </c>
      <c r="S258" s="149">
        <v>2.4E-2</v>
      </c>
      <c r="T258" s="150">
        <f>S258*H258</f>
        <v>0.33600000000000002</v>
      </c>
      <c r="AR258" s="151" t="s">
        <v>85</v>
      </c>
      <c r="AT258" s="151" t="s">
        <v>145</v>
      </c>
      <c r="AU258" s="151" t="s">
        <v>79</v>
      </c>
      <c r="AY258" s="16" t="s">
        <v>143</v>
      </c>
      <c r="BE258" s="152">
        <f>IF(N258="základná",J258,0)</f>
        <v>0</v>
      </c>
      <c r="BF258" s="152">
        <f>IF(N258="znížená",J258,0)</f>
        <v>0</v>
      </c>
      <c r="BG258" s="152">
        <f>IF(N258="zákl. prenesená",J258,0)</f>
        <v>0</v>
      </c>
      <c r="BH258" s="152">
        <f>IF(N258="zníž. prenesená",J258,0)</f>
        <v>0</v>
      </c>
      <c r="BI258" s="152">
        <f>IF(N258="nulová",J258,0)</f>
        <v>0</v>
      </c>
      <c r="BJ258" s="16" t="s">
        <v>79</v>
      </c>
      <c r="BK258" s="152">
        <f>ROUND(I258*H258,2)</f>
        <v>0</v>
      </c>
      <c r="BL258" s="16" t="s">
        <v>85</v>
      </c>
      <c r="BM258" s="151" t="s">
        <v>371</v>
      </c>
    </row>
    <row r="259" spans="2:65" s="12" customFormat="1" ht="20.399999999999999" x14ac:dyDescent="0.2">
      <c r="B259" s="153"/>
      <c r="D259" s="154" t="s">
        <v>150</v>
      </c>
      <c r="E259" s="155" t="s">
        <v>1</v>
      </c>
      <c r="F259" s="156" t="s">
        <v>372</v>
      </c>
      <c r="H259" s="157">
        <v>3</v>
      </c>
      <c r="I259" s="158"/>
      <c r="L259" s="153"/>
      <c r="M259" s="159"/>
      <c r="T259" s="160"/>
      <c r="AT259" s="155" t="s">
        <v>150</v>
      </c>
      <c r="AU259" s="155" t="s">
        <v>79</v>
      </c>
      <c r="AV259" s="12" t="s">
        <v>79</v>
      </c>
      <c r="AW259" s="12" t="s">
        <v>27</v>
      </c>
      <c r="AX259" s="12" t="s">
        <v>70</v>
      </c>
      <c r="AY259" s="155" t="s">
        <v>143</v>
      </c>
    </row>
    <row r="260" spans="2:65" s="12" customFormat="1" ht="20.399999999999999" x14ac:dyDescent="0.2">
      <c r="B260" s="153"/>
      <c r="D260" s="154" t="s">
        <v>150</v>
      </c>
      <c r="E260" s="155" t="s">
        <v>1</v>
      </c>
      <c r="F260" s="156" t="s">
        <v>373</v>
      </c>
      <c r="H260" s="157">
        <v>8</v>
      </c>
      <c r="I260" s="158"/>
      <c r="L260" s="153"/>
      <c r="M260" s="159"/>
      <c r="T260" s="160"/>
      <c r="AT260" s="155" t="s">
        <v>150</v>
      </c>
      <c r="AU260" s="155" t="s">
        <v>79</v>
      </c>
      <c r="AV260" s="12" t="s">
        <v>79</v>
      </c>
      <c r="AW260" s="12" t="s">
        <v>27</v>
      </c>
      <c r="AX260" s="12" t="s">
        <v>70</v>
      </c>
      <c r="AY260" s="155" t="s">
        <v>143</v>
      </c>
    </row>
    <row r="261" spans="2:65" s="12" customFormat="1" ht="20.399999999999999" x14ac:dyDescent="0.2">
      <c r="B261" s="153"/>
      <c r="D261" s="154" t="s">
        <v>150</v>
      </c>
      <c r="E261" s="155" t="s">
        <v>1</v>
      </c>
      <c r="F261" s="156" t="s">
        <v>374</v>
      </c>
      <c r="H261" s="157">
        <v>3</v>
      </c>
      <c r="I261" s="158"/>
      <c r="L261" s="153"/>
      <c r="M261" s="159"/>
      <c r="T261" s="160"/>
      <c r="AT261" s="155" t="s">
        <v>150</v>
      </c>
      <c r="AU261" s="155" t="s">
        <v>79</v>
      </c>
      <c r="AV261" s="12" t="s">
        <v>79</v>
      </c>
      <c r="AW261" s="12" t="s">
        <v>27</v>
      </c>
      <c r="AX261" s="12" t="s">
        <v>70</v>
      </c>
      <c r="AY261" s="155" t="s">
        <v>143</v>
      </c>
    </row>
    <row r="262" spans="2:65" s="13" customFormat="1" x14ac:dyDescent="0.2">
      <c r="B262" s="161"/>
      <c r="D262" s="154" t="s">
        <v>150</v>
      </c>
      <c r="E262" s="162" t="s">
        <v>1</v>
      </c>
      <c r="F262" s="163" t="s">
        <v>152</v>
      </c>
      <c r="H262" s="164">
        <v>14</v>
      </c>
      <c r="I262" s="165"/>
      <c r="L262" s="161"/>
      <c r="M262" s="166"/>
      <c r="T262" s="167"/>
      <c r="AT262" s="162" t="s">
        <v>150</v>
      </c>
      <c r="AU262" s="162" t="s">
        <v>79</v>
      </c>
      <c r="AV262" s="13" t="s">
        <v>85</v>
      </c>
      <c r="AW262" s="13" t="s">
        <v>27</v>
      </c>
      <c r="AX262" s="13" t="s">
        <v>75</v>
      </c>
      <c r="AY262" s="162" t="s">
        <v>143</v>
      </c>
    </row>
    <row r="263" spans="2:65" s="1" customFormat="1" ht="21.75" customHeight="1" x14ac:dyDescent="0.2">
      <c r="B263" s="138"/>
      <c r="C263" s="139" t="s">
        <v>375</v>
      </c>
      <c r="D263" s="139" t="s">
        <v>145</v>
      </c>
      <c r="E263" s="140" t="s">
        <v>376</v>
      </c>
      <c r="F263" s="141" t="s">
        <v>377</v>
      </c>
      <c r="G263" s="142" t="s">
        <v>208</v>
      </c>
      <c r="H263" s="143">
        <v>3</v>
      </c>
      <c r="I263" s="144"/>
      <c r="J263" s="145">
        <f>ROUND(I263*H263,2)</f>
        <v>0</v>
      </c>
      <c r="K263" s="146"/>
      <c r="L263" s="31"/>
      <c r="M263" s="147" t="s">
        <v>1</v>
      </c>
      <c r="N263" s="148" t="s">
        <v>36</v>
      </c>
      <c r="P263" s="149">
        <f>O263*H263</f>
        <v>0</v>
      </c>
      <c r="Q263" s="149">
        <v>0</v>
      </c>
      <c r="R263" s="149">
        <f>Q263*H263</f>
        <v>0</v>
      </c>
      <c r="S263" s="149">
        <v>8.9840000000000003E-2</v>
      </c>
      <c r="T263" s="150">
        <f>S263*H263</f>
        <v>0.26951999999999998</v>
      </c>
      <c r="AR263" s="151" t="s">
        <v>85</v>
      </c>
      <c r="AT263" s="151" t="s">
        <v>145</v>
      </c>
      <c r="AU263" s="151" t="s">
        <v>79</v>
      </c>
      <c r="AY263" s="16" t="s">
        <v>143</v>
      </c>
      <c r="BE263" s="152">
        <f>IF(N263="základná",J263,0)</f>
        <v>0</v>
      </c>
      <c r="BF263" s="152">
        <f>IF(N263="znížená",J263,0)</f>
        <v>0</v>
      </c>
      <c r="BG263" s="152">
        <f>IF(N263="zákl. prenesená",J263,0)</f>
        <v>0</v>
      </c>
      <c r="BH263" s="152">
        <f>IF(N263="zníž. prenesená",J263,0)</f>
        <v>0</v>
      </c>
      <c r="BI263" s="152">
        <f>IF(N263="nulová",J263,0)</f>
        <v>0</v>
      </c>
      <c r="BJ263" s="16" t="s">
        <v>79</v>
      </c>
      <c r="BK263" s="152">
        <f>ROUND(I263*H263,2)</f>
        <v>0</v>
      </c>
      <c r="BL263" s="16" t="s">
        <v>85</v>
      </c>
      <c r="BM263" s="151" t="s">
        <v>378</v>
      </c>
    </row>
    <row r="264" spans="2:65" s="1" customFormat="1" ht="21.75" customHeight="1" x14ac:dyDescent="0.2">
      <c r="B264" s="138"/>
      <c r="C264" s="139" t="s">
        <v>379</v>
      </c>
      <c r="D264" s="139" t="s">
        <v>145</v>
      </c>
      <c r="E264" s="140" t="s">
        <v>380</v>
      </c>
      <c r="F264" s="141" t="s">
        <v>381</v>
      </c>
      <c r="G264" s="142" t="s">
        <v>208</v>
      </c>
      <c r="H264" s="143">
        <v>8</v>
      </c>
      <c r="I264" s="144"/>
      <c r="J264" s="145">
        <f>ROUND(I264*H264,2)</f>
        <v>0</v>
      </c>
      <c r="K264" s="146"/>
      <c r="L264" s="31"/>
      <c r="M264" s="147" t="s">
        <v>1</v>
      </c>
      <c r="N264" s="148" t="s">
        <v>36</v>
      </c>
      <c r="P264" s="149">
        <f>O264*H264</f>
        <v>0</v>
      </c>
      <c r="Q264" s="149">
        <v>0</v>
      </c>
      <c r="R264" s="149">
        <f>Q264*H264</f>
        <v>0</v>
      </c>
      <c r="S264" s="149">
        <v>0.1198</v>
      </c>
      <c r="T264" s="150">
        <f>S264*H264</f>
        <v>0.95840000000000003</v>
      </c>
      <c r="AR264" s="151" t="s">
        <v>85</v>
      </c>
      <c r="AT264" s="151" t="s">
        <v>145</v>
      </c>
      <c r="AU264" s="151" t="s">
        <v>79</v>
      </c>
      <c r="AY264" s="16" t="s">
        <v>143</v>
      </c>
      <c r="BE264" s="152">
        <f>IF(N264="základná",J264,0)</f>
        <v>0</v>
      </c>
      <c r="BF264" s="152">
        <f>IF(N264="znížená",J264,0)</f>
        <v>0</v>
      </c>
      <c r="BG264" s="152">
        <f>IF(N264="zákl. prenesená",J264,0)</f>
        <v>0</v>
      </c>
      <c r="BH264" s="152">
        <f>IF(N264="zníž. prenesená",J264,0)</f>
        <v>0</v>
      </c>
      <c r="BI264" s="152">
        <f>IF(N264="nulová",J264,0)</f>
        <v>0</v>
      </c>
      <c r="BJ264" s="16" t="s">
        <v>79</v>
      </c>
      <c r="BK264" s="152">
        <f>ROUND(I264*H264,2)</f>
        <v>0</v>
      </c>
      <c r="BL264" s="16" t="s">
        <v>85</v>
      </c>
      <c r="BM264" s="151" t="s">
        <v>382</v>
      </c>
    </row>
    <row r="265" spans="2:65" s="1" customFormat="1" ht="21.75" customHeight="1" x14ac:dyDescent="0.2">
      <c r="B265" s="138"/>
      <c r="C265" s="139" t="s">
        <v>383</v>
      </c>
      <c r="D265" s="139" t="s">
        <v>145</v>
      </c>
      <c r="E265" s="140" t="s">
        <v>384</v>
      </c>
      <c r="F265" s="141" t="s">
        <v>385</v>
      </c>
      <c r="G265" s="142" t="s">
        <v>208</v>
      </c>
      <c r="H265" s="143">
        <v>3</v>
      </c>
      <c r="I265" s="144"/>
      <c r="J265" s="145">
        <f>ROUND(I265*H265,2)</f>
        <v>0</v>
      </c>
      <c r="K265" s="146"/>
      <c r="L265" s="31"/>
      <c r="M265" s="147" t="s">
        <v>1</v>
      </c>
      <c r="N265" s="148" t="s">
        <v>36</v>
      </c>
      <c r="P265" s="149">
        <f>O265*H265</f>
        <v>0</v>
      </c>
      <c r="Q265" s="149">
        <v>0</v>
      </c>
      <c r="R265" s="149">
        <f>Q265*H265</f>
        <v>0</v>
      </c>
      <c r="S265" s="149">
        <v>0.1348</v>
      </c>
      <c r="T265" s="150">
        <f>S265*H265</f>
        <v>0.40439999999999998</v>
      </c>
      <c r="AR265" s="151" t="s">
        <v>85</v>
      </c>
      <c r="AT265" s="151" t="s">
        <v>145</v>
      </c>
      <c r="AU265" s="151" t="s">
        <v>79</v>
      </c>
      <c r="AY265" s="16" t="s">
        <v>143</v>
      </c>
      <c r="BE265" s="152">
        <f>IF(N265="základná",J265,0)</f>
        <v>0</v>
      </c>
      <c r="BF265" s="152">
        <f>IF(N265="znížená",J265,0)</f>
        <v>0</v>
      </c>
      <c r="BG265" s="152">
        <f>IF(N265="zákl. prenesená",J265,0)</f>
        <v>0</v>
      </c>
      <c r="BH265" s="152">
        <f>IF(N265="zníž. prenesená",J265,0)</f>
        <v>0</v>
      </c>
      <c r="BI265" s="152">
        <f>IF(N265="nulová",J265,0)</f>
        <v>0</v>
      </c>
      <c r="BJ265" s="16" t="s">
        <v>79</v>
      </c>
      <c r="BK265" s="152">
        <f>ROUND(I265*H265,2)</f>
        <v>0</v>
      </c>
      <c r="BL265" s="16" t="s">
        <v>85</v>
      </c>
      <c r="BM265" s="151" t="s">
        <v>386</v>
      </c>
    </row>
    <row r="266" spans="2:65" s="1" customFormat="1" ht="24.15" customHeight="1" x14ac:dyDescent="0.2">
      <c r="B266" s="138"/>
      <c r="C266" s="139" t="s">
        <v>387</v>
      </c>
      <c r="D266" s="139" t="s">
        <v>145</v>
      </c>
      <c r="E266" s="140" t="s">
        <v>388</v>
      </c>
      <c r="F266" s="141" t="s">
        <v>389</v>
      </c>
      <c r="G266" s="142" t="s">
        <v>208</v>
      </c>
      <c r="H266" s="143">
        <v>1</v>
      </c>
      <c r="I266" s="144"/>
      <c r="J266" s="145">
        <f>ROUND(I266*H266,2)</f>
        <v>0</v>
      </c>
      <c r="K266" s="146"/>
      <c r="L266" s="31"/>
      <c r="M266" s="147" t="s">
        <v>1</v>
      </c>
      <c r="N266" s="148" t="s">
        <v>36</v>
      </c>
      <c r="P266" s="149">
        <f>O266*H266</f>
        <v>0</v>
      </c>
      <c r="Q266" s="149">
        <v>0</v>
      </c>
      <c r="R266" s="149">
        <f>Q266*H266</f>
        <v>0</v>
      </c>
      <c r="S266" s="149">
        <v>2.7E-2</v>
      </c>
      <c r="T266" s="150">
        <f>S266*H266</f>
        <v>2.7E-2</v>
      </c>
      <c r="AR266" s="151" t="s">
        <v>85</v>
      </c>
      <c r="AT266" s="151" t="s">
        <v>145</v>
      </c>
      <c r="AU266" s="151" t="s">
        <v>79</v>
      </c>
      <c r="AY266" s="16" t="s">
        <v>143</v>
      </c>
      <c r="BE266" s="152">
        <f>IF(N266="základná",J266,0)</f>
        <v>0</v>
      </c>
      <c r="BF266" s="152">
        <f>IF(N266="znížená",J266,0)</f>
        <v>0</v>
      </c>
      <c r="BG266" s="152">
        <f>IF(N266="zákl. prenesená",J266,0)</f>
        <v>0</v>
      </c>
      <c r="BH266" s="152">
        <f>IF(N266="zníž. prenesená",J266,0)</f>
        <v>0</v>
      </c>
      <c r="BI266" s="152">
        <f>IF(N266="nulová",J266,0)</f>
        <v>0</v>
      </c>
      <c r="BJ266" s="16" t="s">
        <v>79</v>
      </c>
      <c r="BK266" s="152">
        <f>ROUND(I266*H266,2)</f>
        <v>0</v>
      </c>
      <c r="BL266" s="16" t="s">
        <v>85</v>
      </c>
      <c r="BM266" s="151" t="s">
        <v>390</v>
      </c>
    </row>
    <row r="267" spans="2:65" s="12" customFormat="1" ht="20.399999999999999" x14ac:dyDescent="0.2">
      <c r="B267" s="153"/>
      <c r="D267" s="154" t="s">
        <v>150</v>
      </c>
      <c r="E267" s="155" t="s">
        <v>1</v>
      </c>
      <c r="F267" s="156" t="s">
        <v>391</v>
      </c>
      <c r="H267" s="157">
        <v>1</v>
      </c>
      <c r="I267" s="158"/>
      <c r="L267" s="153"/>
      <c r="M267" s="159"/>
      <c r="T267" s="160"/>
      <c r="AT267" s="155" t="s">
        <v>150</v>
      </c>
      <c r="AU267" s="155" t="s">
        <v>79</v>
      </c>
      <c r="AV267" s="12" t="s">
        <v>79</v>
      </c>
      <c r="AW267" s="12" t="s">
        <v>27</v>
      </c>
      <c r="AX267" s="12" t="s">
        <v>75</v>
      </c>
      <c r="AY267" s="155" t="s">
        <v>143</v>
      </c>
    </row>
    <row r="268" spans="2:65" s="1" customFormat="1" ht="21.75" customHeight="1" x14ac:dyDescent="0.2">
      <c r="B268" s="138"/>
      <c r="C268" s="139" t="s">
        <v>392</v>
      </c>
      <c r="D268" s="139" t="s">
        <v>145</v>
      </c>
      <c r="E268" s="140" t="s">
        <v>393</v>
      </c>
      <c r="F268" s="141" t="s">
        <v>394</v>
      </c>
      <c r="G268" s="142" t="s">
        <v>208</v>
      </c>
      <c r="H268" s="143">
        <v>1</v>
      </c>
      <c r="I268" s="144"/>
      <c r="J268" s="145">
        <f>ROUND(I268*H268,2)</f>
        <v>0</v>
      </c>
      <c r="K268" s="146"/>
      <c r="L268" s="31"/>
      <c r="M268" s="147" t="s">
        <v>1</v>
      </c>
      <c r="N268" s="148" t="s">
        <v>36</v>
      </c>
      <c r="P268" s="149">
        <f>O268*H268</f>
        <v>0</v>
      </c>
      <c r="Q268" s="149">
        <v>0</v>
      </c>
      <c r="R268" s="149">
        <f>Q268*H268</f>
        <v>0</v>
      </c>
      <c r="S268" s="149">
        <v>0.13652</v>
      </c>
      <c r="T268" s="150">
        <f>S268*H268</f>
        <v>0.13652</v>
      </c>
      <c r="AR268" s="151" t="s">
        <v>85</v>
      </c>
      <c r="AT268" s="151" t="s">
        <v>145</v>
      </c>
      <c r="AU268" s="151" t="s">
        <v>79</v>
      </c>
      <c r="AY268" s="16" t="s">
        <v>143</v>
      </c>
      <c r="BE268" s="152">
        <f>IF(N268="základná",J268,0)</f>
        <v>0</v>
      </c>
      <c r="BF268" s="152">
        <f>IF(N268="znížená",J268,0)</f>
        <v>0</v>
      </c>
      <c r="BG268" s="152">
        <f>IF(N268="zákl. prenesená",J268,0)</f>
        <v>0</v>
      </c>
      <c r="BH268" s="152">
        <f>IF(N268="zníž. prenesená",J268,0)</f>
        <v>0</v>
      </c>
      <c r="BI268" s="152">
        <f>IF(N268="nulová",J268,0)</f>
        <v>0</v>
      </c>
      <c r="BJ268" s="16" t="s">
        <v>79</v>
      </c>
      <c r="BK268" s="152">
        <f>ROUND(I268*H268,2)</f>
        <v>0</v>
      </c>
      <c r="BL268" s="16" t="s">
        <v>85</v>
      </c>
      <c r="BM268" s="151" t="s">
        <v>395</v>
      </c>
    </row>
    <row r="269" spans="2:65" s="1" customFormat="1" ht="24.15" customHeight="1" x14ac:dyDescent="0.2">
      <c r="B269" s="138"/>
      <c r="C269" s="139" t="s">
        <v>396</v>
      </c>
      <c r="D269" s="139" t="s">
        <v>145</v>
      </c>
      <c r="E269" s="140" t="s">
        <v>397</v>
      </c>
      <c r="F269" s="141" t="s">
        <v>398</v>
      </c>
      <c r="G269" s="142" t="s">
        <v>148</v>
      </c>
      <c r="H269" s="143">
        <v>8.0449999999999999</v>
      </c>
      <c r="I269" s="144"/>
      <c r="J269" s="145">
        <f>ROUND(I269*H269,2)</f>
        <v>0</v>
      </c>
      <c r="K269" s="146"/>
      <c r="L269" s="31"/>
      <c r="M269" s="147" t="s">
        <v>1</v>
      </c>
      <c r="N269" s="148" t="s">
        <v>36</v>
      </c>
      <c r="P269" s="149">
        <f>O269*H269</f>
        <v>0</v>
      </c>
      <c r="Q269" s="149">
        <v>0</v>
      </c>
      <c r="R269" s="149">
        <f>Q269*H269</f>
        <v>0</v>
      </c>
      <c r="S269" s="149">
        <v>4.7E-2</v>
      </c>
      <c r="T269" s="150">
        <f>S269*H269</f>
        <v>0.37811499999999998</v>
      </c>
      <c r="AR269" s="151" t="s">
        <v>85</v>
      </c>
      <c r="AT269" s="151" t="s">
        <v>145</v>
      </c>
      <c r="AU269" s="151" t="s">
        <v>79</v>
      </c>
      <c r="AY269" s="16" t="s">
        <v>143</v>
      </c>
      <c r="BE269" s="152">
        <f>IF(N269="základná",J269,0)</f>
        <v>0</v>
      </c>
      <c r="BF269" s="152">
        <f>IF(N269="znížená",J269,0)</f>
        <v>0</v>
      </c>
      <c r="BG269" s="152">
        <f>IF(N269="zákl. prenesená",J269,0)</f>
        <v>0</v>
      </c>
      <c r="BH269" s="152">
        <f>IF(N269="zníž. prenesená",J269,0)</f>
        <v>0</v>
      </c>
      <c r="BI269" s="152">
        <f>IF(N269="nulová",J269,0)</f>
        <v>0</v>
      </c>
      <c r="BJ269" s="16" t="s">
        <v>79</v>
      </c>
      <c r="BK269" s="152">
        <f>ROUND(I269*H269,2)</f>
        <v>0</v>
      </c>
      <c r="BL269" s="16" t="s">
        <v>85</v>
      </c>
      <c r="BM269" s="151" t="s">
        <v>399</v>
      </c>
    </row>
    <row r="270" spans="2:65" s="12" customFormat="1" x14ac:dyDescent="0.2">
      <c r="B270" s="153"/>
      <c r="D270" s="154" t="s">
        <v>150</v>
      </c>
      <c r="E270" s="155" t="s">
        <v>1</v>
      </c>
      <c r="F270" s="156" t="s">
        <v>400</v>
      </c>
      <c r="H270" s="157">
        <v>8.0449999999999999</v>
      </c>
      <c r="I270" s="158"/>
      <c r="L270" s="153"/>
      <c r="M270" s="159"/>
      <c r="T270" s="160"/>
      <c r="AT270" s="155" t="s">
        <v>150</v>
      </c>
      <c r="AU270" s="155" t="s">
        <v>79</v>
      </c>
      <c r="AV270" s="12" t="s">
        <v>79</v>
      </c>
      <c r="AW270" s="12" t="s">
        <v>27</v>
      </c>
      <c r="AX270" s="12" t="s">
        <v>75</v>
      </c>
      <c r="AY270" s="155" t="s">
        <v>143</v>
      </c>
    </row>
    <row r="271" spans="2:65" s="1" customFormat="1" ht="37.950000000000003" customHeight="1" x14ac:dyDescent="0.2">
      <c r="B271" s="138"/>
      <c r="C271" s="139" t="s">
        <v>401</v>
      </c>
      <c r="D271" s="139" t="s">
        <v>145</v>
      </c>
      <c r="E271" s="140" t="s">
        <v>402</v>
      </c>
      <c r="F271" s="141" t="s">
        <v>403</v>
      </c>
      <c r="G271" s="142" t="s">
        <v>148</v>
      </c>
      <c r="H271" s="143">
        <v>119.952</v>
      </c>
      <c r="I271" s="144"/>
      <c r="J271" s="145">
        <f>ROUND(I271*H271,2)</f>
        <v>0</v>
      </c>
      <c r="K271" s="146"/>
      <c r="L271" s="31"/>
      <c r="M271" s="147" t="s">
        <v>1</v>
      </c>
      <c r="N271" s="148" t="s">
        <v>36</v>
      </c>
      <c r="P271" s="149">
        <f>O271*H271</f>
        <v>0</v>
      </c>
      <c r="Q271" s="149">
        <v>0</v>
      </c>
      <c r="R271" s="149">
        <f>Q271*H271</f>
        <v>0</v>
      </c>
      <c r="S271" s="149">
        <v>0.19600000000000001</v>
      </c>
      <c r="T271" s="150">
        <f>S271*H271</f>
        <v>23.510591999999999</v>
      </c>
      <c r="AR271" s="151" t="s">
        <v>223</v>
      </c>
      <c r="AT271" s="151" t="s">
        <v>145</v>
      </c>
      <c r="AU271" s="151" t="s">
        <v>79</v>
      </c>
      <c r="AY271" s="16" t="s">
        <v>143</v>
      </c>
      <c r="BE271" s="152">
        <f>IF(N271="základná",J271,0)</f>
        <v>0</v>
      </c>
      <c r="BF271" s="152">
        <f>IF(N271="znížená",J271,0)</f>
        <v>0</v>
      </c>
      <c r="BG271" s="152">
        <f>IF(N271="zákl. prenesená",J271,0)</f>
        <v>0</v>
      </c>
      <c r="BH271" s="152">
        <f>IF(N271="zníž. prenesená",J271,0)</f>
        <v>0</v>
      </c>
      <c r="BI271" s="152">
        <f>IF(N271="nulová",J271,0)</f>
        <v>0</v>
      </c>
      <c r="BJ271" s="16" t="s">
        <v>79</v>
      </c>
      <c r="BK271" s="152">
        <f>ROUND(I271*H271,2)</f>
        <v>0</v>
      </c>
      <c r="BL271" s="16" t="s">
        <v>223</v>
      </c>
      <c r="BM271" s="151" t="s">
        <v>404</v>
      </c>
    </row>
    <row r="272" spans="2:65" s="14" customFormat="1" x14ac:dyDescent="0.2">
      <c r="B272" s="168"/>
      <c r="D272" s="154" t="s">
        <v>150</v>
      </c>
      <c r="E272" s="169" t="s">
        <v>1</v>
      </c>
      <c r="F272" s="170" t="s">
        <v>405</v>
      </c>
      <c r="H272" s="169" t="s">
        <v>1</v>
      </c>
      <c r="I272" s="171"/>
      <c r="L272" s="168"/>
      <c r="M272" s="172"/>
      <c r="T272" s="173"/>
      <c r="AT272" s="169" t="s">
        <v>150</v>
      </c>
      <c r="AU272" s="169" t="s">
        <v>79</v>
      </c>
      <c r="AV272" s="14" t="s">
        <v>75</v>
      </c>
      <c r="AW272" s="14" t="s">
        <v>27</v>
      </c>
      <c r="AX272" s="14" t="s">
        <v>70</v>
      </c>
      <c r="AY272" s="169" t="s">
        <v>143</v>
      </c>
    </row>
    <row r="273" spans="2:65" s="12" customFormat="1" ht="30.6" x14ac:dyDescent="0.2">
      <c r="B273" s="153"/>
      <c r="D273" s="154" t="s">
        <v>150</v>
      </c>
      <c r="E273" s="155" t="s">
        <v>1</v>
      </c>
      <c r="F273" s="156" t="s">
        <v>406</v>
      </c>
      <c r="H273" s="157">
        <v>119.952</v>
      </c>
      <c r="I273" s="158"/>
      <c r="L273" s="153"/>
      <c r="M273" s="159"/>
      <c r="T273" s="160"/>
      <c r="AT273" s="155" t="s">
        <v>150</v>
      </c>
      <c r="AU273" s="155" t="s">
        <v>79</v>
      </c>
      <c r="AV273" s="12" t="s">
        <v>79</v>
      </c>
      <c r="AW273" s="12" t="s">
        <v>27</v>
      </c>
      <c r="AX273" s="12" t="s">
        <v>70</v>
      </c>
      <c r="AY273" s="155" t="s">
        <v>143</v>
      </c>
    </row>
    <row r="274" spans="2:65" s="13" customFormat="1" x14ac:dyDescent="0.2">
      <c r="B274" s="161"/>
      <c r="D274" s="154" t="s">
        <v>150</v>
      </c>
      <c r="E274" s="162" t="s">
        <v>1</v>
      </c>
      <c r="F274" s="163" t="s">
        <v>152</v>
      </c>
      <c r="H274" s="164">
        <v>119.952</v>
      </c>
      <c r="I274" s="165"/>
      <c r="L274" s="161"/>
      <c r="M274" s="166"/>
      <c r="T274" s="167"/>
      <c r="AT274" s="162" t="s">
        <v>150</v>
      </c>
      <c r="AU274" s="162" t="s">
        <v>79</v>
      </c>
      <c r="AV274" s="13" t="s">
        <v>85</v>
      </c>
      <c r="AW274" s="13" t="s">
        <v>27</v>
      </c>
      <c r="AX274" s="13" t="s">
        <v>75</v>
      </c>
      <c r="AY274" s="162" t="s">
        <v>143</v>
      </c>
    </row>
    <row r="275" spans="2:65" s="1" customFormat="1" ht="44.25" customHeight="1" x14ac:dyDescent="0.2">
      <c r="B275" s="138"/>
      <c r="C275" s="139" t="s">
        <v>407</v>
      </c>
      <c r="D275" s="139" t="s">
        <v>145</v>
      </c>
      <c r="E275" s="140" t="s">
        <v>408</v>
      </c>
      <c r="F275" s="141" t="s">
        <v>409</v>
      </c>
      <c r="G275" s="142" t="s">
        <v>155</v>
      </c>
      <c r="H275" s="143">
        <v>5.0330000000000004</v>
      </c>
      <c r="I275" s="144"/>
      <c r="J275" s="145">
        <f>ROUND(I275*H275,2)</f>
        <v>0</v>
      </c>
      <c r="K275" s="146"/>
      <c r="L275" s="31"/>
      <c r="M275" s="147" t="s">
        <v>1</v>
      </c>
      <c r="N275" s="148" t="s">
        <v>36</v>
      </c>
      <c r="P275" s="149">
        <f>O275*H275</f>
        <v>0</v>
      </c>
      <c r="Q275" s="149">
        <v>0</v>
      </c>
      <c r="R275" s="149">
        <f>Q275*H275</f>
        <v>0</v>
      </c>
      <c r="S275" s="149">
        <v>1.905</v>
      </c>
      <c r="T275" s="150">
        <f>S275*H275</f>
        <v>9.5878650000000007</v>
      </c>
      <c r="AR275" s="151" t="s">
        <v>223</v>
      </c>
      <c r="AT275" s="151" t="s">
        <v>145</v>
      </c>
      <c r="AU275" s="151" t="s">
        <v>79</v>
      </c>
      <c r="AY275" s="16" t="s">
        <v>143</v>
      </c>
      <c r="BE275" s="152">
        <f>IF(N275="základná",J275,0)</f>
        <v>0</v>
      </c>
      <c r="BF275" s="152">
        <f>IF(N275="znížená",J275,0)</f>
        <v>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6" t="s">
        <v>79</v>
      </c>
      <c r="BK275" s="152">
        <f>ROUND(I275*H275,2)</f>
        <v>0</v>
      </c>
      <c r="BL275" s="16" t="s">
        <v>223</v>
      </c>
      <c r="BM275" s="151" t="s">
        <v>410</v>
      </c>
    </row>
    <row r="276" spans="2:65" s="12" customFormat="1" ht="30.6" x14ac:dyDescent="0.2">
      <c r="B276" s="153"/>
      <c r="D276" s="154" t="s">
        <v>150</v>
      </c>
      <c r="E276" s="155" t="s">
        <v>1</v>
      </c>
      <c r="F276" s="156" t="s">
        <v>411</v>
      </c>
      <c r="H276" s="157">
        <v>5.0330000000000004</v>
      </c>
      <c r="I276" s="158"/>
      <c r="L276" s="153"/>
      <c r="M276" s="159"/>
      <c r="T276" s="160"/>
      <c r="AT276" s="155" t="s">
        <v>150</v>
      </c>
      <c r="AU276" s="155" t="s">
        <v>79</v>
      </c>
      <c r="AV276" s="12" t="s">
        <v>79</v>
      </c>
      <c r="AW276" s="12" t="s">
        <v>27</v>
      </c>
      <c r="AX276" s="12" t="s">
        <v>70</v>
      </c>
      <c r="AY276" s="155" t="s">
        <v>143</v>
      </c>
    </row>
    <row r="277" spans="2:65" s="13" customFormat="1" x14ac:dyDescent="0.2">
      <c r="B277" s="161"/>
      <c r="D277" s="154" t="s">
        <v>150</v>
      </c>
      <c r="E277" s="162" t="s">
        <v>1</v>
      </c>
      <c r="F277" s="163" t="s">
        <v>152</v>
      </c>
      <c r="H277" s="164">
        <v>5.0330000000000004</v>
      </c>
      <c r="I277" s="165"/>
      <c r="L277" s="161"/>
      <c r="M277" s="166"/>
      <c r="T277" s="167"/>
      <c r="AT277" s="162" t="s">
        <v>150</v>
      </c>
      <c r="AU277" s="162" t="s">
        <v>79</v>
      </c>
      <c r="AV277" s="13" t="s">
        <v>85</v>
      </c>
      <c r="AW277" s="13" t="s">
        <v>27</v>
      </c>
      <c r="AX277" s="13" t="s">
        <v>75</v>
      </c>
      <c r="AY277" s="162" t="s">
        <v>143</v>
      </c>
    </row>
    <row r="278" spans="2:65" s="1" customFormat="1" ht="33" customHeight="1" x14ac:dyDescent="0.2">
      <c r="B278" s="138"/>
      <c r="C278" s="139" t="s">
        <v>412</v>
      </c>
      <c r="D278" s="139" t="s">
        <v>145</v>
      </c>
      <c r="E278" s="140" t="s">
        <v>413</v>
      </c>
      <c r="F278" s="141" t="s">
        <v>414</v>
      </c>
      <c r="G278" s="142" t="s">
        <v>148</v>
      </c>
      <c r="H278" s="143">
        <v>588.12</v>
      </c>
      <c r="I278" s="144"/>
      <c r="J278" s="145">
        <f>ROUND(I278*H278,2)</f>
        <v>0</v>
      </c>
      <c r="K278" s="146"/>
      <c r="L278" s="31"/>
      <c r="M278" s="147" t="s">
        <v>1</v>
      </c>
      <c r="N278" s="148" t="s">
        <v>36</v>
      </c>
      <c r="P278" s="149">
        <f>O278*H278</f>
        <v>0</v>
      </c>
      <c r="Q278" s="149">
        <v>0</v>
      </c>
      <c r="R278" s="149">
        <f>Q278*H278</f>
        <v>0</v>
      </c>
      <c r="S278" s="149">
        <v>4.5999999999999999E-2</v>
      </c>
      <c r="T278" s="150">
        <f>S278*H278</f>
        <v>27.053519999999999</v>
      </c>
      <c r="AR278" s="151" t="s">
        <v>85</v>
      </c>
      <c r="AT278" s="151" t="s">
        <v>145</v>
      </c>
      <c r="AU278" s="151" t="s">
        <v>79</v>
      </c>
      <c r="AY278" s="16" t="s">
        <v>143</v>
      </c>
      <c r="BE278" s="152">
        <f>IF(N278="základná",J278,0)</f>
        <v>0</v>
      </c>
      <c r="BF278" s="152">
        <f>IF(N278="znížená",J278,0)</f>
        <v>0</v>
      </c>
      <c r="BG278" s="152">
        <f>IF(N278="zákl. prenesená",J278,0)</f>
        <v>0</v>
      </c>
      <c r="BH278" s="152">
        <f>IF(N278="zníž. prenesená",J278,0)</f>
        <v>0</v>
      </c>
      <c r="BI278" s="152">
        <f>IF(N278="nulová",J278,0)</f>
        <v>0</v>
      </c>
      <c r="BJ278" s="16" t="s">
        <v>79</v>
      </c>
      <c r="BK278" s="152">
        <f>ROUND(I278*H278,2)</f>
        <v>0</v>
      </c>
      <c r="BL278" s="16" t="s">
        <v>85</v>
      </c>
      <c r="BM278" s="151" t="s">
        <v>415</v>
      </c>
    </row>
    <row r="279" spans="2:65" s="12" customFormat="1" ht="20.399999999999999" x14ac:dyDescent="0.2">
      <c r="B279" s="153"/>
      <c r="D279" s="154" t="s">
        <v>150</v>
      </c>
      <c r="E279" s="155" t="s">
        <v>1</v>
      </c>
      <c r="F279" s="156" t="s">
        <v>416</v>
      </c>
      <c r="H279" s="157">
        <v>588.12</v>
      </c>
      <c r="I279" s="158"/>
      <c r="L279" s="153"/>
      <c r="M279" s="159"/>
      <c r="T279" s="160"/>
      <c r="AT279" s="155" t="s">
        <v>150</v>
      </c>
      <c r="AU279" s="155" t="s">
        <v>79</v>
      </c>
      <c r="AV279" s="12" t="s">
        <v>79</v>
      </c>
      <c r="AW279" s="12" t="s">
        <v>27</v>
      </c>
      <c r="AX279" s="12" t="s">
        <v>75</v>
      </c>
      <c r="AY279" s="155" t="s">
        <v>143</v>
      </c>
    </row>
    <row r="280" spans="2:65" s="1" customFormat="1" ht="37.950000000000003" customHeight="1" x14ac:dyDescent="0.2">
      <c r="B280" s="138"/>
      <c r="C280" s="139" t="s">
        <v>417</v>
      </c>
      <c r="D280" s="139" t="s">
        <v>145</v>
      </c>
      <c r="E280" s="140" t="s">
        <v>418</v>
      </c>
      <c r="F280" s="141" t="s">
        <v>419</v>
      </c>
      <c r="G280" s="142" t="s">
        <v>148</v>
      </c>
      <c r="H280" s="143">
        <v>67.138000000000005</v>
      </c>
      <c r="I280" s="144"/>
      <c r="J280" s="145">
        <f>ROUND(I280*H280,2)</f>
        <v>0</v>
      </c>
      <c r="K280" s="146"/>
      <c r="L280" s="31"/>
      <c r="M280" s="147" t="s">
        <v>1</v>
      </c>
      <c r="N280" s="148" t="s">
        <v>36</v>
      </c>
      <c r="P280" s="149">
        <f>O280*H280</f>
        <v>0</v>
      </c>
      <c r="Q280" s="149">
        <v>0</v>
      </c>
      <c r="R280" s="149">
        <f>Q280*H280</f>
        <v>0</v>
      </c>
      <c r="S280" s="149">
        <v>6.8000000000000005E-2</v>
      </c>
      <c r="T280" s="150">
        <f>S280*H280</f>
        <v>4.5653840000000008</v>
      </c>
      <c r="AR280" s="151" t="s">
        <v>85</v>
      </c>
      <c r="AT280" s="151" t="s">
        <v>145</v>
      </c>
      <c r="AU280" s="151" t="s">
        <v>79</v>
      </c>
      <c r="AY280" s="16" t="s">
        <v>143</v>
      </c>
      <c r="BE280" s="152">
        <f>IF(N280="základná",J280,0)</f>
        <v>0</v>
      </c>
      <c r="BF280" s="152">
        <f>IF(N280="znížená",J280,0)</f>
        <v>0</v>
      </c>
      <c r="BG280" s="152">
        <f>IF(N280="zákl. prenesená",J280,0)</f>
        <v>0</v>
      </c>
      <c r="BH280" s="152">
        <f>IF(N280="zníž. prenesená",J280,0)</f>
        <v>0</v>
      </c>
      <c r="BI280" s="152">
        <f>IF(N280="nulová",J280,0)</f>
        <v>0</v>
      </c>
      <c r="BJ280" s="16" t="s">
        <v>79</v>
      </c>
      <c r="BK280" s="152">
        <f>ROUND(I280*H280,2)</f>
        <v>0</v>
      </c>
      <c r="BL280" s="16" t="s">
        <v>85</v>
      </c>
      <c r="BM280" s="151" t="s">
        <v>420</v>
      </c>
    </row>
    <row r="281" spans="2:65" s="12" customFormat="1" ht="20.399999999999999" x14ac:dyDescent="0.2">
      <c r="B281" s="153"/>
      <c r="D281" s="154" t="s">
        <v>150</v>
      </c>
      <c r="E281" s="155" t="s">
        <v>1</v>
      </c>
      <c r="F281" s="156" t="s">
        <v>421</v>
      </c>
      <c r="H281" s="157">
        <v>67.138000000000005</v>
      </c>
      <c r="I281" s="158"/>
      <c r="L281" s="153"/>
      <c r="M281" s="159"/>
      <c r="T281" s="160"/>
      <c r="AT281" s="155" t="s">
        <v>150</v>
      </c>
      <c r="AU281" s="155" t="s">
        <v>79</v>
      </c>
      <c r="AV281" s="12" t="s">
        <v>79</v>
      </c>
      <c r="AW281" s="12" t="s">
        <v>27</v>
      </c>
      <c r="AX281" s="12" t="s">
        <v>75</v>
      </c>
      <c r="AY281" s="155" t="s">
        <v>143</v>
      </c>
    </row>
    <row r="282" spans="2:65" s="1" customFormat="1" ht="37.950000000000003" customHeight="1" x14ac:dyDescent="0.2">
      <c r="B282" s="138"/>
      <c r="C282" s="139" t="s">
        <v>422</v>
      </c>
      <c r="D282" s="139" t="s">
        <v>145</v>
      </c>
      <c r="E282" s="140" t="s">
        <v>423</v>
      </c>
      <c r="F282" s="141" t="s">
        <v>424</v>
      </c>
      <c r="G282" s="142" t="s">
        <v>148</v>
      </c>
      <c r="H282" s="143">
        <v>198.66499999999999</v>
      </c>
      <c r="I282" s="144"/>
      <c r="J282" s="145">
        <f>ROUND(I282*H282,2)</f>
        <v>0</v>
      </c>
      <c r="K282" s="146"/>
      <c r="L282" s="31"/>
      <c r="M282" s="147" t="s">
        <v>1</v>
      </c>
      <c r="N282" s="148" t="s">
        <v>36</v>
      </c>
      <c r="P282" s="149">
        <f>O282*H282</f>
        <v>0</v>
      </c>
      <c r="Q282" s="149">
        <v>0</v>
      </c>
      <c r="R282" s="149">
        <f>Q282*H282</f>
        <v>0</v>
      </c>
      <c r="S282" s="149">
        <v>5.8999999999999997E-2</v>
      </c>
      <c r="T282" s="150">
        <f>S282*H282</f>
        <v>11.721234999999998</v>
      </c>
      <c r="AR282" s="151" t="s">
        <v>85</v>
      </c>
      <c r="AT282" s="151" t="s">
        <v>145</v>
      </c>
      <c r="AU282" s="151" t="s">
        <v>79</v>
      </c>
      <c r="AY282" s="16" t="s">
        <v>143</v>
      </c>
      <c r="BE282" s="152">
        <f>IF(N282="základná",J282,0)</f>
        <v>0</v>
      </c>
      <c r="BF282" s="152">
        <f>IF(N282="znížená",J282,0)</f>
        <v>0</v>
      </c>
      <c r="BG282" s="152">
        <f>IF(N282="zákl. prenesená",J282,0)</f>
        <v>0</v>
      </c>
      <c r="BH282" s="152">
        <f>IF(N282="zníž. prenesená",J282,0)</f>
        <v>0</v>
      </c>
      <c r="BI282" s="152">
        <f>IF(N282="nulová",J282,0)</f>
        <v>0</v>
      </c>
      <c r="BJ282" s="16" t="s">
        <v>79</v>
      </c>
      <c r="BK282" s="152">
        <f>ROUND(I282*H282,2)</f>
        <v>0</v>
      </c>
      <c r="BL282" s="16" t="s">
        <v>85</v>
      </c>
      <c r="BM282" s="151" t="s">
        <v>425</v>
      </c>
    </row>
    <row r="283" spans="2:65" s="12" customFormat="1" ht="20.399999999999999" x14ac:dyDescent="0.2">
      <c r="B283" s="153"/>
      <c r="D283" s="154" t="s">
        <v>150</v>
      </c>
      <c r="E283" s="155" t="s">
        <v>1</v>
      </c>
      <c r="F283" s="156" t="s">
        <v>426</v>
      </c>
      <c r="H283" s="157">
        <v>198.66499999999999</v>
      </c>
      <c r="I283" s="158"/>
      <c r="L283" s="153"/>
      <c r="M283" s="159"/>
      <c r="T283" s="160"/>
      <c r="AT283" s="155" t="s">
        <v>150</v>
      </c>
      <c r="AU283" s="155" t="s">
        <v>79</v>
      </c>
      <c r="AV283" s="12" t="s">
        <v>79</v>
      </c>
      <c r="AW283" s="12" t="s">
        <v>27</v>
      </c>
      <c r="AX283" s="12" t="s">
        <v>75</v>
      </c>
      <c r="AY283" s="155" t="s">
        <v>143</v>
      </c>
    </row>
    <row r="284" spans="2:65" s="1" customFormat="1" ht="33" customHeight="1" x14ac:dyDescent="0.2">
      <c r="B284" s="138"/>
      <c r="C284" s="139" t="s">
        <v>427</v>
      </c>
      <c r="D284" s="139" t="s">
        <v>145</v>
      </c>
      <c r="E284" s="140" t="s">
        <v>428</v>
      </c>
      <c r="F284" s="141" t="s">
        <v>429</v>
      </c>
      <c r="G284" s="142" t="s">
        <v>148</v>
      </c>
      <c r="H284" s="143">
        <v>3.94</v>
      </c>
      <c r="I284" s="144"/>
      <c r="J284" s="145">
        <f>ROUND(I284*H284,2)</f>
        <v>0</v>
      </c>
      <c r="K284" s="146"/>
      <c r="L284" s="31"/>
      <c r="M284" s="147" t="s">
        <v>1</v>
      </c>
      <c r="N284" s="148" t="s">
        <v>36</v>
      </c>
      <c r="P284" s="149">
        <f>O284*H284</f>
        <v>0</v>
      </c>
      <c r="Q284" s="149">
        <v>0</v>
      </c>
      <c r="R284" s="149">
        <f>Q284*H284</f>
        <v>0</v>
      </c>
      <c r="S284" s="149">
        <v>0.05</v>
      </c>
      <c r="T284" s="150">
        <f>S284*H284</f>
        <v>0.19700000000000001</v>
      </c>
      <c r="AR284" s="151" t="s">
        <v>85</v>
      </c>
      <c r="AT284" s="151" t="s">
        <v>145</v>
      </c>
      <c r="AU284" s="151" t="s">
        <v>79</v>
      </c>
      <c r="AY284" s="16" t="s">
        <v>143</v>
      </c>
      <c r="BE284" s="152">
        <f>IF(N284="základná",J284,0)</f>
        <v>0</v>
      </c>
      <c r="BF284" s="152">
        <f>IF(N284="znížená",J284,0)</f>
        <v>0</v>
      </c>
      <c r="BG284" s="152">
        <f>IF(N284="zákl. prenesená",J284,0)</f>
        <v>0</v>
      </c>
      <c r="BH284" s="152">
        <f>IF(N284="zníž. prenesená",J284,0)</f>
        <v>0</v>
      </c>
      <c r="BI284" s="152">
        <f>IF(N284="nulová",J284,0)</f>
        <v>0</v>
      </c>
      <c r="BJ284" s="16" t="s">
        <v>79</v>
      </c>
      <c r="BK284" s="152">
        <f>ROUND(I284*H284,2)</f>
        <v>0</v>
      </c>
      <c r="BL284" s="16" t="s">
        <v>85</v>
      </c>
      <c r="BM284" s="151" t="s">
        <v>430</v>
      </c>
    </row>
    <row r="285" spans="2:65" s="12" customFormat="1" x14ac:dyDescent="0.2">
      <c r="B285" s="153"/>
      <c r="D285" s="154" t="s">
        <v>150</v>
      </c>
      <c r="E285" s="155" t="s">
        <v>1</v>
      </c>
      <c r="F285" s="156" t="s">
        <v>431</v>
      </c>
      <c r="H285" s="157">
        <v>3.94</v>
      </c>
      <c r="I285" s="158"/>
      <c r="L285" s="153"/>
      <c r="M285" s="159"/>
      <c r="T285" s="160"/>
      <c r="AT285" s="155" t="s">
        <v>150</v>
      </c>
      <c r="AU285" s="155" t="s">
        <v>79</v>
      </c>
      <c r="AV285" s="12" t="s">
        <v>79</v>
      </c>
      <c r="AW285" s="12" t="s">
        <v>27</v>
      </c>
      <c r="AX285" s="12" t="s">
        <v>75</v>
      </c>
      <c r="AY285" s="155" t="s">
        <v>143</v>
      </c>
    </row>
    <row r="286" spans="2:65" s="1" customFormat="1" ht="24.15" customHeight="1" x14ac:dyDescent="0.2">
      <c r="B286" s="138"/>
      <c r="C286" s="139" t="s">
        <v>432</v>
      </c>
      <c r="D286" s="139" t="s">
        <v>145</v>
      </c>
      <c r="E286" s="140" t="s">
        <v>433</v>
      </c>
      <c r="F286" s="141" t="s">
        <v>434</v>
      </c>
      <c r="G286" s="142" t="s">
        <v>148</v>
      </c>
      <c r="H286" s="143">
        <v>786.79</v>
      </c>
      <c r="I286" s="144"/>
      <c r="J286" s="145">
        <f>ROUND(I286*H286,2)</f>
        <v>0</v>
      </c>
      <c r="K286" s="146"/>
      <c r="L286" s="31"/>
      <c r="M286" s="147" t="s">
        <v>1</v>
      </c>
      <c r="N286" s="148" t="s">
        <v>36</v>
      </c>
      <c r="P286" s="149">
        <f>O286*H286</f>
        <v>0</v>
      </c>
      <c r="Q286" s="149">
        <v>0</v>
      </c>
      <c r="R286" s="149">
        <f>Q286*H286</f>
        <v>0</v>
      </c>
      <c r="S286" s="149">
        <v>0</v>
      </c>
      <c r="T286" s="150">
        <f>S286*H286</f>
        <v>0</v>
      </c>
      <c r="AR286" s="151" t="s">
        <v>85</v>
      </c>
      <c r="AT286" s="151" t="s">
        <v>145</v>
      </c>
      <c r="AU286" s="151" t="s">
        <v>79</v>
      </c>
      <c r="AY286" s="16" t="s">
        <v>143</v>
      </c>
      <c r="BE286" s="152">
        <f>IF(N286="základná",J286,0)</f>
        <v>0</v>
      </c>
      <c r="BF286" s="152">
        <f>IF(N286="znížená",J286,0)</f>
        <v>0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6" t="s">
        <v>79</v>
      </c>
      <c r="BK286" s="152">
        <f>ROUND(I286*H286,2)</f>
        <v>0</v>
      </c>
      <c r="BL286" s="16" t="s">
        <v>85</v>
      </c>
      <c r="BM286" s="151" t="s">
        <v>435</v>
      </c>
    </row>
    <row r="287" spans="2:65" s="12" customFormat="1" x14ac:dyDescent="0.2">
      <c r="B287" s="153"/>
      <c r="D287" s="154" t="s">
        <v>150</v>
      </c>
      <c r="E287" s="155" t="s">
        <v>1</v>
      </c>
      <c r="F287" s="156" t="s">
        <v>436</v>
      </c>
      <c r="H287" s="157">
        <v>786.79</v>
      </c>
      <c r="I287" s="158"/>
      <c r="L287" s="153"/>
      <c r="M287" s="159"/>
      <c r="T287" s="160"/>
      <c r="AT287" s="155" t="s">
        <v>150</v>
      </c>
      <c r="AU287" s="155" t="s">
        <v>79</v>
      </c>
      <c r="AV287" s="12" t="s">
        <v>79</v>
      </c>
      <c r="AW287" s="12" t="s">
        <v>27</v>
      </c>
      <c r="AX287" s="12" t="s">
        <v>75</v>
      </c>
      <c r="AY287" s="155" t="s">
        <v>143</v>
      </c>
    </row>
    <row r="288" spans="2:65" s="1" customFormat="1" ht="21.75" customHeight="1" x14ac:dyDescent="0.2">
      <c r="B288" s="138"/>
      <c r="C288" s="139" t="s">
        <v>437</v>
      </c>
      <c r="D288" s="139" t="s">
        <v>145</v>
      </c>
      <c r="E288" s="140" t="s">
        <v>438</v>
      </c>
      <c r="F288" s="141" t="s">
        <v>439</v>
      </c>
      <c r="G288" s="142" t="s">
        <v>322</v>
      </c>
      <c r="H288" s="143">
        <v>12.625</v>
      </c>
      <c r="I288" s="144"/>
      <c r="J288" s="145">
        <f>ROUND(I288*H288,2)</f>
        <v>0</v>
      </c>
      <c r="K288" s="146"/>
      <c r="L288" s="31"/>
      <c r="M288" s="147" t="s">
        <v>1</v>
      </c>
      <c r="N288" s="148" t="s">
        <v>36</v>
      </c>
      <c r="P288" s="149">
        <f>O288*H288</f>
        <v>0</v>
      </c>
      <c r="Q288" s="149">
        <v>0</v>
      </c>
      <c r="R288" s="149">
        <f>Q288*H288</f>
        <v>0</v>
      </c>
      <c r="S288" s="149">
        <v>1.6E-2</v>
      </c>
      <c r="T288" s="150">
        <f>S288*H288</f>
        <v>0.20200000000000001</v>
      </c>
      <c r="AR288" s="151" t="s">
        <v>85</v>
      </c>
      <c r="AT288" s="151" t="s">
        <v>145</v>
      </c>
      <c r="AU288" s="151" t="s">
        <v>79</v>
      </c>
      <c r="AY288" s="16" t="s">
        <v>143</v>
      </c>
      <c r="BE288" s="152">
        <f>IF(N288="základná",J288,0)</f>
        <v>0</v>
      </c>
      <c r="BF288" s="152">
        <f>IF(N288="znížená",J288,0)</f>
        <v>0</v>
      </c>
      <c r="BG288" s="152">
        <f>IF(N288="zákl. prenesená",J288,0)</f>
        <v>0</v>
      </c>
      <c r="BH288" s="152">
        <f>IF(N288="zníž. prenesená",J288,0)</f>
        <v>0</v>
      </c>
      <c r="BI288" s="152">
        <f>IF(N288="nulová",J288,0)</f>
        <v>0</v>
      </c>
      <c r="BJ288" s="16" t="s">
        <v>79</v>
      </c>
      <c r="BK288" s="152">
        <f>ROUND(I288*H288,2)</f>
        <v>0</v>
      </c>
      <c r="BL288" s="16" t="s">
        <v>85</v>
      </c>
      <c r="BM288" s="151" t="s">
        <v>440</v>
      </c>
    </row>
    <row r="289" spans="2:65" s="12" customFormat="1" ht="20.399999999999999" x14ac:dyDescent="0.2">
      <c r="B289" s="153"/>
      <c r="D289" s="154" t="s">
        <v>150</v>
      </c>
      <c r="E289" s="155" t="s">
        <v>1</v>
      </c>
      <c r="F289" s="156" t="s">
        <v>441</v>
      </c>
      <c r="H289" s="157">
        <v>12.625</v>
      </c>
      <c r="I289" s="158"/>
      <c r="L289" s="153"/>
      <c r="M289" s="159"/>
      <c r="T289" s="160"/>
      <c r="AT289" s="155" t="s">
        <v>150</v>
      </c>
      <c r="AU289" s="155" t="s">
        <v>79</v>
      </c>
      <c r="AV289" s="12" t="s">
        <v>79</v>
      </c>
      <c r="AW289" s="12" t="s">
        <v>27</v>
      </c>
      <c r="AX289" s="12" t="s">
        <v>70</v>
      </c>
      <c r="AY289" s="155" t="s">
        <v>143</v>
      </c>
    </row>
    <row r="290" spans="2:65" s="13" customFormat="1" x14ac:dyDescent="0.2">
      <c r="B290" s="161"/>
      <c r="D290" s="154" t="s">
        <v>150</v>
      </c>
      <c r="E290" s="162" t="s">
        <v>1</v>
      </c>
      <c r="F290" s="163" t="s">
        <v>152</v>
      </c>
      <c r="H290" s="164">
        <v>12.625</v>
      </c>
      <c r="I290" s="165"/>
      <c r="L290" s="161"/>
      <c r="M290" s="166"/>
      <c r="T290" s="167"/>
      <c r="AT290" s="162" t="s">
        <v>150</v>
      </c>
      <c r="AU290" s="162" t="s">
        <v>79</v>
      </c>
      <c r="AV290" s="13" t="s">
        <v>85</v>
      </c>
      <c r="AW290" s="13" t="s">
        <v>27</v>
      </c>
      <c r="AX290" s="13" t="s">
        <v>75</v>
      </c>
      <c r="AY290" s="162" t="s">
        <v>143</v>
      </c>
    </row>
    <row r="291" spans="2:65" s="1" customFormat="1" ht="24.15" customHeight="1" x14ac:dyDescent="0.2">
      <c r="B291" s="138"/>
      <c r="C291" s="139" t="s">
        <v>442</v>
      </c>
      <c r="D291" s="139" t="s">
        <v>145</v>
      </c>
      <c r="E291" s="140" t="s">
        <v>443</v>
      </c>
      <c r="F291" s="141" t="s">
        <v>444</v>
      </c>
      <c r="G291" s="142" t="s">
        <v>148</v>
      </c>
      <c r="H291" s="143">
        <v>15.074999999999999</v>
      </c>
      <c r="I291" s="144"/>
      <c r="J291" s="145">
        <f>ROUND(I291*H291,2)</f>
        <v>0</v>
      </c>
      <c r="K291" s="146"/>
      <c r="L291" s="31"/>
      <c r="M291" s="147" t="s">
        <v>1</v>
      </c>
      <c r="N291" s="148" t="s">
        <v>36</v>
      </c>
      <c r="P291" s="149">
        <f>O291*H291</f>
        <v>0</v>
      </c>
      <c r="Q291" s="149">
        <v>0</v>
      </c>
      <c r="R291" s="149">
        <f>Q291*H291</f>
        <v>0</v>
      </c>
      <c r="S291" s="149">
        <v>4.0000000000000001E-3</v>
      </c>
      <c r="T291" s="150">
        <f>S291*H291</f>
        <v>6.0299999999999999E-2</v>
      </c>
      <c r="AR291" s="151" t="s">
        <v>85</v>
      </c>
      <c r="AT291" s="151" t="s">
        <v>145</v>
      </c>
      <c r="AU291" s="151" t="s">
        <v>79</v>
      </c>
      <c r="AY291" s="16" t="s">
        <v>143</v>
      </c>
      <c r="BE291" s="152">
        <f>IF(N291="základná",J291,0)</f>
        <v>0</v>
      </c>
      <c r="BF291" s="152">
        <f>IF(N291="znížená",J291,0)</f>
        <v>0</v>
      </c>
      <c r="BG291" s="152">
        <f>IF(N291="zákl. prenesená",J291,0)</f>
        <v>0</v>
      </c>
      <c r="BH291" s="152">
        <f>IF(N291="zníž. prenesená",J291,0)</f>
        <v>0</v>
      </c>
      <c r="BI291" s="152">
        <f>IF(N291="nulová",J291,0)</f>
        <v>0</v>
      </c>
      <c r="BJ291" s="16" t="s">
        <v>79</v>
      </c>
      <c r="BK291" s="152">
        <f>ROUND(I291*H291,2)</f>
        <v>0</v>
      </c>
      <c r="BL291" s="16" t="s">
        <v>85</v>
      </c>
      <c r="BM291" s="151" t="s">
        <v>445</v>
      </c>
    </row>
    <row r="292" spans="2:65" s="12" customFormat="1" ht="20.399999999999999" x14ac:dyDescent="0.2">
      <c r="B292" s="153"/>
      <c r="D292" s="154" t="s">
        <v>150</v>
      </c>
      <c r="E292" s="155" t="s">
        <v>1</v>
      </c>
      <c r="F292" s="156" t="s">
        <v>446</v>
      </c>
      <c r="H292" s="157">
        <v>15.074999999999999</v>
      </c>
      <c r="I292" s="158"/>
      <c r="L292" s="153"/>
      <c r="M292" s="159"/>
      <c r="T292" s="160"/>
      <c r="AT292" s="155" t="s">
        <v>150</v>
      </c>
      <c r="AU292" s="155" t="s">
        <v>79</v>
      </c>
      <c r="AV292" s="12" t="s">
        <v>79</v>
      </c>
      <c r="AW292" s="12" t="s">
        <v>27</v>
      </c>
      <c r="AX292" s="12" t="s">
        <v>75</v>
      </c>
      <c r="AY292" s="155" t="s">
        <v>143</v>
      </c>
    </row>
    <row r="293" spans="2:65" s="1" customFormat="1" ht="24.15" customHeight="1" x14ac:dyDescent="0.2">
      <c r="B293" s="138"/>
      <c r="C293" s="139" t="s">
        <v>447</v>
      </c>
      <c r="D293" s="139" t="s">
        <v>145</v>
      </c>
      <c r="E293" s="140" t="s">
        <v>448</v>
      </c>
      <c r="F293" s="141" t="s">
        <v>449</v>
      </c>
      <c r="G293" s="142" t="s">
        <v>148</v>
      </c>
      <c r="H293" s="143">
        <v>268.37</v>
      </c>
      <c r="I293" s="144"/>
      <c r="J293" s="145">
        <f>ROUND(I293*H293,2)</f>
        <v>0</v>
      </c>
      <c r="K293" s="146"/>
      <c r="L293" s="31"/>
      <c r="M293" s="147" t="s">
        <v>1</v>
      </c>
      <c r="N293" s="148" t="s">
        <v>36</v>
      </c>
      <c r="P293" s="149">
        <f>O293*H293</f>
        <v>0</v>
      </c>
      <c r="Q293" s="149">
        <v>1.0000000000000001E-5</v>
      </c>
      <c r="R293" s="149">
        <f>Q293*H293</f>
        <v>2.6837000000000002E-3</v>
      </c>
      <c r="S293" s="149">
        <v>6.0000000000000001E-3</v>
      </c>
      <c r="T293" s="150">
        <f>S293*H293</f>
        <v>1.61022</v>
      </c>
      <c r="AR293" s="151" t="s">
        <v>85</v>
      </c>
      <c r="AT293" s="151" t="s">
        <v>145</v>
      </c>
      <c r="AU293" s="151" t="s">
        <v>79</v>
      </c>
      <c r="AY293" s="16" t="s">
        <v>143</v>
      </c>
      <c r="BE293" s="152">
        <f>IF(N293="základná",J293,0)</f>
        <v>0</v>
      </c>
      <c r="BF293" s="152">
        <f>IF(N293="znížená",J293,0)</f>
        <v>0</v>
      </c>
      <c r="BG293" s="152">
        <f>IF(N293="zákl. prenesená",J293,0)</f>
        <v>0</v>
      </c>
      <c r="BH293" s="152">
        <f>IF(N293="zníž. prenesená",J293,0)</f>
        <v>0</v>
      </c>
      <c r="BI293" s="152">
        <f>IF(N293="nulová",J293,0)</f>
        <v>0</v>
      </c>
      <c r="BJ293" s="16" t="s">
        <v>79</v>
      </c>
      <c r="BK293" s="152">
        <f>ROUND(I293*H293,2)</f>
        <v>0</v>
      </c>
      <c r="BL293" s="16" t="s">
        <v>85</v>
      </c>
      <c r="BM293" s="151" t="s">
        <v>450</v>
      </c>
    </row>
    <row r="294" spans="2:65" s="12" customFormat="1" x14ac:dyDescent="0.2">
      <c r="B294" s="153"/>
      <c r="D294" s="154" t="s">
        <v>150</v>
      </c>
      <c r="E294" s="155" t="s">
        <v>1</v>
      </c>
      <c r="F294" s="156" t="s">
        <v>451</v>
      </c>
      <c r="H294" s="157">
        <v>268.37</v>
      </c>
      <c r="I294" s="158"/>
      <c r="L294" s="153"/>
      <c r="M294" s="159"/>
      <c r="T294" s="160"/>
      <c r="AT294" s="155" t="s">
        <v>150</v>
      </c>
      <c r="AU294" s="155" t="s">
        <v>79</v>
      </c>
      <c r="AV294" s="12" t="s">
        <v>79</v>
      </c>
      <c r="AW294" s="12" t="s">
        <v>27</v>
      </c>
      <c r="AX294" s="12" t="s">
        <v>75</v>
      </c>
      <c r="AY294" s="155" t="s">
        <v>143</v>
      </c>
    </row>
    <row r="295" spans="2:65" s="1" customFormat="1" ht="24.15" customHeight="1" x14ac:dyDescent="0.2">
      <c r="B295" s="138"/>
      <c r="C295" s="139" t="s">
        <v>452</v>
      </c>
      <c r="D295" s="139" t="s">
        <v>145</v>
      </c>
      <c r="E295" s="140" t="s">
        <v>453</v>
      </c>
      <c r="F295" s="141" t="s">
        <v>454</v>
      </c>
      <c r="G295" s="142" t="s">
        <v>148</v>
      </c>
      <c r="H295" s="143">
        <v>130.65</v>
      </c>
      <c r="I295" s="144"/>
      <c r="J295" s="145">
        <f>ROUND(I295*H295,2)</f>
        <v>0</v>
      </c>
      <c r="K295" s="146"/>
      <c r="L295" s="31"/>
      <c r="M295" s="147" t="s">
        <v>1</v>
      </c>
      <c r="N295" s="148" t="s">
        <v>36</v>
      </c>
      <c r="P295" s="149">
        <f>O295*H295</f>
        <v>0</v>
      </c>
      <c r="Q295" s="149">
        <v>0</v>
      </c>
      <c r="R295" s="149">
        <f>Q295*H295</f>
        <v>0</v>
      </c>
      <c r="S295" s="149">
        <v>0</v>
      </c>
      <c r="T295" s="150">
        <f>S295*H295</f>
        <v>0</v>
      </c>
      <c r="AR295" s="151" t="s">
        <v>85</v>
      </c>
      <c r="AT295" s="151" t="s">
        <v>145</v>
      </c>
      <c r="AU295" s="151" t="s">
        <v>79</v>
      </c>
      <c r="AY295" s="16" t="s">
        <v>143</v>
      </c>
      <c r="BE295" s="152">
        <f>IF(N295="základná",J295,0)</f>
        <v>0</v>
      </c>
      <c r="BF295" s="152">
        <f>IF(N295="znížená",J295,0)</f>
        <v>0</v>
      </c>
      <c r="BG295" s="152">
        <f>IF(N295="zákl. prenesená",J295,0)</f>
        <v>0</v>
      </c>
      <c r="BH295" s="152">
        <f>IF(N295="zníž. prenesená",J295,0)</f>
        <v>0</v>
      </c>
      <c r="BI295" s="152">
        <f>IF(N295="nulová",J295,0)</f>
        <v>0</v>
      </c>
      <c r="BJ295" s="16" t="s">
        <v>79</v>
      </c>
      <c r="BK295" s="152">
        <f>ROUND(I295*H295,2)</f>
        <v>0</v>
      </c>
      <c r="BL295" s="16" t="s">
        <v>85</v>
      </c>
      <c r="BM295" s="151" t="s">
        <v>455</v>
      </c>
    </row>
    <row r="296" spans="2:65" s="1" customFormat="1" ht="24.15" customHeight="1" x14ac:dyDescent="0.2">
      <c r="B296" s="138"/>
      <c r="C296" s="139" t="s">
        <v>456</v>
      </c>
      <c r="D296" s="139" t="s">
        <v>145</v>
      </c>
      <c r="E296" s="140" t="s">
        <v>457</v>
      </c>
      <c r="F296" s="141" t="s">
        <v>458</v>
      </c>
      <c r="G296" s="142" t="s">
        <v>208</v>
      </c>
      <c r="H296" s="143">
        <v>2</v>
      </c>
      <c r="I296" s="144"/>
      <c r="J296" s="145">
        <f>ROUND(I296*H296,2)</f>
        <v>0</v>
      </c>
      <c r="K296" s="146"/>
      <c r="L296" s="31"/>
      <c r="M296" s="147" t="s">
        <v>1</v>
      </c>
      <c r="N296" s="148" t="s">
        <v>36</v>
      </c>
      <c r="P296" s="149">
        <f>O296*H296</f>
        <v>0</v>
      </c>
      <c r="Q296" s="149">
        <v>0</v>
      </c>
      <c r="R296" s="149">
        <f>Q296*H296</f>
        <v>0</v>
      </c>
      <c r="S296" s="149">
        <v>3.2000000000000001E-2</v>
      </c>
      <c r="T296" s="150">
        <f>S296*H296</f>
        <v>6.4000000000000001E-2</v>
      </c>
      <c r="AR296" s="151" t="s">
        <v>85</v>
      </c>
      <c r="AT296" s="151" t="s">
        <v>145</v>
      </c>
      <c r="AU296" s="151" t="s">
        <v>79</v>
      </c>
      <c r="AY296" s="16" t="s">
        <v>143</v>
      </c>
      <c r="BE296" s="152">
        <f>IF(N296="základná",J296,0)</f>
        <v>0</v>
      </c>
      <c r="BF296" s="152">
        <f>IF(N296="znížená",J296,0)</f>
        <v>0</v>
      </c>
      <c r="BG296" s="152">
        <f>IF(N296="zákl. prenesená",J296,0)</f>
        <v>0</v>
      </c>
      <c r="BH296" s="152">
        <f>IF(N296="zníž. prenesená",J296,0)</f>
        <v>0</v>
      </c>
      <c r="BI296" s="152">
        <f>IF(N296="nulová",J296,0)</f>
        <v>0</v>
      </c>
      <c r="BJ296" s="16" t="s">
        <v>79</v>
      </c>
      <c r="BK296" s="152">
        <f>ROUND(I296*H296,2)</f>
        <v>0</v>
      </c>
      <c r="BL296" s="16" t="s">
        <v>85</v>
      </c>
      <c r="BM296" s="151" t="s">
        <v>459</v>
      </c>
    </row>
    <row r="297" spans="2:65" s="1" customFormat="1" ht="33" customHeight="1" x14ac:dyDescent="0.2">
      <c r="B297" s="138"/>
      <c r="C297" s="139" t="s">
        <v>460</v>
      </c>
      <c r="D297" s="139" t="s">
        <v>145</v>
      </c>
      <c r="E297" s="140" t="s">
        <v>461</v>
      </c>
      <c r="F297" s="141" t="s">
        <v>462</v>
      </c>
      <c r="G297" s="142" t="s">
        <v>148</v>
      </c>
      <c r="H297" s="143">
        <v>1127.68</v>
      </c>
      <c r="I297" s="144"/>
      <c r="J297" s="145">
        <f>ROUND(I297*H297,2)</f>
        <v>0</v>
      </c>
      <c r="K297" s="146"/>
      <c r="L297" s="31"/>
      <c r="M297" s="147" t="s">
        <v>1</v>
      </c>
      <c r="N297" s="148" t="s">
        <v>36</v>
      </c>
      <c r="P297" s="149">
        <f>O297*H297</f>
        <v>0</v>
      </c>
      <c r="Q297" s="149">
        <v>2.572E-2</v>
      </c>
      <c r="R297" s="149">
        <f>Q297*H297</f>
        <v>29.003929600000003</v>
      </c>
      <c r="S297" s="149">
        <v>0</v>
      </c>
      <c r="T297" s="150">
        <f>S297*H297</f>
        <v>0</v>
      </c>
      <c r="AR297" s="151" t="s">
        <v>85</v>
      </c>
      <c r="AT297" s="151" t="s">
        <v>145</v>
      </c>
      <c r="AU297" s="151" t="s">
        <v>79</v>
      </c>
      <c r="AY297" s="16" t="s">
        <v>143</v>
      </c>
      <c r="BE297" s="152">
        <f>IF(N297="základná",J297,0)</f>
        <v>0</v>
      </c>
      <c r="BF297" s="152">
        <f>IF(N297="znížená",J297,0)</f>
        <v>0</v>
      </c>
      <c r="BG297" s="152">
        <f>IF(N297="zákl. prenesená",J297,0)</f>
        <v>0</v>
      </c>
      <c r="BH297" s="152">
        <f>IF(N297="zníž. prenesená",J297,0)</f>
        <v>0</v>
      </c>
      <c r="BI297" s="152">
        <f>IF(N297="nulová",J297,0)</f>
        <v>0</v>
      </c>
      <c r="BJ297" s="16" t="s">
        <v>79</v>
      </c>
      <c r="BK297" s="152">
        <f>ROUND(I297*H297,2)</f>
        <v>0</v>
      </c>
      <c r="BL297" s="16" t="s">
        <v>85</v>
      </c>
      <c r="BM297" s="151" t="s">
        <v>463</v>
      </c>
    </row>
    <row r="298" spans="2:65" s="12" customFormat="1" ht="20.399999999999999" x14ac:dyDescent="0.2">
      <c r="B298" s="153"/>
      <c r="D298" s="154" t="s">
        <v>150</v>
      </c>
      <c r="E298" s="155" t="s">
        <v>1</v>
      </c>
      <c r="F298" s="156" t="s">
        <v>464</v>
      </c>
      <c r="H298" s="157">
        <v>228.9</v>
      </c>
      <c r="I298" s="158"/>
      <c r="L298" s="153"/>
      <c r="M298" s="159"/>
      <c r="T298" s="160"/>
      <c r="AT298" s="155" t="s">
        <v>150</v>
      </c>
      <c r="AU298" s="155" t="s">
        <v>79</v>
      </c>
      <c r="AV298" s="12" t="s">
        <v>79</v>
      </c>
      <c r="AW298" s="12" t="s">
        <v>27</v>
      </c>
      <c r="AX298" s="12" t="s">
        <v>70</v>
      </c>
      <c r="AY298" s="155" t="s">
        <v>143</v>
      </c>
    </row>
    <row r="299" spans="2:65" s="12" customFormat="1" ht="20.399999999999999" x14ac:dyDescent="0.2">
      <c r="B299" s="153"/>
      <c r="D299" s="154" t="s">
        <v>150</v>
      </c>
      <c r="E299" s="155" t="s">
        <v>1</v>
      </c>
      <c r="F299" s="156" t="s">
        <v>465</v>
      </c>
      <c r="H299" s="157">
        <v>217.66</v>
      </c>
      <c r="I299" s="158"/>
      <c r="L299" s="153"/>
      <c r="M299" s="159"/>
      <c r="T299" s="160"/>
      <c r="AT299" s="155" t="s">
        <v>150</v>
      </c>
      <c r="AU299" s="155" t="s">
        <v>79</v>
      </c>
      <c r="AV299" s="12" t="s">
        <v>79</v>
      </c>
      <c r="AW299" s="12" t="s">
        <v>27</v>
      </c>
      <c r="AX299" s="12" t="s">
        <v>70</v>
      </c>
      <c r="AY299" s="155" t="s">
        <v>143</v>
      </c>
    </row>
    <row r="300" spans="2:65" s="12" customFormat="1" x14ac:dyDescent="0.2">
      <c r="B300" s="153"/>
      <c r="D300" s="154" t="s">
        <v>150</v>
      </c>
      <c r="E300" s="155" t="s">
        <v>1</v>
      </c>
      <c r="F300" s="156" t="s">
        <v>466</v>
      </c>
      <c r="H300" s="157">
        <v>681.12</v>
      </c>
      <c r="I300" s="158"/>
      <c r="L300" s="153"/>
      <c r="M300" s="159"/>
      <c r="T300" s="160"/>
      <c r="AT300" s="155" t="s">
        <v>150</v>
      </c>
      <c r="AU300" s="155" t="s">
        <v>79</v>
      </c>
      <c r="AV300" s="12" t="s">
        <v>79</v>
      </c>
      <c r="AW300" s="12" t="s">
        <v>27</v>
      </c>
      <c r="AX300" s="12" t="s">
        <v>70</v>
      </c>
      <c r="AY300" s="155" t="s">
        <v>143</v>
      </c>
    </row>
    <row r="301" spans="2:65" s="13" customFormat="1" x14ac:dyDescent="0.2">
      <c r="B301" s="161"/>
      <c r="D301" s="154" t="s">
        <v>150</v>
      </c>
      <c r="E301" s="162" t="s">
        <v>1</v>
      </c>
      <c r="F301" s="163" t="s">
        <v>152</v>
      </c>
      <c r="H301" s="164">
        <v>1127.68</v>
      </c>
      <c r="I301" s="165"/>
      <c r="L301" s="161"/>
      <c r="M301" s="166"/>
      <c r="T301" s="167"/>
      <c r="AT301" s="162" t="s">
        <v>150</v>
      </c>
      <c r="AU301" s="162" t="s">
        <v>79</v>
      </c>
      <c r="AV301" s="13" t="s">
        <v>85</v>
      </c>
      <c r="AW301" s="13" t="s">
        <v>27</v>
      </c>
      <c r="AX301" s="13" t="s">
        <v>75</v>
      </c>
      <c r="AY301" s="162" t="s">
        <v>143</v>
      </c>
    </row>
    <row r="302" spans="2:65" s="1" customFormat="1" ht="44.25" customHeight="1" x14ac:dyDescent="0.2">
      <c r="B302" s="138"/>
      <c r="C302" s="139" t="s">
        <v>467</v>
      </c>
      <c r="D302" s="139" t="s">
        <v>145</v>
      </c>
      <c r="E302" s="140" t="s">
        <v>468</v>
      </c>
      <c r="F302" s="141" t="s">
        <v>469</v>
      </c>
      <c r="G302" s="142" t="s">
        <v>148</v>
      </c>
      <c r="H302" s="143">
        <v>1808.8</v>
      </c>
      <c r="I302" s="144"/>
      <c r="J302" s="145">
        <f>ROUND(I302*H302,2)</f>
        <v>0</v>
      </c>
      <c r="K302" s="146"/>
      <c r="L302" s="31"/>
      <c r="M302" s="147" t="s">
        <v>1</v>
      </c>
      <c r="N302" s="148" t="s">
        <v>36</v>
      </c>
      <c r="P302" s="149">
        <f>O302*H302</f>
        <v>0</v>
      </c>
      <c r="Q302" s="149">
        <v>0</v>
      </c>
      <c r="R302" s="149">
        <f>Q302*H302</f>
        <v>0</v>
      </c>
      <c r="S302" s="149">
        <v>0</v>
      </c>
      <c r="T302" s="150">
        <f>S302*H302</f>
        <v>0</v>
      </c>
      <c r="AR302" s="151" t="s">
        <v>85</v>
      </c>
      <c r="AT302" s="151" t="s">
        <v>145</v>
      </c>
      <c r="AU302" s="151" t="s">
        <v>79</v>
      </c>
      <c r="AY302" s="16" t="s">
        <v>143</v>
      </c>
      <c r="BE302" s="152">
        <f>IF(N302="základná",J302,0)</f>
        <v>0</v>
      </c>
      <c r="BF302" s="152">
        <f>IF(N302="znížená",J302,0)</f>
        <v>0</v>
      </c>
      <c r="BG302" s="152">
        <f>IF(N302="zákl. prenesená",J302,0)</f>
        <v>0</v>
      </c>
      <c r="BH302" s="152">
        <f>IF(N302="zníž. prenesená",J302,0)</f>
        <v>0</v>
      </c>
      <c r="BI302" s="152">
        <f>IF(N302="nulová",J302,0)</f>
        <v>0</v>
      </c>
      <c r="BJ302" s="16" t="s">
        <v>79</v>
      </c>
      <c r="BK302" s="152">
        <f>ROUND(I302*H302,2)</f>
        <v>0</v>
      </c>
      <c r="BL302" s="16" t="s">
        <v>85</v>
      </c>
      <c r="BM302" s="151" t="s">
        <v>470</v>
      </c>
    </row>
    <row r="303" spans="2:65" s="12" customFormat="1" ht="20.399999999999999" x14ac:dyDescent="0.2">
      <c r="B303" s="153"/>
      <c r="D303" s="154" t="s">
        <v>150</v>
      </c>
      <c r="E303" s="155" t="s">
        <v>1</v>
      </c>
      <c r="F303" s="156" t="s">
        <v>464</v>
      </c>
      <c r="H303" s="157">
        <v>228.9</v>
      </c>
      <c r="I303" s="158"/>
      <c r="L303" s="153"/>
      <c r="M303" s="159"/>
      <c r="T303" s="160"/>
      <c r="AT303" s="155" t="s">
        <v>150</v>
      </c>
      <c r="AU303" s="155" t="s">
        <v>79</v>
      </c>
      <c r="AV303" s="12" t="s">
        <v>79</v>
      </c>
      <c r="AW303" s="12" t="s">
        <v>27</v>
      </c>
      <c r="AX303" s="12" t="s">
        <v>70</v>
      </c>
      <c r="AY303" s="155" t="s">
        <v>143</v>
      </c>
    </row>
    <row r="304" spans="2:65" s="12" customFormat="1" ht="20.399999999999999" x14ac:dyDescent="0.2">
      <c r="B304" s="153"/>
      <c r="D304" s="154" t="s">
        <v>150</v>
      </c>
      <c r="E304" s="155" t="s">
        <v>1</v>
      </c>
      <c r="F304" s="156" t="s">
        <v>465</v>
      </c>
      <c r="H304" s="157">
        <v>217.66</v>
      </c>
      <c r="I304" s="158"/>
      <c r="L304" s="153"/>
      <c r="M304" s="159"/>
      <c r="T304" s="160"/>
      <c r="AT304" s="155" t="s">
        <v>150</v>
      </c>
      <c r="AU304" s="155" t="s">
        <v>79</v>
      </c>
      <c r="AV304" s="12" t="s">
        <v>79</v>
      </c>
      <c r="AW304" s="12" t="s">
        <v>27</v>
      </c>
      <c r="AX304" s="12" t="s">
        <v>70</v>
      </c>
      <c r="AY304" s="155" t="s">
        <v>143</v>
      </c>
    </row>
    <row r="305" spans="2:65" s="12" customFormat="1" x14ac:dyDescent="0.2">
      <c r="B305" s="153"/>
      <c r="D305" s="154" t="s">
        <v>150</v>
      </c>
      <c r="E305" s="155" t="s">
        <v>1</v>
      </c>
      <c r="F305" s="156" t="s">
        <v>471</v>
      </c>
      <c r="H305" s="157">
        <v>1362.24</v>
      </c>
      <c r="I305" s="158"/>
      <c r="L305" s="153"/>
      <c r="M305" s="159"/>
      <c r="T305" s="160"/>
      <c r="AT305" s="155" t="s">
        <v>150</v>
      </c>
      <c r="AU305" s="155" t="s">
        <v>79</v>
      </c>
      <c r="AV305" s="12" t="s">
        <v>79</v>
      </c>
      <c r="AW305" s="12" t="s">
        <v>27</v>
      </c>
      <c r="AX305" s="12" t="s">
        <v>70</v>
      </c>
      <c r="AY305" s="155" t="s">
        <v>143</v>
      </c>
    </row>
    <row r="306" spans="2:65" s="13" customFormat="1" x14ac:dyDescent="0.2">
      <c r="B306" s="161"/>
      <c r="D306" s="154" t="s">
        <v>150</v>
      </c>
      <c r="E306" s="162" t="s">
        <v>1</v>
      </c>
      <c r="F306" s="163" t="s">
        <v>152</v>
      </c>
      <c r="H306" s="164">
        <v>1808.8</v>
      </c>
      <c r="I306" s="165"/>
      <c r="L306" s="161"/>
      <c r="M306" s="166"/>
      <c r="T306" s="167"/>
      <c r="AT306" s="162" t="s">
        <v>150</v>
      </c>
      <c r="AU306" s="162" t="s">
        <v>79</v>
      </c>
      <c r="AV306" s="13" t="s">
        <v>85</v>
      </c>
      <c r="AW306" s="13" t="s">
        <v>27</v>
      </c>
      <c r="AX306" s="13" t="s">
        <v>75</v>
      </c>
      <c r="AY306" s="162" t="s">
        <v>143</v>
      </c>
    </row>
    <row r="307" spans="2:65" s="1" customFormat="1" ht="33" customHeight="1" x14ac:dyDescent="0.2">
      <c r="B307" s="138"/>
      <c r="C307" s="139" t="s">
        <v>472</v>
      </c>
      <c r="D307" s="139" t="s">
        <v>145</v>
      </c>
      <c r="E307" s="140" t="s">
        <v>473</v>
      </c>
      <c r="F307" s="141" t="s">
        <v>474</v>
      </c>
      <c r="G307" s="142" t="s">
        <v>148</v>
      </c>
      <c r="H307" s="143">
        <v>1127.68</v>
      </c>
      <c r="I307" s="144"/>
      <c r="J307" s="145">
        <f>ROUND(I307*H307,2)</f>
        <v>0</v>
      </c>
      <c r="K307" s="146"/>
      <c r="L307" s="31"/>
      <c r="M307" s="147" t="s">
        <v>1</v>
      </c>
      <c r="N307" s="148" t="s">
        <v>36</v>
      </c>
      <c r="P307" s="149">
        <f>O307*H307</f>
        <v>0</v>
      </c>
      <c r="Q307" s="149">
        <v>2.572E-2</v>
      </c>
      <c r="R307" s="149">
        <f>Q307*H307</f>
        <v>29.003929600000003</v>
      </c>
      <c r="S307" s="149">
        <v>0</v>
      </c>
      <c r="T307" s="150">
        <f>S307*H307</f>
        <v>0</v>
      </c>
      <c r="AR307" s="151" t="s">
        <v>85</v>
      </c>
      <c r="AT307" s="151" t="s">
        <v>145</v>
      </c>
      <c r="AU307" s="151" t="s">
        <v>79</v>
      </c>
      <c r="AY307" s="16" t="s">
        <v>143</v>
      </c>
      <c r="BE307" s="152">
        <f>IF(N307="základná",J307,0)</f>
        <v>0</v>
      </c>
      <c r="BF307" s="152">
        <f>IF(N307="znížená",J307,0)</f>
        <v>0</v>
      </c>
      <c r="BG307" s="152">
        <f>IF(N307="zákl. prenesená",J307,0)</f>
        <v>0</v>
      </c>
      <c r="BH307" s="152">
        <f>IF(N307="zníž. prenesená",J307,0)</f>
        <v>0</v>
      </c>
      <c r="BI307" s="152">
        <f>IF(N307="nulová",J307,0)</f>
        <v>0</v>
      </c>
      <c r="BJ307" s="16" t="s">
        <v>79</v>
      </c>
      <c r="BK307" s="152">
        <f>ROUND(I307*H307,2)</f>
        <v>0</v>
      </c>
      <c r="BL307" s="16" t="s">
        <v>85</v>
      </c>
      <c r="BM307" s="151" t="s">
        <v>475</v>
      </c>
    </row>
    <row r="308" spans="2:65" s="1" customFormat="1" ht="24.15" customHeight="1" x14ac:dyDescent="0.2">
      <c r="B308" s="138"/>
      <c r="C308" s="139" t="s">
        <v>476</v>
      </c>
      <c r="D308" s="139" t="s">
        <v>145</v>
      </c>
      <c r="E308" s="140" t="s">
        <v>477</v>
      </c>
      <c r="F308" s="141" t="s">
        <v>478</v>
      </c>
      <c r="G308" s="142" t="s">
        <v>148</v>
      </c>
      <c r="H308" s="143">
        <v>1127.68</v>
      </c>
      <c r="I308" s="144"/>
      <c r="J308" s="145">
        <f>ROUND(I308*H308,2)</f>
        <v>0</v>
      </c>
      <c r="K308" s="146"/>
      <c r="L308" s="31"/>
      <c r="M308" s="147" t="s">
        <v>1</v>
      </c>
      <c r="N308" s="148" t="s">
        <v>36</v>
      </c>
      <c r="P308" s="149">
        <f>O308*H308</f>
        <v>0</v>
      </c>
      <c r="Q308" s="149">
        <v>1.92E-3</v>
      </c>
      <c r="R308" s="149">
        <f>Q308*H308</f>
        <v>2.1651456000000002</v>
      </c>
      <c r="S308" s="149">
        <v>0</v>
      </c>
      <c r="T308" s="150">
        <f>S308*H308</f>
        <v>0</v>
      </c>
      <c r="AR308" s="151" t="s">
        <v>85</v>
      </c>
      <c r="AT308" s="151" t="s">
        <v>145</v>
      </c>
      <c r="AU308" s="151" t="s">
        <v>79</v>
      </c>
      <c r="AY308" s="16" t="s">
        <v>143</v>
      </c>
      <c r="BE308" s="152">
        <f>IF(N308="základná",J308,0)</f>
        <v>0</v>
      </c>
      <c r="BF308" s="152">
        <f>IF(N308="znížená",J308,0)</f>
        <v>0</v>
      </c>
      <c r="BG308" s="152">
        <f>IF(N308="zákl. prenesená",J308,0)</f>
        <v>0</v>
      </c>
      <c r="BH308" s="152">
        <f>IF(N308="zníž. prenesená",J308,0)</f>
        <v>0</v>
      </c>
      <c r="BI308" s="152">
        <f>IF(N308="nulová",J308,0)</f>
        <v>0</v>
      </c>
      <c r="BJ308" s="16" t="s">
        <v>79</v>
      </c>
      <c r="BK308" s="152">
        <f>ROUND(I308*H308,2)</f>
        <v>0</v>
      </c>
      <c r="BL308" s="16" t="s">
        <v>85</v>
      </c>
      <c r="BM308" s="151" t="s">
        <v>479</v>
      </c>
    </row>
    <row r="309" spans="2:65" s="1" customFormat="1" ht="21.75" customHeight="1" x14ac:dyDescent="0.2">
      <c r="B309" s="138"/>
      <c r="C309" s="139" t="s">
        <v>480</v>
      </c>
      <c r="D309" s="139" t="s">
        <v>145</v>
      </c>
      <c r="E309" s="140" t="s">
        <v>481</v>
      </c>
      <c r="F309" s="141" t="s">
        <v>482</v>
      </c>
      <c r="G309" s="142" t="s">
        <v>170</v>
      </c>
      <c r="H309" s="143">
        <v>119.17</v>
      </c>
      <c r="I309" s="144"/>
      <c r="J309" s="145">
        <f>ROUND(I309*H309,2)</f>
        <v>0</v>
      </c>
      <c r="K309" s="146"/>
      <c r="L309" s="31"/>
      <c r="M309" s="147" t="s">
        <v>1</v>
      </c>
      <c r="N309" s="148" t="s">
        <v>36</v>
      </c>
      <c r="P309" s="149">
        <f>O309*H309</f>
        <v>0</v>
      </c>
      <c r="Q309" s="149">
        <v>0</v>
      </c>
      <c r="R309" s="149">
        <f>Q309*H309</f>
        <v>0</v>
      </c>
      <c r="S309" s="149">
        <v>0</v>
      </c>
      <c r="T309" s="150">
        <f>S309*H309</f>
        <v>0</v>
      </c>
      <c r="AR309" s="151" t="s">
        <v>85</v>
      </c>
      <c r="AT309" s="151" t="s">
        <v>145</v>
      </c>
      <c r="AU309" s="151" t="s">
        <v>79</v>
      </c>
      <c r="AY309" s="16" t="s">
        <v>143</v>
      </c>
      <c r="BE309" s="152">
        <f>IF(N309="základná",J309,0)</f>
        <v>0</v>
      </c>
      <c r="BF309" s="152">
        <f>IF(N309="znížená",J309,0)</f>
        <v>0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6" t="s">
        <v>79</v>
      </c>
      <c r="BK309" s="152">
        <f>ROUND(I309*H309,2)</f>
        <v>0</v>
      </c>
      <c r="BL309" s="16" t="s">
        <v>85</v>
      </c>
      <c r="BM309" s="151" t="s">
        <v>483</v>
      </c>
    </row>
    <row r="310" spans="2:65" s="1" customFormat="1" ht="24.15" customHeight="1" x14ac:dyDescent="0.2">
      <c r="B310" s="138"/>
      <c r="C310" s="139" t="s">
        <v>484</v>
      </c>
      <c r="D310" s="139" t="s">
        <v>145</v>
      </c>
      <c r="E310" s="140" t="s">
        <v>485</v>
      </c>
      <c r="F310" s="141" t="s">
        <v>486</v>
      </c>
      <c r="G310" s="142" t="s">
        <v>170</v>
      </c>
      <c r="H310" s="143">
        <v>1072.53</v>
      </c>
      <c r="I310" s="144"/>
      <c r="J310" s="145">
        <f>ROUND(I310*H310,2)</f>
        <v>0</v>
      </c>
      <c r="K310" s="146"/>
      <c r="L310" s="31"/>
      <c r="M310" s="147" t="s">
        <v>1</v>
      </c>
      <c r="N310" s="148" t="s">
        <v>36</v>
      </c>
      <c r="P310" s="149">
        <f>O310*H310</f>
        <v>0</v>
      </c>
      <c r="Q310" s="149">
        <v>0</v>
      </c>
      <c r="R310" s="149">
        <f>Q310*H310</f>
        <v>0</v>
      </c>
      <c r="S310" s="149">
        <v>0</v>
      </c>
      <c r="T310" s="150">
        <f>S310*H310</f>
        <v>0</v>
      </c>
      <c r="AR310" s="151" t="s">
        <v>85</v>
      </c>
      <c r="AT310" s="151" t="s">
        <v>145</v>
      </c>
      <c r="AU310" s="151" t="s">
        <v>79</v>
      </c>
      <c r="AY310" s="16" t="s">
        <v>143</v>
      </c>
      <c r="BE310" s="152">
        <f>IF(N310="základná",J310,0)</f>
        <v>0</v>
      </c>
      <c r="BF310" s="152">
        <f>IF(N310="znížená",J310,0)</f>
        <v>0</v>
      </c>
      <c r="BG310" s="152">
        <f>IF(N310="zákl. prenesená",J310,0)</f>
        <v>0</v>
      </c>
      <c r="BH310" s="152">
        <f>IF(N310="zníž. prenesená",J310,0)</f>
        <v>0</v>
      </c>
      <c r="BI310" s="152">
        <f>IF(N310="nulová",J310,0)</f>
        <v>0</v>
      </c>
      <c r="BJ310" s="16" t="s">
        <v>79</v>
      </c>
      <c r="BK310" s="152">
        <f>ROUND(I310*H310,2)</f>
        <v>0</v>
      </c>
      <c r="BL310" s="16" t="s">
        <v>85</v>
      </c>
      <c r="BM310" s="151" t="s">
        <v>487</v>
      </c>
    </row>
    <row r="311" spans="2:65" s="12" customFormat="1" x14ac:dyDescent="0.2">
      <c r="B311" s="153"/>
      <c r="D311" s="154" t="s">
        <v>150</v>
      </c>
      <c r="E311" s="155" t="s">
        <v>1</v>
      </c>
      <c r="F311" s="156" t="s">
        <v>488</v>
      </c>
      <c r="H311" s="157">
        <v>1072.53</v>
      </c>
      <c r="I311" s="158"/>
      <c r="L311" s="153"/>
      <c r="M311" s="159"/>
      <c r="T311" s="160"/>
      <c r="AT311" s="155" t="s">
        <v>150</v>
      </c>
      <c r="AU311" s="155" t="s">
        <v>79</v>
      </c>
      <c r="AV311" s="12" t="s">
        <v>79</v>
      </c>
      <c r="AW311" s="12" t="s">
        <v>27</v>
      </c>
      <c r="AX311" s="12" t="s">
        <v>75</v>
      </c>
      <c r="AY311" s="155" t="s">
        <v>143</v>
      </c>
    </row>
    <row r="312" spans="2:65" s="1" customFormat="1" ht="24.15" customHeight="1" x14ac:dyDescent="0.2">
      <c r="B312" s="138"/>
      <c r="C312" s="139" t="s">
        <v>489</v>
      </c>
      <c r="D312" s="139" t="s">
        <v>145</v>
      </c>
      <c r="E312" s="140" t="s">
        <v>490</v>
      </c>
      <c r="F312" s="141" t="s">
        <v>491</v>
      </c>
      <c r="G312" s="142" t="s">
        <v>170</v>
      </c>
      <c r="H312" s="143">
        <v>119.17</v>
      </c>
      <c r="I312" s="144"/>
      <c r="J312" s="145">
        <f>ROUND(I312*H312,2)</f>
        <v>0</v>
      </c>
      <c r="K312" s="146"/>
      <c r="L312" s="31"/>
      <c r="M312" s="147" t="s">
        <v>1</v>
      </c>
      <c r="N312" s="148" t="s">
        <v>36</v>
      </c>
      <c r="P312" s="149">
        <f>O312*H312</f>
        <v>0</v>
      </c>
      <c r="Q312" s="149">
        <v>0</v>
      </c>
      <c r="R312" s="149">
        <f>Q312*H312</f>
        <v>0</v>
      </c>
      <c r="S312" s="149">
        <v>0</v>
      </c>
      <c r="T312" s="150">
        <f>S312*H312</f>
        <v>0</v>
      </c>
      <c r="AR312" s="151" t="s">
        <v>85</v>
      </c>
      <c r="AT312" s="151" t="s">
        <v>145</v>
      </c>
      <c r="AU312" s="151" t="s">
        <v>79</v>
      </c>
      <c r="AY312" s="16" t="s">
        <v>143</v>
      </c>
      <c r="BE312" s="152">
        <f>IF(N312="základná",J312,0)</f>
        <v>0</v>
      </c>
      <c r="BF312" s="152">
        <f>IF(N312="znížená",J312,0)</f>
        <v>0</v>
      </c>
      <c r="BG312" s="152">
        <f>IF(N312="zákl. prenesená",J312,0)</f>
        <v>0</v>
      </c>
      <c r="BH312" s="152">
        <f>IF(N312="zníž. prenesená",J312,0)</f>
        <v>0</v>
      </c>
      <c r="BI312" s="152">
        <f>IF(N312="nulová",J312,0)</f>
        <v>0</v>
      </c>
      <c r="BJ312" s="16" t="s">
        <v>79</v>
      </c>
      <c r="BK312" s="152">
        <f>ROUND(I312*H312,2)</f>
        <v>0</v>
      </c>
      <c r="BL312" s="16" t="s">
        <v>85</v>
      </c>
      <c r="BM312" s="151" t="s">
        <v>492</v>
      </c>
    </row>
    <row r="313" spans="2:65" s="1" customFormat="1" ht="24.15" customHeight="1" x14ac:dyDescent="0.2">
      <c r="B313" s="138"/>
      <c r="C313" s="139" t="s">
        <v>493</v>
      </c>
      <c r="D313" s="139" t="s">
        <v>145</v>
      </c>
      <c r="E313" s="140" t="s">
        <v>494</v>
      </c>
      <c r="F313" s="141" t="s">
        <v>495</v>
      </c>
      <c r="G313" s="142" t="s">
        <v>170</v>
      </c>
      <c r="H313" s="143">
        <v>119.17</v>
      </c>
      <c r="I313" s="144"/>
      <c r="J313" s="145">
        <f>ROUND(I313*H313,2)</f>
        <v>0</v>
      </c>
      <c r="K313" s="146"/>
      <c r="L313" s="31"/>
      <c r="M313" s="147" t="s">
        <v>1</v>
      </c>
      <c r="N313" s="148" t="s">
        <v>36</v>
      </c>
      <c r="P313" s="149">
        <f>O313*H313</f>
        <v>0</v>
      </c>
      <c r="Q313" s="149">
        <v>0</v>
      </c>
      <c r="R313" s="149">
        <f>Q313*H313</f>
        <v>0</v>
      </c>
      <c r="S313" s="149">
        <v>0</v>
      </c>
      <c r="T313" s="150">
        <f>S313*H313</f>
        <v>0</v>
      </c>
      <c r="AR313" s="151" t="s">
        <v>85</v>
      </c>
      <c r="AT313" s="151" t="s">
        <v>145</v>
      </c>
      <c r="AU313" s="151" t="s">
        <v>79</v>
      </c>
      <c r="AY313" s="16" t="s">
        <v>143</v>
      </c>
      <c r="BE313" s="152">
        <f>IF(N313="základná",J313,0)</f>
        <v>0</v>
      </c>
      <c r="BF313" s="152">
        <f>IF(N313="znížená",J313,0)</f>
        <v>0</v>
      </c>
      <c r="BG313" s="152">
        <f>IF(N313="zákl. prenesená",J313,0)</f>
        <v>0</v>
      </c>
      <c r="BH313" s="152">
        <f>IF(N313="zníž. prenesená",J313,0)</f>
        <v>0</v>
      </c>
      <c r="BI313" s="152">
        <f>IF(N313="nulová",J313,0)</f>
        <v>0</v>
      </c>
      <c r="BJ313" s="16" t="s">
        <v>79</v>
      </c>
      <c r="BK313" s="152">
        <f>ROUND(I313*H313,2)</f>
        <v>0</v>
      </c>
      <c r="BL313" s="16" t="s">
        <v>85</v>
      </c>
      <c r="BM313" s="151" t="s">
        <v>496</v>
      </c>
    </row>
    <row r="314" spans="2:65" s="1" customFormat="1" ht="24.15" customHeight="1" x14ac:dyDescent="0.2">
      <c r="B314" s="138"/>
      <c r="C314" s="139" t="s">
        <v>497</v>
      </c>
      <c r="D314" s="139" t="s">
        <v>145</v>
      </c>
      <c r="E314" s="140" t="s">
        <v>498</v>
      </c>
      <c r="F314" s="141" t="s">
        <v>499</v>
      </c>
      <c r="G314" s="142" t="s">
        <v>170</v>
      </c>
      <c r="H314" s="143">
        <v>119.17</v>
      </c>
      <c r="I314" s="144"/>
      <c r="J314" s="145">
        <f>ROUND(I314*H314,2)</f>
        <v>0</v>
      </c>
      <c r="K314" s="146"/>
      <c r="L314" s="31"/>
      <c r="M314" s="147" t="s">
        <v>1</v>
      </c>
      <c r="N314" s="148" t="s">
        <v>36</v>
      </c>
      <c r="P314" s="149">
        <f>O314*H314</f>
        <v>0</v>
      </c>
      <c r="Q314" s="149">
        <v>0</v>
      </c>
      <c r="R314" s="149">
        <f>Q314*H314</f>
        <v>0</v>
      </c>
      <c r="S314" s="149">
        <v>0</v>
      </c>
      <c r="T314" s="150">
        <f>S314*H314</f>
        <v>0</v>
      </c>
      <c r="AR314" s="151" t="s">
        <v>85</v>
      </c>
      <c r="AT314" s="151" t="s">
        <v>145</v>
      </c>
      <c r="AU314" s="151" t="s">
        <v>79</v>
      </c>
      <c r="AY314" s="16" t="s">
        <v>143</v>
      </c>
      <c r="BE314" s="152">
        <f>IF(N314="základná",J314,0)</f>
        <v>0</v>
      </c>
      <c r="BF314" s="152">
        <f>IF(N314="znížená",J314,0)</f>
        <v>0</v>
      </c>
      <c r="BG314" s="152">
        <f>IF(N314="zákl. prenesená",J314,0)</f>
        <v>0</v>
      </c>
      <c r="BH314" s="152">
        <f>IF(N314="zníž. prenesená",J314,0)</f>
        <v>0</v>
      </c>
      <c r="BI314" s="152">
        <f>IF(N314="nulová",J314,0)</f>
        <v>0</v>
      </c>
      <c r="BJ314" s="16" t="s">
        <v>79</v>
      </c>
      <c r="BK314" s="152">
        <f>ROUND(I314*H314,2)</f>
        <v>0</v>
      </c>
      <c r="BL314" s="16" t="s">
        <v>85</v>
      </c>
      <c r="BM314" s="151" t="s">
        <v>500</v>
      </c>
    </row>
    <row r="315" spans="2:65" s="11" customFormat="1" ht="22.95" customHeight="1" x14ac:dyDescent="0.25">
      <c r="B315" s="126"/>
      <c r="D315" s="127" t="s">
        <v>69</v>
      </c>
      <c r="E315" s="136" t="s">
        <v>501</v>
      </c>
      <c r="F315" s="136" t="s">
        <v>502</v>
      </c>
      <c r="I315" s="129"/>
      <c r="J315" s="137">
        <f>BK315</f>
        <v>0</v>
      </c>
      <c r="L315" s="126"/>
      <c r="M315" s="131"/>
      <c r="P315" s="132">
        <f>P316</f>
        <v>0</v>
      </c>
      <c r="R315" s="132">
        <f>R316</f>
        <v>0</v>
      </c>
      <c r="T315" s="133">
        <f>T316</f>
        <v>0</v>
      </c>
      <c r="AR315" s="127" t="s">
        <v>75</v>
      </c>
      <c r="AT315" s="134" t="s">
        <v>69</v>
      </c>
      <c r="AU315" s="134" t="s">
        <v>75</v>
      </c>
      <c r="AY315" s="127" t="s">
        <v>143</v>
      </c>
      <c r="BK315" s="135">
        <f>BK316</f>
        <v>0</v>
      </c>
    </row>
    <row r="316" spans="2:65" s="1" customFormat="1" ht="24.15" customHeight="1" x14ac:dyDescent="0.2">
      <c r="B316" s="138"/>
      <c r="C316" s="139" t="s">
        <v>503</v>
      </c>
      <c r="D316" s="139" t="s">
        <v>145</v>
      </c>
      <c r="E316" s="140" t="s">
        <v>504</v>
      </c>
      <c r="F316" s="141" t="s">
        <v>505</v>
      </c>
      <c r="G316" s="142" t="s">
        <v>170</v>
      </c>
      <c r="H316" s="143">
        <v>153.64599999999999</v>
      </c>
      <c r="I316" s="144"/>
      <c r="J316" s="145">
        <f>ROUND(I316*H316,2)</f>
        <v>0</v>
      </c>
      <c r="K316" s="146"/>
      <c r="L316" s="31"/>
      <c r="M316" s="147" t="s">
        <v>1</v>
      </c>
      <c r="N316" s="148" t="s">
        <v>36</v>
      </c>
      <c r="P316" s="149">
        <f>O316*H316</f>
        <v>0</v>
      </c>
      <c r="Q316" s="149">
        <v>0</v>
      </c>
      <c r="R316" s="149">
        <f>Q316*H316</f>
        <v>0</v>
      </c>
      <c r="S316" s="149">
        <v>0</v>
      </c>
      <c r="T316" s="150">
        <f>S316*H316</f>
        <v>0</v>
      </c>
      <c r="AR316" s="151" t="s">
        <v>85</v>
      </c>
      <c r="AT316" s="151" t="s">
        <v>145</v>
      </c>
      <c r="AU316" s="151" t="s">
        <v>79</v>
      </c>
      <c r="AY316" s="16" t="s">
        <v>143</v>
      </c>
      <c r="BE316" s="152">
        <f>IF(N316="základná",J316,0)</f>
        <v>0</v>
      </c>
      <c r="BF316" s="152">
        <f>IF(N316="znížená",J316,0)</f>
        <v>0</v>
      </c>
      <c r="BG316" s="152">
        <f>IF(N316="zákl. prenesená",J316,0)</f>
        <v>0</v>
      </c>
      <c r="BH316" s="152">
        <f>IF(N316="zníž. prenesená",J316,0)</f>
        <v>0</v>
      </c>
      <c r="BI316" s="152">
        <f>IF(N316="nulová",J316,0)</f>
        <v>0</v>
      </c>
      <c r="BJ316" s="16" t="s">
        <v>79</v>
      </c>
      <c r="BK316" s="152">
        <f>ROUND(I316*H316,2)</f>
        <v>0</v>
      </c>
      <c r="BL316" s="16" t="s">
        <v>85</v>
      </c>
      <c r="BM316" s="151" t="s">
        <v>506</v>
      </c>
    </row>
    <row r="317" spans="2:65" s="11" customFormat="1" ht="25.95" customHeight="1" x14ac:dyDescent="0.25">
      <c r="B317" s="126"/>
      <c r="D317" s="127" t="s">
        <v>69</v>
      </c>
      <c r="E317" s="128" t="s">
        <v>507</v>
      </c>
      <c r="F317" s="128" t="s">
        <v>508</v>
      </c>
      <c r="I317" s="129"/>
      <c r="J317" s="130">
        <f>BK317</f>
        <v>0</v>
      </c>
      <c r="L317" s="126"/>
      <c r="M317" s="131"/>
      <c r="P317" s="132">
        <f>P318+P328+P356+P361+P365+P369+P373+P378+P404+P428+P432+P469+P480+P488+P492+P500+P511+P516</f>
        <v>0</v>
      </c>
      <c r="R317" s="132">
        <f>R318+R328+R356+R361+R365+R369+R373+R378+R404+R428+R432+R469+R480+R488+R492+R500+R511+R516</f>
        <v>156.13734339999996</v>
      </c>
      <c r="T317" s="133">
        <f>T318+T328+T356+T361+T365+T369+T373+T378+T404+T428+T432+T469+T480+T488+T492+T500+T511+T516</f>
        <v>6.054591320000001</v>
      </c>
      <c r="AR317" s="127" t="s">
        <v>79</v>
      </c>
      <c r="AT317" s="134" t="s">
        <v>69</v>
      </c>
      <c r="AU317" s="134" t="s">
        <v>70</v>
      </c>
      <c r="AY317" s="127" t="s">
        <v>143</v>
      </c>
      <c r="BK317" s="135">
        <f>BK318+BK328+BK356+BK361+BK365+BK369+BK373+BK378+BK404+BK428+BK432+BK469+BK480+BK488+BK492+BK500+BK511+BK516</f>
        <v>0</v>
      </c>
    </row>
    <row r="318" spans="2:65" s="11" customFormat="1" ht="22.95" customHeight="1" x14ac:dyDescent="0.25">
      <c r="B318" s="126"/>
      <c r="D318" s="127" t="s">
        <v>69</v>
      </c>
      <c r="E318" s="136" t="s">
        <v>509</v>
      </c>
      <c r="F318" s="136" t="s">
        <v>510</v>
      </c>
      <c r="I318" s="129"/>
      <c r="J318" s="137">
        <f>BK318</f>
        <v>0</v>
      </c>
      <c r="L318" s="126"/>
      <c r="M318" s="131"/>
      <c r="P318" s="132">
        <f>SUM(P319:P327)</f>
        <v>0</v>
      </c>
      <c r="R318" s="132">
        <f>SUM(R319:R327)</f>
        <v>0.26950067</v>
      </c>
      <c r="T318" s="133">
        <f>SUM(T319:T327)</f>
        <v>0</v>
      </c>
      <c r="AR318" s="127" t="s">
        <v>79</v>
      </c>
      <c r="AT318" s="134" t="s">
        <v>69</v>
      </c>
      <c r="AU318" s="134" t="s">
        <v>75</v>
      </c>
      <c r="AY318" s="127" t="s">
        <v>143</v>
      </c>
      <c r="BK318" s="135">
        <f>SUM(BK319:BK327)</f>
        <v>0</v>
      </c>
    </row>
    <row r="319" spans="2:65" s="1" customFormat="1" ht="24.15" customHeight="1" x14ac:dyDescent="0.2">
      <c r="B319" s="138"/>
      <c r="C319" s="139" t="s">
        <v>511</v>
      </c>
      <c r="D319" s="139" t="s">
        <v>145</v>
      </c>
      <c r="E319" s="140" t="s">
        <v>512</v>
      </c>
      <c r="F319" s="141" t="s">
        <v>513</v>
      </c>
      <c r="G319" s="142" t="s">
        <v>148</v>
      </c>
      <c r="H319" s="143">
        <v>27.094999999999999</v>
      </c>
      <c r="I319" s="144"/>
      <c r="J319" s="145">
        <f>ROUND(I319*H319,2)</f>
        <v>0</v>
      </c>
      <c r="K319" s="146"/>
      <c r="L319" s="31"/>
      <c r="M319" s="147" t="s">
        <v>1</v>
      </c>
      <c r="N319" s="148" t="s">
        <v>36</v>
      </c>
      <c r="P319" s="149">
        <f>O319*H319</f>
        <v>0</v>
      </c>
      <c r="Q319" s="149">
        <v>0</v>
      </c>
      <c r="R319" s="149">
        <f>Q319*H319</f>
        <v>0</v>
      </c>
      <c r="S319" s="149">
        <v>0</v>
      </c>
      <c r="T319" s="150">
        <f>S319*H319</f>
        <v>0</v>
      </c>
      <c r="AR319" s="151" t="s">
        <v>223</v>
      </c>
      <c r="AT319" s="151" t="s">
        <v>145</v>
      </c>
      <c r="AU319" s="151" t="s">
        <v>79</v>
      </c>
      <c r="AY319" s="16" t="s">
        <v>143</v>
      </c>
      <c r="BE319" s="152">
        <f>IF(N319="základná",J319,0)</f>
        <v>0</v>
      </c>
      <c r="BF319" s="152">
        <f>IF(N319="znížená",J319,0)</f>
        <v>0</v>
      </c>
      <c r="BG319" s="152">
        <f>IF(N319="zákl. prenesená",J319,0)</f>
        <v>0</v>
      </c>
      <c r="BH319" s="152">
        <f>IF(N319="zníž. prenesená",J319,0)</f>
        <v>0</v>
      </c>
      <c r="BI319" s="152">
        <f>IF(N319="nulová",J319,0)</f>
        <v>0</v>
      </c>
      <c r="BJ319" s="16" t="s">
        <v>79</v>
      </c>
      <c r="BK319" s="152">
        <f>ROUND(I319*H319,2)</f>
        <v>0</v>
      </c>
      <c r="BL319" s="16" t="s">
        <v>223</v>
      </c>
      <c r="BM319" s="151" t="s">
        <v>514</v>
      </c>
    </row>
    <row r="320" spans="2:65" s="14" customFormat="1" ht="40.799999999999997" x14ac:dyDescent="0.2">
      <c r="B320" s="168"/>
      <c r="D320" s="154" t="s">
        <v>150</v>
      </c>
      <c r="E320" s="169" t="s">
        <v>1</v>
      </c>
      <c r="F320" s="170" t="s">
        <v>515</v>
      </c>
      <c r="H320" s="169" t="s">
        <v>1</v>
      </c>
      <c r="I320" s="171"/>
      <c r="L320" s="168"/>
      <c r="M320" s="172"/>
      <c r="T320" s="173"/>
      <c r="AT320" s="169" t="s">
        <v>150</v>
      </c>
      <c r="AU320" s="169" t="s">
        <v>79</v>
      </c>
      <c r="AV320" s="14" t="s">
        <v>75</v>
      </c>
      <c r="AW320" s="14" t="s">
        <v>27</v>
      </c>
      <c r="AX320" s="14" t="s">
        <v>70</v>
      </c>
      <c r="AY320" s="169" t="s">
        <v>143</v>
      </c>
    </row>
    <row r="321" spans="2:65" s="12" customFormat="1" x14ac:dyDescent="0.2">
      <c r="B321" s="153"/>
      <c r="D321" s="154" t="s">
        <v>150</v>
      </c>
      <c r="E321" s="155" t="s">
        <v>1</v>
      </c>
      <c r="F321" s="156" t="s">
        <v>516</v>
      </c>
      <c r="H321" s="157">
        <v>27.094999999999999</v>
      </c>
      <c r="I321" s="158"/>
      <c r="L321" s="153"/>
      <c r="M321" s="159"/>
      <c r="T321" s="160"/>
      <c r="AT321" s="155" t="s">
        <v>150</v>
      </c>
      <c r="AU321" s="155" t="s">
        <v>79</v>
      </c>
      <c r="AV321" s="12" t="s">
        <v>79</v>
      </c>
      <c r="AW321" s="12" t="s">
        <v>27</v>
      </c>
      <c r="AX321" s="12" t="s">
        <v>70</v>
      </c>
      <c r="AY321" s="155" t="s">
        <v>143</v>
      </c>
    </row>
    <row r="322" spans="2:65" s="13" customFormat="1" x14ac:dyDescent="0.2">
      <c r="B322" s="161"/>
      <c r="D322" s="154" t="s">
        <v>150</v>
      </c>
      <c r="E322" s="162" t="s">
        <v>1</v>
      </c>
      <c r="F322" s="163" t="s">
        <v>152</v>
      </c>
      <c r="H322" s="164">
        <v>27.094999999999999</v>
      </c>
      <c r="I322" s="165"/>
      <c r="L322" s="161"/>
      <c r="M322" s="166"/>
      <c r="T322" s="167"/>
      <c r="AT322" s="162" t="s">
        <v>150</v>
      </c>
      <c r="AU322" s="162" t="s">
        <v>79</v>
      </c>
      <c r="AV322" s="13" t="s">
        <v>85</v>
      </c>
      <c r="AW322" s="13" t="s">
        <v>27</v>
      </c>
      <c r="AX322" s="13" t="s">
        <v>75</v>
      </c>
      <c r="AY322" s="162" t="s">
        <v>143</v>
      </c>
    </row>
    <row r="323" spans="2:65" s="1" customFormat="1" ht="55.5" customHeight="1" x14ac:dyDescent="0.2">
      <c r="B323" s="138"/>
      <c r="C323" s="174" t="s">
        <v>517</v>
      </c>
      <c r="D323" s="174" t="s">
        <v>167</v>
      </c>
      <c r="E323" s="175" t="s">
        <v>518</v>
      </c>
      <c r="F323" s="176" t="s">
        <v>519</v>
      </c>
      <c r="G323" s="177" t="s">
        <v>148</v>
      </c>
      <c r="H323" s="178">
        <v>31.158999999999999</v>
      </c>
      <c r="I323" s="179"/>
      <c r="J323" s="180">
        <f>ROUND(I323*H323,2)</f>
        <v>0</v>
      </c>
      <c r="K323" s="181"/>
      <c r="L323" s="182"/>
      <c r="M323" s="183" t="s">
        <v>1</v>
      </c>
      <c r="N323" s="184" t="s">
        <v>36</v>
      </c>
      <c r="P323" s="149">
        <f>O323*H323</f>
        <v>0</v>
      </c>
      <c r="Q323" s="149">
        <v>5.13E-3</v>
      </c>
      <c r="R323" s="149">
        <f>Q323*H323</f>
        <v>0.15984567</v>
      </c>
      <c r="S323" s="149">
        <v>0</v>
      </c>
      <c r="T323" s="150">
        <f>S323*H323</f>
        <v>0</v>
      </c>
      <c r="AR323" s="151" t="s">
        <v>309</v>
      </c>
      <c r="AT323" s="151" t="s">
        <v>167</v>
      </c>
      <c r="AU323" s="151" t="s">
        <v>79</v>
      </c>
      <c r="AY323" s="16" t="s">
        <v>143</v>
      </c>
      <c r="BE323" s="152">
        <f>IF(N323="základná",J323,0)</f>
        <v>0</v>
      </c>
      <c r="BF323" s="152">
        <f>IF(N323="znížená",J323,0)</f>
        <v>0</v>
      </c>
      <c r="BG323" s="152">
        <f>IF(N323="zákl. prenesená",J323,0)</f>
        <v>0</v>
      </c>
      <c r="BH323" s="152">
        <f>IF(N323="zníž. prenesená",J323,0)</f>
        <v>0</v>
      </c>
      <c r="BI323" s="152">
        <f>IF(N323="nulová",J323,0)</f>
        <v>0</v>
      </c>
      <c r="BJ323" s="16" t="s">
        <v>79</v>
      </c>
      <c r="BK323" s="152">
        <f>ROUND(I323*H323,2)</f>
        <v>0</v>
      </c>
      <c r="BL323" s="16" t="s">
        <v>223</v>
      </c>
      <c r="BM323" s="151" t="s">
        <v>520</v>
      </c>
    </row>
    <row r="324" spans="2:65" s="12" customFormat="1" x14ac:dyDescent="0.2">
      <c r="B324" s="153"/>
      <c r="D324" s="154" t="s">
        <v>150</v>
      </c>
      <c r="F324" s="156" t="s">
        <v>521</v>
      </c>
      <c r="H324" s="157">
        <v>31.158999999999999</v>
      </c>
      <c r="I324" s="158"/>
      <c r="L324" s="153"/>
      <c r="M324" s="159"/>
      <c r="T324" s="160"/>
      <c r="AT324" s="155" t="s">
        <v>150</v>
      </c>
      <c r="AU324" s="155" t="s">
        <v>79</v>
      </c>
      <c r="AV324" s="12" t="s">
        <v>79</v>
      </c>
      <c r="AW324" s="12" t="s">
        <v>3</v>
      </c>
      <c r="AX324" s="12" t="s">
        <v>75</v>
      </c>
      <c r="AY324" s="155" t="s">
        <v>143</v>
      </c>
    </row>
    <row r="325" spans="2:65" s="1" customFormat="1" ht="37.950000000000003" customHeight="1" x14ac:dyDescent="0.2">
      <c r="B325" s="138"/>
      <c r="C325" s="139" t="s">
        <v>522</v>
      </c>
      <c r="D325" s="139" t="s">
        <v>145</v>
      </c>
      <c r="E325" s="140" t="s">
        <v>523</v>
      </c>
      <c r="F325" s="141" t="s">
        <v>524</v>
      </c>
      <c r="G325" s="142" t="s">
        <v>148</v>
      </c>
      <c r="H325" s="143">
        <v>31.33</v>
      </c>
      <c r="I325" s="144"/>
      <c r="J325" s="145">
        <f>ROUND(I325*H325,2)</f>
        <v>0</v>
      </c>
      <c r="K325" s="146"/>
      <c r="L325" s="31"/>
      <c r="M325" s="147" t="s">
        <v>1</v>
      </c>
      <c r="N325" s="148" t="s">
        <v>36</v>
      </c>
      <c r="P325" s="149">
        <f>O325*H325</f>
        <v>0</v>
      </c>
      <c r="Q325" s="149">
        <v>3.5000000000000001E-3</v>
      </c>
      <c r="R325" s="149">
        <f>Q325*H325</f>
        <v>0.109655</v>
      </c>
      <c r="S325" s="149">
        <v>0</v>
      </c>
      <c r="T325" s="150">
        <f>S325*H325</f>
        <v>0</v>
      </c>
      <c r="AR325" s="151" t="s">
        <v>223</v>
      </c>
      <c r="AT325" s="151" t="s">
        <v>145</v>
      </c>
      <c r="AU325" s="151" t="s">
        <v>79</v>
      </c>
      <c r="AY325" s="16" t="s">
        <v>143</v>
      </c>
      <c r="BE325" s="152">
        <f>IF(N325="základná",J325,0)</f>
        <v>0</v>
      </c>
      <c r="BF325" s="152">
        <f>IF(N325="znížená",J325,0)</f>
        <v>0</v>
      </c>
      <c r="BG325" s="152">
        <f>IF(N325="zákl. prenesená",J325,0)</f>
        <v>0</v>
      </c>
      <c r="BH325" s="152">
        <f>IF(N325="zníž. prenesená",J325,0)</f>
        <v>0</v>
      </c>
      <c r="BI325" s="152">
        <f>IF(N325="nulová",J325,0)</f>
        <v>0</v>
      </c>
      <c r="BJ325" s="16" t="s">
        <v>79</v>
      </c>
      <c r="BK325" s="152">
        <f>ROUND(I325*H325,2)</f>
        <v>0</v>
      </c>
      <c r="BL325" s="16" t="s">
        <v>223</v>
      </c>
      <c r="BM325" s="151" t="s">
        <v>525</v>
      </c>
    </row>
    <row r="326" spans="2:65" s="12" customFormat="1" x14ac:dyDescent="0.2">
      <c r="B326" s="153"/>
      <c r="D326" s="154" t="s">
        <v>150</v>
      </c>
      <c r="E326" s="155" t="s">
        <v>1</v>
      </c>
      <c r="F326" s="156" t="s">
        <v>526</v>
      </c>
      <c r="H326" s="157">
        <v>31.33</v>
      </c>
      <c r="I326" s="158"/>
      <c r="L326" s="153"/>
      <c r="M326" s="159"/>
      <c r="T326" s="160"/>
      <c r="AT326" s="155" t="s">
        <v>150</v>
      </c>
      <c r="AU326" s="155" t="s">
        <v>79</v>
      </c>
      <c r="AV326" s="12" t="s">
        <v>79</v>
      </c>
      <c r="AW326" s="12" t="s">
        <v>27</v>
      </c>
      <c r="AX326" s="12" t="s">
        <v>75</v>
      </c>
      <c r="AY326" s="155" t="s">
        <v>143</v>
      </c>
    </row>
    <row r="327" spans="2:65" s="1" customFormat="1" ht="24.15" customHeight="1" x14ac:dyDescent="0.2">
      <c r="B327" s="138"/>
      <c r="C327" s="139" t="s">
        <v>527</v>
      </c>
      <c r="D327" s="139" t="s">
        <v>145</v>
      </c>
      <c r="E327" s="140" t="s">
        <v>528</v>
      </c>
      <c r="F327" s="141" t="s">
        <v>529</v>
      </c>
      <c r="G327" s="142" t="s">
        <v>530</v>
      </c>
      <c r="H327" s="188"/>
      <c r="I327" s="144"/>
      <c r="J327" s="145">
        <f>ROUND(I327*H327,2)</f>
        <v>0</v>
      </c>
      <c r="K327" s="146"/>
      <c r="L327" s="31"/>
      <c r="M327" s="147" t="s">
        <v>1</v>
      </c>
      <c r="N327" s="148" t="s">
        <v>36</v>
      </c>
      <c r="P327" s="149">
        <f>O327*H327</f>
        <v>0</v>
      </c>
      <c r="Q327" s="149">
        <v>0</v>
      </c>
      <c r="R327" s="149">
        <f>Q327*H327</f>
        <v>0</v>
      </c>
      <c r="S327" s="149">
        <v>0</v>
      </c>
      <c r="T327" s="150">
        <f>S327*H327</f>
        <v>0</v>
      </c>
      <c r="AR327" s="151" t="s">
        <v>223</v>
      </c>
      <c r="AT327" s="151" t="s">
        <v>145</v>
      </c>
      <c r="AU327" s="151" t="s">
        <v>79</v>
      </c>
      <c r="AY327" s="16" t="s">
        <v>143</v>
      </c>
      <c r="BE327" s="152">
        <f>IF(N327="základná",J327,0)</f>
        <v>0</v>
      </c>
      <c r="BF327" s="152">
        <f>IF(N327="znížená",J327,0)</f>
        <v>0</v>
      </c>
      <c r="BG327" s="152">
        <f>IF(N327="zákl. prenesená",J327,0)</f>
        <v>0</v>
      </c>
      <c r="BH327" s="152">
        <f>IF(N327="zníž. prenesená",J327,0)</f>
        <v>0</v>
      </c>
      <c r="BI327" s="152">
        <f>IF(N327="nulová",J327,0)</f>
        <v>0</v>
      </c>
      <c r="BJ327" s="16" t="s">
        <v>79</v>
      </c>
      <c r="BK327" s="152">
        <f>ROUND(I327*H327,2)</f>
        <v>0</v>
      </c>
      <c r="BL327" s="16" t="s">
        <v>223</v>
      </c>
      <c r="BM327" s="151" t="s">
        <v>531</v>
      </c>
    </row>
    <row r="328" spans="2:65" s="11" customFormat="1" ht="22.95" customHeight="1" x14ac:dyDescent="0.25">
      <c r="B328" s="126"/>
      <c r="D328" s="127" t="s">
        <v>69</v>
      </c>
      <c r="E328" s="136" t="s">
        <v>532</v>
      </c>
      <c r="F328" s="136" t="s">
        <v>533</v>
      </c>
      <c r="I328" s="129"/>
      <c r="J328" s="137">
        <f>BK328</f>
        <v>0</v>
      </c>
      <c r="L328" s="126"/>
      <c r="M328" s="131"/>
      <c r="P328" s="132">
        <f>SUM(P329:P355)</f>
        <v>0</v>
      </c>
      <c r="R328" s="132">
        <f>SUM(R329:R355)</f>
        <v>3.6723204199999997</v>
      </c>
      <c r="T328" s="133">
        <f>SUM(T329:T355)</f>
        <v>0</v>
      </c>
      <c r="AR328" s="127" t="s">
        <v>79</v>
      </c>
      <c r="AT328" s="134" t="s">
        <v>69</v>
      </c>
      <c r="AU328" s="134" t="s">
        <v>75</v>
      </c>
      <c r="AY328" s="127" t="s">
        <v>143</v>
      </c>
      <c r="BK328" s="135">
        <f>SUM(BK329:BK355)</f>
        <v>0</v>
      </c>
    </row>
    <row r="329" spans="2:65" s="1" customFormat="1" ht="24.15" customHeight="1" x14ac:dyDescent="0.2">
      <c r="B329" s="138"/>
      <c r="C329" s="139" t="s">
        <v>534</v>
      </c>
      <c r="D329" s="139" t="s">
        <v>145</v>
      </c>
      <c r="E329" s="140" t="s">
        <v>535</v>
      </c>
      <c r="F329" s="141" t="s">
        <v>536</v>
      </c>
      <c r="G329" s="142" t="s">
        <v>148</v>
      </c>
      <c r="H329" s="143">
        <v>20.843</v>
      </c>
      <c r="I329" s="144"/>
      <c r="J329" s="145">
        <f>ROUND(I329*H329,2)</f>
        <v>0</v>
      </c>
      <c r="K329" s="146"/>
      <c r="L329" s="31"/>
      <c r="M329" s="147" t="s">
        <v>1</v>
      </c>
      <c r="N329" s="148" t="s">
        <v>36</v>
      </c>
      <c r="P329" s="149">
        <f>O329*H329</f>
        <v>0</v>
      </c>
      <c r="Q329" s="149">
        <v>5.0000000000000001E-3</v>
      </c>
      <c r="R329" s="149">
        <f>Q329*H329</f>
        <v>0.104215</v>
      </c>
      <c r="S329" s="149">
        <v>0</v>
      </c>
      <c r="T329" s="150">
        <f>S329*H329</f>
        <v>0</v>
      </c>
      <c r="AR329" s="151" t="s">
        <v>223</v>
      </c>
      <c r="AT329" s="151" t="s">
        <v>145</v>
      </c>
      <c r="AU329" s="151" t="s">
        <v>79</v>
      </c>
      <c r="AY329" s="16" t="s">
        <v>143</v>
      </c>
      <c r="BE329" s="152">
        <f>IF(N329="základná",J329,0)</f>
        <v>0</v>
      </c>
      <c r="BF329" s="152">
        <f>IF(N329="znížená",J329,0)</f>
        <v>0</v>
      </c>
      <c r="BG329" s="152">
        <f>IF(N329="zákl. prenesená",J329,0)</f>
        <v>0</v>
      </c>
      <c r="BH329" s="152">
        <f>IF(N329="zníž. prenesená",J329,0)</f>
        <v>0</v>
      </c>
      <c r="BI329" s="152">
        <f>IF(N329="nulová",J329,0)</f>
        <v>0</v>
      </c>
      <c r="BJ329" s="16" t="s">
        <v>79</v>
      </c>
      <c r="BK329" s="152">
        <f>ROUND(I329*H329,2)</f>
        <v>0</v>
      </c>
      <c r="BL329" s="16" t="s">
        <v>223</v>
      </c>
      <c r="BM329" s="151" t="s">
        <v>537</v>
      </c>
    </row>
    <row r="330" spans="2:65" s="12" customFormat="1" ht="30.6" x14ac:dyDescent="0.2">
      <c r="B330" s="153"/>
      <c r="D330" s="154" t="s">
        <v>150</v>
      </c>
      <c r="E330" s="155" t="s">
        <v>1</v>
      </c>
      <c r="F330" s="156" t="s">
        <v>538</v>
      </c>
      <c r="H330" s="157">
        <v>20.843</v>
      </c>
      <c r="I330" s="158"/>
      <c r="L330" s="153"/>
      <c r="M330" s="159"/>
      <c r="T330" s="160"/>
      <c r="AT330" s="155" t="s">
        <v>150</v>
      </c>
      <c r="AU330" s="155" t="s">
        <v>79</v>
      </c>
      <c r="AV330" s="12" t="s">
        <v>79</v>
      </c>
      <c r="AW330" s="12" t="s">
        <v>27</v>
      </c>
      <c r="AX330" s="12" t="s">
        <v>70</v>
      </c>
      <c r="AY330" s="155" t="s">
        <v>143</v>
      </c>
    </row>
    <row r="331" spans="2:65" s="13" customFormat="1" x14ac:dyDescent="0.2">
      <c r="B331" s="161"/>
      <c r="D331" s="154" t="s">
        <v>150</v>
      </c>
      <c r="E331" s="162" t="s">
        <v>1</v>
      </c>
      <c r="F331" s="163" t="s">
        <v>152</v>
      </c>
      <c r="H331" s="164">
        <v>20.843</v>
      </c>
      <c r="I331" s="165"/>
      <c r="L331" s="161"/>
      <c r="M331" s="166"/>
      <c r="T331" s="167"/>
      <c r="AT331" s="162" t="s">
        <v>150</v>
      </c>
      <c r="AU331" s="162" t="s">
        <v>79</v>
      </c>
      <c r="AV331" s="13" t="s">
        <v>85</v>
      </c>
      <c r="AW331" s="13" t="s">
        <v>27</v>
      </c>
      <c r="AX331" s="13" t="s">
        <v>75</v>
      </c>
      <c r="AY331" s="162" t="s">
        <v>143</v>
      </c>
    </row>
    <row r="332" spans="2:65" s="1" customFormat="1" ht="37.950000000000003" customHeight="1" x14ac:dyDescent="0.2">
      <c r="B332" s="138"/>
      <c r="C332" s="174" t="s">
        <v>539</v>
      </c>
      <c r="D332" s="174" t="s">
        <v>167</v>
      </c>
      <c r="E332" s="175" t="s">
        <v>540</v>
      </c>
      <c r="F332" s="176" t="s">
        <v>541</v>
      </c>
      <c r="G332" s="177" t="s">
        <v>148</v>
      </c>
      <c r="H332" s="178">
        <v>21.26</v>
      </c>
      <c r="I332" s="179"/>
      <c r="J332" s="180">
        <f>ROUND(I332*H332,2)</f>
        <v>0</v>
      </c>
      <c r="K332" s="181"/>
      <c r="L332" s="182"/>
      <c r="M332" s="183" t="s">
        <v>1</v>
      </c>
      <c r="N332" s="184" t="s">
        <v>36</v>
      </c>
      <c r="P332" s="149">
        <f>O332*H332</f>
        <v>0</v>
      </c>
      <c r="Q332" s="149">
        <v>2.8E-3</v>
      </c>
      <c r="R332" s="149">
        <f>Q332*H332</f>
        <v>5.9528000000000005E-2</v>
      </c>
      <c r="S332" s="149">
        <v>0</v>
      </c>
      <c r="T332" s="150">
        <f>S332*H332</f>
        <v>0</v>
      </c>
      <c r="AR332" s="151" t="s">
        <v>309</v>
      </c>
      <c r="AT332" s="151" t="s">
        <v>167</v>
      </c>
      <c r="AU332" s="151" t="s">
        <v>79</v>
      </c>
      <c r="AY332" s="16" t="s">
        <v>143</v>
      </c>
      <c r="BE332" s="152">
        <f>IF(N332="základná",J332,0)</f>
        <v>0</v>
      </c>
      <c r="BF332" s="152">
        <f>IF(N332="znížená",J332,0)</f>
        <v>0</v>
      </c>
      <c r="BG332" s="152">
        <f>IF(N332="zákl. prenesená",J332,0)</f>
        <v>0</v>
      </c>
      <c r="BH332" s="152">
        <f>IF(N332="zníž. prenesená",J332,0)</f>
        <v>0</v>
      </c>
      <c r="BI332" s="152">
        <f>IF(N332="nulová",J332,0)</f>
        <v>0</v>
      </c>
      <c r="BJ332" s="16" t="s">
        <v>79</v>
      </c>
      <c r="BK332" s="152">
        <f>ROUND(I332*H332,2)</f>
        <v>0</v>
      </c>
      <c r="BL332" s="16" t="s">
        <v>223</v>
      </c>
      <c r="BM332" s="151" t="s">
        <v>542</v>
      </c>
    </row>
    <row r="333" spans="2:65" s="1" customFormat="1" ht="19.2" x14ac:dyDescent="0.2">
      <c r="B333" s="31"/>
      <c r="D333" s="154" t="s">
        <v>215</v>
      </c>
      <c r="F333" s="185" t="s">
        <v>543</v>
      </c>
      <c r="I333" s="186"/>
      <c r="L333" s="31"/>
      <c r="M333" s="187"/>
      <c r="T333" s="57"/>
      <c r="AT333" s="16" t="s">
        <v>215</v>
      </c>
      <c r="AU333" s="16" t="s">
        <v>79</v>
      </c>
    </row>
    <row r="334" spans="2:65" s="12" customFormat="1" x14ac:dyDescent="0.2">
      <c r="B334" s="153"/>
      <c r="D334" s="154" t="s">
        <v>150</v>
      </c>
      <c r="E334" s="155" t="s">
        <v>1</v>
      </c>
      <c r="F334" s="156" t="s">
        <v>544</v>
      </c>
      <c r="H334" s="157">
        <v>20.843</v>
      </c>
      <c r="I334" s="158"/>
      <c r="L334" s="153"/>
      <c r="M334" s="159"/>
      <c r="T334" s="160"/>
      <c r="AT334" s="155" t="s">
        <v>150</v>
      </c>
      <c r="AU334" s="155" t="s">
        <v>79</v>
      </c>
      <c r="AV334" s="12" t="s">
        <v>79</v>
      </c>
      <c r="AW334" s="12" t="s">
        <v>27</v>
      </c>
      <c r="AX334" s="12" t="s">
        <v>75</v>
      </c>
      <c r="AY334" s="155" t="s">
        <v>143</v>
      </c>
    </row>
    <row r="335" spans="2:65" s="12" customFormat="1" x14ac:dyDescent="0.2">
      <c r="B335" s="153"/>
      <c r="D335" s="154" t="s">
        <v>150</v>
      </c>
      <c r="F335" s="156" t="s">
        <v>545</v>
      </c>
      <c r="H335" s="157">
        <v>21.26</v>
      </c>
      <c r="I335" s="158"/>
      <c r="L335" s="153"/>
      <c r="M335" s="159"/>
      <c r="T335" s="160"/>
      <c r="AT335" s="155" t="s">
        <v>150</v>
      </c>
      <c r="AU335" s="155" t="s">
        <v>79</v>
      </c>
      <c r="AV335" s="12" t="s">
        <v>79</v>
      </c>
      <c r="AW335" s="12" t="s">
        <v>3</v>
      </c>
      <c r="AX335" s="12" t="s">
        <v>75</v>
      </c>
      <c r="AY335" s="155" t="s">
        <v>143</v>
      </c>
    </row>
    <row r="336" spans="2:65" s="1" customFormat="1" ht="16.5" customHeight="1" x14ac:dyDescent="0.2">
      <c r="B336" s="138"/>
      <c r="C336" s="139" t="s">
        <v>546</v>
      </c>
      <c r="D336" s="139" t="s">
        <v>145</v>
      </c>
      <c r="E336" s="140" t="s">
        <v>547</v>
      </c>
      <c r="F336" s="141" t="s">
        <v>548</v>
      </c>
      <c r="G336" s="142" t="s">
        <v>148</v>
      </c>
      <c r="H336" s="143">
        <v>27.094999999999999</v>
      </c>
      <c r="I336" s="144"/>
      <c r="J336" s="145">
        <f>ROUND(I336*H336,2)</f>
        <v>0</v>
      </c>
      <c r="K336" s="146"/>
      <c r="L336" s="31"/>
      <c r="M336" s="147" t="s">
        <v>1</v>
      </c>
      <c r="N336" s="148" t="s">
        <v>36</v>
      </c>
      <c r="P336" s="149">
        <f>O336*H336</f>
        <v>0</v>
      </c>
      <c r="Q336" s="149">
        <v>0</v>
      </c>
      <c r="R336" s="149">
        <f>Q336*H336</f>
        <v>0</v>
      </c>
      <c r="S336" s="149">
        <v>0</v>
      </c>
      <c r="T336" s="150">
        <f>S336*H336</f>
        <v>0</v>
      </c>
      <c r="AR336" s="151" t="s">
        <v>223</v>
      </c>
      <c r="AT336" s="151" t="s">
        <v>145</v>
      </c>
      <c r="AU336" s="151" t="s">
        <v>79</v>
      </c>
      <c r="AY336" s="16" t="s">
        <v>143</v>
      </c>
      <c r="BE336" s="152">
        <f>IF(N336="základná",J336,0)</f>
        <v>0</v>
      </c>
      <c r="BF336" s="152">
        <f>IF(N336="znížená",J336,0)</f>
        <v>0</v>
      </c>
      <c r="BG336" s="152">
        <f>IF(N336="zákl. prenesená",J336,0)</f>
        <v>0</v>
      </c>
      <c r="BH336" s="152">
        <f>IF(N336="zníž. prenesená",J336,0)</f>
        <v>0</v>
      </c>
      <c r="BI336" s="152">
        <f>IF(N336="nulová",J336,0)</f>
        <v>0</v>
      </c>
      <c r="BJ336" s="16" t="s">
        <v>79</v>
      </c>
      <c r="BK336" s="152">
        <f>ROUND(I336*H336,2)</f>
        <v>0</v>
      </c>
      <c r="BL336" s="16" t="s">
        <v>223</v>
      </c>
      <c r="BM336" s="151" t="s">
        <v>549</v>
      </c>
    </row>
    <row r="337" spans="2:65" s="12" customFormat="1" ht="20.399999999999999" x14ac:dyDescent="0.2">
      <c r="B337" s="153"/>
      <c r="D337" s="154" t="s">
        <v>150</v>
      </c>
      <c r="E337" s="155" t="s">
        <v>1</v>
      </c>
      <c r="F337" s="156" t="s">
        <v>550</v>
      </c>
      <c r="H337" s="157">
        <v>27.094999999999999</v>
      </c>
      <c r="I337" s="158"/>
      <c r="L337" s="153"/>
      <c r="M337" s="159"/>
      <c r="T337" s="160"/>
      <c r="AT337" s="155" t="s">
        <v>150</v>
      </c>
      <c r="AU337" s="155" t="s">
        <v>79</v>
      </c>
      <c r="AV337" s="12" t="s">
        <v>79</v>
      </c>
      <c r="AW337" s="12" t="s">
        <v>27</v>
      </c>
      <c r="AX337" s="12" t="s">
        <v>70</v>
      </c>
      <c r="AY337" s="155" t="s">
        <v>143</v>
      </c>
    </row>
    <row r="338" spans="2:65" s="13" customFormat="1" x14ac:dyDescent="0.2">
      <c r="B338" s="161"/>
      <c r="D338" s="154" t="s">
        <v>150</v>
      </c>
      <c r="E338" s="162" t="s">
        <v>1</v>
      </c>
      <c r="F338" s="163" t="s">
        <v>152</v>
      </c>
      <c r="H338" s="164">
        <v>27.094999999999999</v>
      </c>
      <c r="I338" s="165"/>
      <c r="L338" s="161"/>
      <c r="M338" s="166"/>
      <c r="T338" s="167"/>
      <c r="AT338" s="162" t="s">
        <v>150</v>
      </c>
      <c r="AU338" s="162" t="s">
        <v>79</v>
      </c>
      <c r="AV338" s="13" t="s">
        <v>85</v>
      </c>
      <c r="AW338" s="13" t="s">
        <v>27</v>
      </c>
      <c r="AX338" s="13" t="s">
        <v>75</v>
      </c>
      <c r="AY338" s="162" t="s">
        <v>143</v>
      </c>
    </row>
    <row r="339" spans="2:65" s="1" customFormat="1" ht="16.5" customHeight="1" x14ac:dyDescent="0.2">
      <c r="B339" s="138"/>
      <c r="C339" s="174" t="s">
        <v>551</v>
      </c>
      <c r="D339" s="174" t="s">
        <v>167</v>
      </c>
      <c r="E339" s="175" t="s">
        <v>552</v>
      </c>
      <c r="F339" s="176" t="s">
        <v>553</v>
      </c>
      <c r="G339" s="177" t="s">
        <v>148</v>
      </c>
      <c r="H339" s="178">
        <v>31.164999999999999</v>
      </c>
      <c r="I339" s="179"/>
      <c r="J339" s="180">
        <f>ROUND(I339*H339,2)</f>
        <v>0</v>
      </c>
      <c r="K339" s="181"/>
      <c r="L339" s="182"/>
      <c r="M339" s="183" t="s">
        <v>1</v>
      </c>
      <c r="N339" s="184" t="s">
        <v>36</v>
      </c>
      <c r="P339" s="149">
        <f>O339*H339</f>
        <v>0</v>
      </c>
      <c r="Q339" s="149">
        <v>1E-4</v>
      </c>
      <c r="R339" s="149">
        <f>Q339*H339</f>
        <v>3.1164999999999999E-3</v>
      </c>
      <c r="S339" s="149">
        <v>0</v>
      </c>
      <c r="T339" s="150">
        <f>S339*H339</f>
        <v>0</v>
      </c>
      <c r="AR339" s="151" t="s">
        <v>309</v>
      </c>
      <c r="AT339" s="151" t="s">
        <v>167</v>
      </c>
      <c r="AU339" s="151" t="s">
        <v>79</v>
      </c>
      <c r="AY339" s="16" t="s">
        <v>143</v>
      </c>
      <c r="BE339" s="152">
        <f>IF(N339="základná",J339,0)</f>
        <v>0</v>
      </c>
      <c r="BF339" s="152">
        <f>IF(N339="znížená",J339,0)</f>
        <v>0</v>
      </c>
      <c r="BG339" s="152">
        <f>IF(N339="zákl. prenesená",J339,0)</f>
        <v>0</v>
      </c>
      <c r="BH339" s="152">
        <f>IF(N339="zníž. prenesená",J339,0)</f>
        <v>0</v>
      </c>
      <c r="BI339" s="152">
        <f>IF(N339="nulová",J339,0)</f>
        <v>0</v>
      </c>
      <c r="BJ339" s="16" t="s">
        <v>79</v>
      </c>
      <c r="BK339" s="152">
        <f>ROUND(I339*H339,2)</f>
        <v>0</v>
      </c>
      <c r="BL339" s="16" t="s">
        <v>223</v>
      </c>
      <c r="BM339" s="151" t="s">
        <v>554</v>
      </c>
    </row>
    <row r="340" spans="2:65" s="12" customFormat="1" x14ac:dyDescent="0.2">
      <c r="B340" s="153"/>
      <c r="D340" s="154" t="s">
        <v>150</v>
      </c>
      <c r="F340" s="156" t="s">
        <v>555</v>
      </c>
      <c r="H340" s="157">
        <v>31.164999999999999</v>
      </c>
      <c r="I340" s="158"/>
      <c r="L340" s="153"/>
      <c r="M340" s="159"/>
      <c r="T340" s="160"/>
      <c r="AT340" s="155" t="s">
        <v>150</v>
      </c>
      <c r="AU340" s="155" t="s">
        <v>79</v>
      </c>
      <c r="AV340" s="12" t="s">
        <v>79</v>
      </c>
      <c r="AW340" s="12" t="s">
        <v>3</v>
      </c>
      <c r="AX340" s="12" t="s">
        <v>75</v>
      </c>
      <c r="AY340" s="155" t="s">
        <v>143</v>
      </c>
    </row>
    <row r="341" spans="2:65" s="1" customFormat="1" ht="24.15" customHeight="1" x14ac:dyDescent="0.2">
      <c r="B341" s="138"/>
      <c r="C341" s="139" t="s">
        <v>556</v>
      </c>
      <c r="D341" s="139" t="s">
        <v>145</v>
      </c>
      <c r="E341" s="140" t="s">
        <v>557</v>
      </c>
      <c r="F341" s="141" t="s">
        <v>558</v>
      </c>
      <c r="G341" s="142" t="s">
        <v>148</v>
      </c>
      <c r="H341" s="143">
        <v>284.35000000000002</v>
      </c>
      <c r="I341" s="144"/>
      <c r="J341" s="145">
        <f>ROUND(I341*H341,2)</f>
        <v>0</v>
      </c>
      <c r="K341" s="146"/>
      <c r="L341" s="31"/>
      <c r="M341" s="147" t="s">
        <v>1</v>
      </c>
      <c r="N341" s="148" t="s">
        <v>36</v>
      </c>
      <c r="P341" s="149">
        <f>O341*H341</f>
        <v>0</v>
      </c>
      <c r="Q341" s="149">
        <v>5.0000000000000001E-3</v>
      </c>
      <c r="R341" s="149">
        <f>Q341*H341</f>
        <v>1.4217500000000001</v>
      </c>
      <c r="S341" s="149">
        <v>0</v>
      </c>
      <c r="T341" s="150">
        <f>S341*H341</f>
        <v>0</v>
      </c>
      <c r="AR341" s="151" t="s">
        <v>223</v>
      </c>
      <c r="AT341" s="151" t="s">
        <v>145</v>
      </c>
      <c r="AU341" s="151" t="s">
        <v>79</v>
      </c>
      <c r="AY341" s="16" t="s">
        <v>143</v>
      </c>
      <c r="BE341" s="152">
        <f>IF(N341="základná",J341,0)</f>
        <v>0</v>
      </c>
      <c r="BF341" s="152">
        <f>IF(N341="znížená",J341,0)</f>
        <v>0</v>
      </c>
      <c r="BG341" s="152">
        <f>IF(N341="zákl. prenesená",J341,0)</f>
        <v>0</v>
      </c>
      <c r="BH341" s="152">
        <f>IF(N341="zníž. prenesená",J341,0)</f>
        <v>0</v>
      </c>
      <c r="BI341" s="152">
        <f>IF(N341="nulová",J341,0)</f>
        <v>0</v>
      </c>
      <c r="BJ341" s="16" t="s">
        <v>79</v>
      </c>
      <c r="BK341" s="152">
        <f>ROUND(I341*H341,2)</f>
        <v>0</v>
      </c>
      <c r="BL341" s="16" t="s">
        <v>223</v>
      </c>
      <c r="BM341" s="151" t="s">
        <v>559</v>
      </c>
    </row>
    <row r="342" spans="2:65" s="12" customFormat="1" ht="30.6" x14ac:dyDescent="0.2">
      <c r="B342" s="153"/>
      <c r="D342" s="154" t="s">
        <v>150</v>
      </c>
      <c r="E342" s="155" t="s">
        <v>1</v>
      </c>
      <c r="F342" s="156" t="s">
        <v>560</v>
      </c>
      <c r="H342" s="157">
        <v>261.3</v>
      </c>
      <c r="I342" s="158"/>
      <c r="L342" s="153"/>
      <c r="M342" s="159"/>
      <c r="T342" s="160"/>
      <c r="AT342" s="155" t="s">
        <v>150</v>
      </c>
      <c r="AU342" s="155" t="s">
        <v>79</v>
      </c>
      <c r="AV342" s="12" t="s">
        <v>79</v>
      </c>
      <c r="AW342" s="12" t="s">
        <v>27</v>
      </c>
      <c r="AX342" s="12" t="s">
        <v>70</v>
      </c>
      <c r="AY342" s="155" t="s">
        <v>143</v>
      </c>
    </row>
    <row r="343" spans="2:65" s="12" customFormat="1" ht="30.6" x14ac:dyDescent="0.2">
      <c r="B343" s="153"/>
      <c r="D343" s="154" t="s">
        <v>150</v>
      </c>
      <c r="E343" s="155" t="s">
        <v>1</v>
      </c>
      <c r="F343" s="156" t="s">
        <v>561</v>
      </c>
      <c r="H343" s="157">
        <v>23.05</v>
      </c>
      <c r="I343" s="158"/>
      <c r="L343" s="153"/>
      <c r="M343" s="159"/>
      <c r="T343" s="160"/>
      <c r="AT343" s="155" t="s">
        <v>150</v>
      </c>
      <c r="AU343" s="155" t="s">
        <v>79</v>
      </c>
      <c r="AV343" s="12" t="s">
        <v>79</v>
      </c>
      <c r="AW343" s="12" t="s">
        <v>27</v>
      </c>
      <c r="AX343" s="12" t="s">
        <v>70</v>
      </c>
      <c r="AY343" s="155" t="s">
        <v>143</v>
      </c>
    </row>
    <row r="344" spans="2:65" s="13" customFormat="1" x14ac:dyDescent="0.2">
      <c r="B344" s="161"/>
      <c r="D344" s="154" t="s">
        <v>150</v>
      </c>
      <c r="E344" s="162" t="s">
        <v>1</v>
      </c>
      <c r="F344" s="163" t="s">
        <v>152</v>
      </c>
      <c r="H344" s="164">
        <v>284.35000000000002</v>
      </c>
      <c r="I344" s="165"/>
      <c r="L344" s="161"/>
      <c r="M344" s="166"/>
      <c r="T344" s="167"/>
      <c r="AT344" s="162" t="s">
        <v>150</v>
      </c>
      <c r="AU344" s="162" t="s">
        <v>79</v>
      </c>
      <c r="AV344" s="13" t="s">
        <v>85</v>
      </c>
      <c r="AW344" s="13" t="s">
        <v>27</v>
      </c>
      <c r="AX344" s="13" t="s">
        <v>75</v>
      </c>
      <c r="AY344" s="162" t="s">
        <v>143</v>
      </c>
    </row>
    <row r="345" spans="2:65" s="1" customFormat="1" ht="44.25" customHeight="1" x14ac:dyDescent="0.2">
      <c r="B345" s="138"/>
      <c r="C345" s="174" t="s">
        <v>562</v>
      </c>
      <c r="D345" s="174" t="s">
        <v>167</v>
      </c>
      <c r="E345" s="175" t="s">
        <v>563</v>
      </c>
      <c r="F345" s="176" t="s">
        <v>564</v>
      </c>
      <c r="G345" s="177" t="s">
        <v>148</v>
      </c>
      <c r="H345" s="178">
        <v>266.52600000000001</v>
      </c>
      <c r="I345" s="179"/>
      <c r="J345" s="180">
        <f>ROUND(I345*H345,2)</f>
        <v>0</v>
      </c>
      <c r="K345" s="181"/>
      <c r="L345" s="182"/>
      <c r="M345" s="183" t="s">
        <v>1</v>
      </c>
      <c r="N345" s="184" t="s">
        <v>36</v>
      </c>
      <c r="P345" s="149">
        <f>O345*H345</f>
        <v>0</v>
      </c>
      <c r="Q345" s="149">
        <v>4.3200000000000001E-3</v>
      </c>
      <c r="R345" s="149">
        <f>Q345*H345</f>
        <v>1.15139232</v>
      </c>
      <c r="S345" s="149">
        <v>0</v>
      </c>
      <c r="T345" s="150">
        <f>S345*H345</f>
        <v>0</v>
      </c>
      <c r="AR345" s="151" t="s">
        <v>309</v>
      </c>
      <c r="AT345" s="151" t="s">
        <v>167</v>
      </c>
      <c r="AU345" s="151" t="s">
        <v>79</v>
      </c>
      <c r="AY345" s="16" t="s">
        <v>143</v>
      </c>
      <c r="BE345" s="152">
        <f>IF(N345="základná",J345,0)</f>
        <v>0</v>
      </c>
      <c r="BF345" s="152">
        <f>IF(N345="znížená",J345,0)</f>
        <v>0</v>
      </c>
      <c r="BG345" s="152">
        <f>IF(N345="zákl. prenesená",J345,0)</f>
        <v>0</v>
      </c>
      <c r="BH345" s="152">
        <f>IF(N345="zníž. prenesená",J345,0)</f>
        <v>0</v>
      </c>
      <c r="BI345" s="152">
        <f>IF(N345="nulová",J345,0)</f>
        <v>0</v>
      </c>
      <c r="BJ345" s="16" t="s">
        <v>79</v>
      </c>
      <c r="BK345" s="152">
        <f>ROUND(I345*H345,2)</f>
        <v>0</v>
      </c>
      <c r="BL345" s="16" t="s">
        <v>223</v>
      </c>
      <c r="BM345" s="151" t="s">
        <v>565</v>
      </c>
    </row>
    <row r="346" spans="2:65" s="12" customFormat="1" x14ac:dyDescent="0.2">
      <c r="B346" s="153"/>
      <c r="D346" s="154" t="s">
        <v>150</v>
      </c>
      <c r="F346" s="156" t="s">
        <v>566</v>
      </c>
      <c r="H346" s="157">
        <v>266.52600000000001</v>
      </c>
      <c r="I346" s="158"/>
      <c r="L346" s="153"/>
      <c r="M346" s="159"/>
      <c r="T346" s="160"/>
      <c r="AT346" s="155" t="s">
        <v>150</v>
      </c>
      <c r="AU346" s="155" t="s">
        <v>79</v>
      </c>
      <c r="AV346" s="12" t="s">
        <v>79</v>
      </c>
      <c r="AW346" s="12" t="s">
        <v>3</v>
      </c>
      <c r="AX346" s="12" t="s">
        <v>75</v>
      </c>
      <c r="AY346" s="155" t="s">
        <v>143</v>
      </c>
    </row>
    <row r="347" spans="2:65" s="1" customFormat="1" ht="44.25" customHeight="1" x14ac:dyDescent="0.2">
      <c r="B347" s="138"/>
      <c r="C347" s="174" t="s">
        <v>567</v>
      </c>
      <c r="D347" s="174" t="s">
        <v>167</v>
      </c>
      <c r="E347" s="175" t="s">
        <v>568</v>
      </c>
      <c r="F347" s="176" t="s">
        <v>569</v>
      </c>
      <c r="G347" s="177" t="s">
        <v>148</v>
      </c>
      <c r="H347" s="178">
        <v>23.510999999999999</v>
      </c>
      <c r="I347" s="179"/>
      <c r="J347" s="180">
        <f>ROUND(I347*H347,2)</f>
        <v>0</v>
      </c>
      <c r="K347" s="181"/>
      <c r="L347" s="182"/>
      <c r="M347" s="183" t="s">
        <v>1</v>
      </c>
      <c r="N347" s="184" t="s">
        <v>36</v>
      </c>
      <c r="P347" s="149">
        <f>O347*H347</f>
        <v>0</v>
      </c>
      <c r="Q347" s="149">
        <v>2.3999999999999998E-3</v>
      </c>
      <c r="R347" s="149">
        <f>Q347*H347</f>
        <v>5.6426399999999995E-2</v>
      </c>
      <c r="S347" s="149">
        <v>0</v>
      </c>
      <c r="T347" s="150">
        <f>S347*H347</f>
        <v>0</v>
      </c>
      <c r="AR347" s="151" t="s">
        <v>309</v>
      </c>
      <c r="AT347" s="151" t="s">
        <v>167</v>
      </c>
      <c r="AU347" s="151" t="s">
        <v>79</v>
      </c>
      <c r="AY347" s="16" t="s">
        <v>143</v>
      </c>
      <c r="BE347" s="152">
        <f>IF(N347="základná",J347,0)</f>
        <v>0</v>
      </c>
      <c r="BF347" s="152">
        <f>IF(N347="znížená",J347,0)</f>
        <v>0</v>
      </c>
      <c r="BG347" s="152">
        <f>IF(N347="zákl. prenesená",J347,0)</f>
        <v>0</v>
      </c>
      <c r="BH347" s="152">
        <f>IF(N347="zníž. prenesená",J347,0)</f>
        <v>0</v>
      </c>
      <c r="BI347" s="152">
        <f>IF(N347="nulová",J347,0)</f>
        <v>0</v>
      </c>
      <c r="BJ347" s="16" t="s">
        <v>79</v>
      </c>
      <c r="BK347" s="152">
        <f>ROUND(I347*H347,2)</f>
        <v>0</v>
      </c>
      <c r="BL347" s="16" t="s">
        <v>223</v>
      </c>
      <c r="BM347" s="151" t="s">
        <v>570</v>
      </c>
    </row>
    <row r="348" spans="2:65" s="12" customFormat="1" x14ac:dyDescent="0.2">
      <c r="B348" s="153"/>
      <c r="D348" s="154" t="s">
        <v>150</v>
      </c>
      <c r="F348" s="156" t="s">
        <v>571</v>
      </c>
      <c r="H348" s="157">
        <v>23.510999999999999</v>
      </c>
      <c r="I348" s="158"/>
      <c r="L348" s="153"/>
      <c r="M348" s="159"/>
      <c r="T348" s="160"/>
      <c r="AT348" s="155" t="s">
        <v>150</v>
      </c>
      <c r="AU348" s="155" t="s">
        <v>79</v>
      </c>
      <c r="AV348" s="12" t="s">
        <v>79</v>
      </c>
      <c r="AW348" s="12" t="s">
        <v>3</v>
      </c>
      <c r="AX348" s="12" t="s">
        <v>75</v>
      </c>
      <c r="AY348" s="155" t="s">
        <v>143</v>
      </c>
    </row>
    <row r="349" spans="2:65" s="1" customFormat="1" ht="24.15" customHeight="1" x14ac:dyDescent="0.2">
      <c r="B349" s="138"/>
      <c r="C349" s="139" t="s">
        <v>572</v>
      </c>
      <c r="D349" s="139" t="s">
        <v>145</v>
      </c>
      <c r="E349" s="140" t="s">
        <v>573</v>
      </c>
      <c r="F349" s="141" t="s">
        <v>574</v>
      </c>
      <c r="G349" s="142" t="s">
        <v>148</v>
      </c>
      <c r="H349" s="143">
        <v>117.601</v>
      </c>
      <c r="I349" s="144"/>
      <c r="J349" s="145">
        <f>ROUND(I349*H349,2)</f>
        <v>0</v>
      </c>
      <c r="K349" s="146"/>
      <c r="L349" s="31"/>
      <c r="M349" s="147" t="s">
        <v>1</v>
      </c>
      <c r="N349" s="148" t="s">
        <v>36</v>
      </c>
      <c r="P349" s="149">
        <f>O349*H349</f>
        <v>0</v>
      </c>
      <c r="Q349" s="149">
        <v>5.0000000000000001E-3</v>
      </c>
      <c r="R349" s="149">
        <f>Q349*H349</f>
        <v>0.588005</v>
      </c>
      <c r="S349" s="149">
        <v>0</v>
      </c>
      <c r="T349" s="150">
        <f>S349*H349</f>
        <v>0</v>
      </c>
      <c r="AR349" s="151" t="s">
        <v>223</v>
      </c>
      <c r="AT349" s="151" t="s">
        <v>145</v>
      </c>
      <c r="AU349" s="151" t="s">
        <v>79</v>
      </c>
      <c r="AY349" s="16" t="s">
        <v>143</v>
      </c>
      <c r="BE349" s="152">
        <f>IF(N349="základná",J349,0)</f>
        <v>0</v>
      </c>
      <c r="BF349" s="152">
        <f>IF(N349="znížená",J349,0)</f>
        <v>0</v>
      </c>
      <c r="BG349" s="152">
        <f>IF(N349="zákl. prenesená",J349,0)</f>
        <v>0</v>
      </c>
      <c r="BH349" s="152">
        <f>IF(N349="zníž. prenesená",J349,0)</f>
        <v>0</v>
      </c>
      <c r="BI349" s="152">
        <f>IF(N349="nulová",J349,0)</f>
        <v>0</v>
      </c>
      <c r="BJ349" s="16" t="s">
        <v>79</v>
      </c>
      <c r="BK349" s="152">
        <f>ROUND(I349*H349,2)</f>
        <v>0</v>
      </c>
      <c r="BL349" s="16" t="s">
        <v>223</v>
      </c>
      <c r="BM349" s="151" t="s">
        <v>575</v>
      </c>
    </row>
    <row r="350" spans="2:65" s="14" customFormat="1" ht="30.6" x14ac:dyDescent="0.2">
      <c r="B350" s="168"/>
      <c r="D350" s="154" t="s">
        <v>150</v>
      </c>
      <c r="E350" s="169" t="s">
        <v>1</v>
      </c>
      <c r="F350" s="170" t="s">
        <v>576</v>
      </c>
      <c r="H350" s="169" t="s">
        <v>1</v>
      </c>
      <c r="I350" s="171"/>
      <c r="L350" s="168"/>
      <c r="M350" s="172"/>
      <c r="T350" s="173"/>
      <c r="AT350" s="169" t="s">
        <v>150</v>
      </c>
      <c r="AU350" s="169" t="s">
        <v>79</v>
      </c>
      <c r="AV350" s="14" t="s">
        <v>75</v>
      </c>
      <c r="AW350" s="14" t="s">
        <v>27</v>
      </c>
      <c r="AX350" s="14" t="s">
        <v>70</v>
      </c>
      <c r="AY350" s="169" t="s">
        <v>143</v>
      </c>
    </row>
    <row r="351" spans="2:65" s="12" customFormat="1" ht="30.6" x14ac:dyDescent="0.2">
      <c r="B351" s="153"/>
      <c r="D351" s="154" t="s">
        <v>150</v>
      </c>
      <c r="E351" s="155" t="s">
        <v>1</v>
      </c>
      <c r="F351" s="156" t="s">
        <v>577</v>
      </c>
      <c r="H351" s="157">
        <v>117.601</v>
      </c>
      <c r="I351" s="158"/>
      <c r="L351" s="153"/>
      <c r="M351" s="159"/>
      <c r="T351" s="160"/>
      <c r="AT351" s="155" t="s">
        <v>150</v>
      </c>
      <c r="AU351" s="155" t="s">
        <v>79</v>
      </c>
      <c r="AV351" s="12" t="s">
        <v>79</v>
      </c>
      <c r="AW351" s="12" t="s">
        <v>27</v>
      </c>
      <c r="AX351" s="12" t="s">
        <v>70</v>
      </c>
      <c r="AY351" s="155" t="s">
        <v>143</v>
      </c>
    </row>
    <row r="352" spans="2:65" s="13" customFormat="1" x14ac:dyDescent="0.2">
      <c r="B352" s="161"/>
      <c r="D352" s="154" t="s">
        <v>150</v>
      </c>
      <c r="E352" s="162" t="s">
        <v>1</v>
      </c>
      <c r="F352" s="163" t="s">
        <v>152</v>
      </c>
      <c r="H352" s="164">
        <v>117.601</v>
      </c>
      <c r="I352" s="165"/>
      <c r="L352" s="161"/>
      <c r="M352" s="166"/>
      <c r="T352" s="167"/>
      <c r="AT352" s="162" t="s">
        <v>150</v>
      </c>
      <c r="AU352" s="162" t="s">
        <v>79</v>
      </c>
      <c r="AV352" s="13" t="s">
        <v>85</v>
      </c>
      <c r="AW352" s="13" t="s">
        <v>27</v>
      </c>
      <c r="AX352" s="13" t="s">
        <v>75</v>
      </c>
      <c r="AY352" s="162" t="s">
        <v>143</v>
      </c>
    </row>
    <row r="353" spans="2:65" s="1" customFormat="1" ht="55.5" customHeight="1" x14ac:dyDescent="0.2">
      <c r="B353" s="138"/>
      <c r="C353" s="174" t="s">
        <v>578</v>
      </c>
      <c r="D353" s="174" t="s">
        <v>167</v>
      </c>
      <c r="E353" s="175" t="s">
        <v>579</v>
      </c>
      <c r="F353" s="176" t="s">
        <v>580</v>
      </c>
      <c r="G353" s="177" t="s">
        <v>148</v>
      </c>
      <c r="H353" s="178">
        <v>119.953</v>
      </c>
      <c r="I353" s="179"/>
      <c r="J353" s="180">
        <f>ROUND(I353*H353,2)</f>
        <v>0</v>
      </c>
      <c r="K353" s="181"/>
      <c r="L353" s="182"/>
      <c r="M353" s="183" t="s">
        <v>1</v>
      </c>
      <c r="N353" s="184" t="s">
        <v>36</v>
      </c>
      <c r="P353" s="149">
        <f>O353*H353</f>
        <v>0</v>
      </c>
      <c r="Q353" s="149">
        <v>2.3999999999999998E-3</v>
      </c>
      <c r="R353" s="149">
        <f>Q353*H353</f>
        <v>0.28788719999999995</v>
      </c>
      <c r="S353" s="149">
        <v>0</v>
      </c>
      <c r="T353" s="150">
        <f>S353*H353</f>
        <v>0</v>
      </c>
      <c r="AR353" s="151" t="s">
        <v>309</v>
      </c>
      <c r="AT353" s="151" t="s">
        <v>167</v>
      </c>
      <c r="AU353" s="151" t="s">
        <v>79</v>
      </c>
      <c r="AY353" s="16" t="s">
        <v>143</v>
      </c>
      <c r="BE353" s="152">
        <f>IF(N353="základná",J353,0)</f>
        <v>0</v>
      </c>
      <c r="BF353" s="152">
        <f>IF(N353="znížená",J353,0)</f>
        <v>0</v>
      </c>
      <c r="BG353" s="152">
        <f>IF(N353="zákl. prenesená",J353,0)</f>
        <v>0</v>
      </c>
      <c r="BH353" s="152">
        <f>IF(N353="zníž. prenesená",J353,0)</f>
        <v>0</v>
      </c>
      <c r="BI353" s="152">
        <f>IF(N353="nulová",J353,0)</f>
        <v>0</v>
      </c>
      <c r="BJ353" s="16" t="s">
        <v>79</v>
      </c>
      <c r="BK353" s="152">
        <f>ROUND(I353*H353,2)</f>
        <v>0</v>
      </c>
      <c r="BL353" s="16" t="s">
        <v>223</v>
      </c>
      <c r="BM353" s="151" t="s">
        <v>581</v>
      </c>
    </row>
    <row r="354" spans="2:65" s="12" customFormat="1" x14ac:dyDescent="0.2">
      <c r="B354" s="153"/>
      <c r="D354" s="154" t="s">
        <v>150</v>
      </c>
      <c r="F354" s="156" t="s">
        <v>582</v>
      </c>
      <c r="H354" s="157">
        <v>119.953</v>
      </c>
      <c r="I354" s="158"/>
      <c r="L354" s="153"/>
      <c r="M354" s="159"/>
      <c r="T354" s="160"/>
      <c r="AT354" s="155" t="s">
        <v>150</v>
      </c>
      <c r="AU354" s="155" t="s">
        <v>79</v>
      </c>
      <c r="AV354" s="12" t="s">
        <v>79</v>
      </c>
      <c r="AW354" s="12" t="s">
        <v>3</v>
      </c>
      <c r="AX354" s="12" t="s">
        <v>75</v>
      </c>
      <c r="AY354" s="155" t="s">
        <v>143</v>
      </c>
    </row>
    <row r="355" spans="2:65" s="1" customFormat="1" ht="24.15" customHeight="1" x14ac:dyDescent="0.2">
      <c r="B355" s="138"/>
      <c r="C355" s="139" t="s">
        <v>583</v>
      </c>
      <c r="D355" s="139" t="s">
        <v>145</v>
      </c>
      <c r="E355" s="140" t="s">
        <v>584</v>
      </c>
      <c r="F355" s="141" t="s">
        <v>585</v>
      </c>
      <c r="G355" s="142" t="s">
        <v>530</v>
      </c>
      <c r="H355" s="188"/>
      <c r="I355" s="144"/>
      <c r="J355" s="145">
        <f>ROUND(I355*H355,2)</f>
        <v>0</v>
      </c>
      <c r="K355" s="146"/>
      <c r="L355" s="31"/>
      <c r="M355" s="147" t="s">
        <v>1</v>
      </c>
      <c r="N355" s="148" t="s">
        <v>36</v>
      </c>
      <c r="P355" s="149">
        <f>O355*H355</f>
        <v>0</v>
      </c>
      <c r="Q355" s="149">
        <v>0</v>
      </c>
      <c r="R355" s="149">
        <f>Q355*H355</f>
        <v>0</v>
      </c>
      <c r="S355" s="149">
        <v>0</v>
      </c>
      <c r="T355" s="150">
        <f>S355*H355</f>
        <v>0</v>
      </c>
      <c r="AR355" s="151" t="s">
        <v>223</v>
      </c>
      <c r="AT355" s="151" t="s">
        <v>145</v>
      </c>
      <c r="AU355" s="151" t="s">
        <v>79</v>
      </c>
      <c r="AY355" s="16" t="s">
        <v>143</v>
      </c>
      <c r="BE355" s="152">
        <f>IF(N355="základná",J355,0)</f>
        <v>0</v>
      </c>
      <c r="BF355" s="152">
        <f>IF(N355="znížená",J355,0)</f>
        <v>0</v>
      </c>
      <c r="BG355" s="152">
        <f>IF(N355="zákl. prenesená",J355,0)</f>
        <v>0</v>
      </c>
      <c r="BH355" s="152">
        <f>IF(N355="zníž. prenesená",J355,0)</f>
        <v>0</v>
      </c>
      <c r="BI355" s="152">
        <f>IF(N355="nulová",J355,0)</f>
        <v>0</v>
      </c>
      <c r="BJ355" s="16" t="s">
        <v>79</v>
      </c>
      <c r="BK355" s="152">
        <f>ROUND(I355*H355,2)</f>
        <v>0</v>
      </c>
      <c r="BL355" s="16" t="s">
        <v>223</v>
      </c>
      <c r="BM355" s="151" t="s">
        <v>586</v>
      </c>
    </row>
    <row r="356" spans="2:65" s="11" customFormat="1" ht="22.95" customHeight="1" x14ac:dyDescent="0.25">
      <c r="B356" s="126"/>
      <c r="D356" s="127" t="s">
        <v>69</v>
      </c>
      <c r="E356" s="136" t="s">
        <v>587</v>
      </c>
      <c r="F356" s="136" t="s">
        <v>588</v>
      </c>
      <c r="I356" s="129"/>
      <c r="J356" s="137">
        <f>BK356</f>
        <v>0</v>
      </c>
      <c r="L356" s="126"/>
      <c r="M356" s="131"/>
      <c r="P356" s="132">
        <f>SUM(P357:P360)</f>
        <v>0</v>
      </c>
      <c r="R356" s="132">
        <f>SUM(R357:R360)</f>
        <v>0</v>
      </c>
      <c r="T356" s="133">
        <f>SUM(T357:T360)</f>
        <v>0.30698999999999999</v>
      </c>
      <c r="AR356" s="127" t="s">
        <v>79</v>
      </c>
      <c r="AT356" s="134" t="s">
        <v>69</v>
      </c>
      <c r="AU356" s="134" t="s">
        <v>75</v>
      </c>
      <c r="AY356" s="127" t="s">
        <v>143</v>
      </c>
      <c r="BK356" s="135">
        <f>SUM(BK357:BK360)</f>
        <v>0</v>
      </c>
    </row>
    <row r="357" spans="2:65" s="1" customFormat="1" ht="16.5" customHeight="1" x14ac:dyDescent="0.2">
      <c r="B357" s="138"/>
      <c r="C357" s="139" t="s">
        <v>589</v>
      </c>
      <c r="D357" s="139" t="s">
        <v>145</v>
      </c>
      <c r="E357" s="140" t="s">
        <v>590</v>
      </c>
      <c r="F357" s="141" t="s">
        <v>591</v>
      </c>
      <c r="G357" s="142" t="s">
        <v>208</v>
      </c>
      <c r="H357" s="143">
        <v>1</v>
      </c>
      <c r="I357" s="144"/>
      <c r="J357" s="145">
        <f>ROUND(I357*H357,2)</f>
        <v>0</v>
      </c>
      <c r="K357" s="146"/>
      <c r="L357" s="31"/>
      <c r="M357" s="147" t="s">
        <v>1</v>
      </c>
      <c r="N357" s="148" t="s">
        <v>36</v>
      </c>
      <c r="P357" s="149">
        <f>O357*H357</f>
        <v>0</v>
      </c>
      <c r="Q357" s="149">
        <v>0</v>
      </c>
      <c r="R357" s="149">
        <f>Q357*H357</f>
        <v>0</v>
      </c>
      <c r="S357" s="149">
        <v>5.5050000000000002E-2</v>
      </c>
      <c r="T357" s="150">
        <f>S357*H357</f>
        <v>5.5050000000000002E-2</v>
      </c>
      <c r="AR357" s="151" t="s">
        <v>223</v>
      </c>
      <c r="AT357" s="151" t="s">
        <v>145</v>
      </c>
      <c r="AU357" s="151" t="s">
        <v>79</v>
      </c>
      <c r="AY357" s="16" t="s">
        <v>143</v>
      </c>
      <c r="BE357" s="152">
        <f>IF(N357="základná",J357,0)</f>
        <v>0</v>
      </c>
      <c r="BF357" s="152">
        <f>IF(N357="znížená",J357,0)</f>
        <v>0</v>
      </c>
      <c r="BG357" s="152">
        <f>IF(N357="zákl. prenesená",J357,0)</f>
        <v>0</v>
      </c>
      <c r="BH357" s="152">
        <f>IF(N357="zníž. prenesená",J357,0)</f>
        <v>0</v>
      </c>
      <c r="BI357" s="152">
        <f>IF(N357="nulová",J357,0)</f>
        <v>0</v>
      </c>
      <c r="BJ357" s="16" t="s">
        <v>79</v>
      </c>
      <c r="BK357" s="152">
        <f>ROUND(I357*H357,2)</f>
        <v>0</v>
      </c>
      <c r="BL357" s="16" t="s">
        <v>223</v>
      </c>
      <c r="BM357" s="151" t="s">
        <v>592</v>
      </c>
    </row>
    <row r="358" spans="2:65" s="1" customFormat="1" ht="16.5" customHeight="1" x14ac:dyDescent="0.2">
      <c r="B358" s="138"/>
      <c r="C358" s="139" t="s">
        <v>593</v>
      </c>
      <c r="D358" s="139" t="s">
        <v>145</v>
      </c>
      <c r="E358" s="140" t="s">
        <v>594</v>
      </c>
      <c r="F358" s="141" t="s">
        <v>595</v>
      </c>
      <c r="G358" s="142" t="s">
        <v>208</v>
      </c>
      <c r="H358" s="143">
        <v>5</v>
      </c>
      <c r="I358" s="144"/>
      <c r="J358" s="145">
        <f>ROUND(I358*H358,2)</f>
        <v>0</v>
      </c>
      <c r="K358" s="146"/>
      <c r="L358" s="31"/>
      <c r="M358" s="147" t="s">
        <v>1</v>
      </c>
      <c r="N358" s="148" t="s">
        <v>36</v>
      </c>
      <c r="P358" s="149">
        <f>O358*H358</f>
        <v>0</v>
      </c>
      <c r="Q358" s="149">
        <v>0</v>
      </c>
      <c r="R358" s="149">
        <f>Q358*H358</f>
        <v>0</v>
      </c>
      <c r="S358" s="149">
        <v>1.9460000000000002E-2</v>
      </c>
      <c r="T358" s="150">
        <f>S358*H358</f>
        <v>9.7300000000000011E-2</v>
      </c>
      <c r="AR358" s="151" t="s">
        <v>223</v>
      </c>
      <c r="AT358" s="151" t="s">
        <v>145</v>
      </c>
      <c r="AU358" s="151" t="s">
        <v>79</v>
      </c>
      <c r="AY358" s="16" t="s">
        <v>143</v>
      </c>
      <c r="BE358" s="152">
        <f>IF(N358="základná",J358,0)</f>
        <v>0</v>
      </c>
      <c r="BF358" s="152">
        <f>IF(N358="znížená",J358,0)</f>
        <v>0</v>
      </c>
      <c r="BG358" s="152">
        <f>IF(N358="zákl. prenesená",J358,0)</f>
        <v>0</v>
      </c>
      <c r="BH358" s="152">
        <f>IF(N358="zníž. prenesená",J358,0)</f>
        <v>0</v>
      </c>
      <c r="BI358" s="152">
        <f>IF(N358="nulová",J358,0)</f>
        <v>0</v>
      </c>
      <c r="BJ358" s="16" t="s">
        <v>79</v>
      </c>
      <c r="BK358" s="152">
        <f>ROUND(I358*H358,2)</f>
        <v>0</v>
      </c>
      <c r="BL358" s="16" t="s">
        <v>223</v>
      </c>
      <c r="BM358" s="151" t="s">
        <v>596</v>
      </c>
    </row>
    <row r="359" spans="2:65" s="1" customFormat="1" ht="21.75" customHeight="1" x14ac:dyDescent="0.2">
      <c r="B359" s="138"/>
      <c r="C359" s="139" t="s">
        <v>597</v>
      </c>
      <c r="D359" s="139" t="s">
        <v>145</v>
      </c>
      <c r="E359" s="140" t="s">
        <v>598</v>
      </c>
      <c r="F359" s="141" t="s">
        <v>599</v>
      </c>
      <c r="G359" s="142" t="s">
        <v>600</v>
      </c>
      <c r="H359" s="143">
        <v>8</v>
      </c>
      <c r="I359" s="144"/>
      <c r="J359" s="145">
        <f>ROUND(I359*H359,2)</f>
        <v>0</v>
      </c>
      <c r="K359" s="146"/>
      <c r="L359" s="31"/>
      <c r="M359" s="147" t="s">
        <v>1</v>
      </c>
      <c r="N359" s="148" t="s">
        <v>36</v>
      </c>
      <c r="P359" s="149">
        <f>O359*H359</f>
        <v>0</v>
      </c>
      <c r="Q359" s="149">
        <v>0</v>
      </c>
      <c r="R359" s="149">
        <f>Q359*H359</f>
        <v>0</v>
      </c>
      <c r="S359" s="149">
        <v>1.933E-2</v>
      </c>
      <c r="T359" s="150">
        <f>S359*H359</f>
        <v>0.15464</v>
      </c>
      <c r="AR359" s="151" t="s">
        <v>223</v>
      </c>
      <c r="AT359" s="151" t="s">
        <v>145</v>
      </c>
      <c r="AU359" s="151" t="s">
        <v>79</v>
      </c>
      <c r="AY359" s="16" t="s">
        <v>143</v>
      </c>
      <c r="BE359" s="152">
        <f>IF(N359="základná",J359,0)</f>
        <v>0</v>
      </c>
      <c r="BF359" s="152">
        <f>IF(N359="znížená",J359,0)</f>
        <v>0</v>
      </c>
      <c r="BG359" s="152">
        <f>IF(N359="zákl. prenesená",J359,0)</f>
        <v>0</v>
      </c>
      <c r="BH359" s="152">
        <f>IF(N359="zníž. prenesená",J359,0)</f>
        <v>0</v>
      </c>
      <c r="BI359" s="152">
        <f>IF(N359="nulová",J359,0)</f>
        <v>0</v>
      </c>
      <c r="BJ359" s="16" t="s">
        <v>79</v>
      </c>
      <c r="BK359" s="152">
        <f>ROUND(I359*H359,2)</f>
        <v>0</v>
      </c>
      <c r="BL359" s="16" t="s">
        <v>223</v>
      </c>
      <c r="BM359" s="151" t="s">
        <v>601</v>
      </c>
    </row>
    <row r="360" spans="2:65" s="1" customFormat="1" ht="24.15" customHeight="1" x14ac:dyDescent="0.2">
      <c r="B360" s="138"/>
      <c r="C360" s="139" t="s">
        <v>602</v>
      </c>
      <c r="D360" s="139" t="s">
        <v>145</v>
      </c>
      <c r="E360" s="140" t="s">
        <v>603</v>
      </c>
      <c r="F360" s="141" t="s">
        <v>604</v>
      </c>
      <c r="G360" s="142" t="s">
        <v>530</v>
      </c>
      <c r="H360" s="188"/>
      <c r="I360" s="144"/>
      <c r="J360" s="145">
        <f>ROUND(I360*H360,2)</f>
        <v>0</v>
      </c>
      <c r="K360" s="146"/>
      <c r="L360" s="31"/>
      <c r="M360" s="147" t="s">
        <v>1</v>
      </c>
      <c r="N360" s="148" t="s">
        <v>36</v>
      </c>
      <c r="P360" s="149">
        <f>O360*H360</f>
        <v>0</v>
      </c>
      <c r="Q360" s="149">
        <v>0</v>
      </c>
      <c r="R360" s="149">
        <f>Q360*H360</f>
        <v>0</v>
      </c>
      <c r="S360" s="149">
        <v>0</v>
      </c>
      <c r="T360" s="150">
        <f>S360*H360</f>
        <v>0</v>
      </c>
      <c r="AR360" s="151" t="s">
        <v>223</v>
      </c>
      <c r="AT360" s="151" t="s">
        <v>145</v>
      </c>
      <c r="AU360" s="151" t="s">
        <v>79</v>
      </c>
      <c r="AY360" s="16" t="s">
        <v>143</v>
      </c>
      <c r="BE360" s="152">
        <f>IF(N360="základná",J360,0)</f>
        <v>0</v>
      </c>
      <c r="BF360" s="152">
        <f>IF(N360="znížená",J360,0)</f>
        <v>0</v>
      </c>
      <c r="BG360" s="152">
        <f>IF(N360="zákl. prenesená",J360,0)</f>
        <v>0</v>
      </c>
      <c r="BH360" s="152">
        <f>IF(N360="zníž. prenesená",J360,0)</f>
        <v>0</v>
      </c>
      <c r="BI360" s="152">
        <f>IF(N360="nulová",J360,0)</f>
        <v>0</v>
      </c>
      <c r="BJ360" s="16" t="s">
        <v>79</v>
      </c>
      <c r="BK360" s="152">
        <f>ROUND(I360*H360,2)</f>
        <v>0</v>
      </c>
      <c r="BL360" s="16" t="s">
        <v>223</v>
      </c>
      <c r="BM360" s="151" t="s">
        <v>605</v>
      </c>
    </row>
    <row r="361" spans="2:65" s="11" customFormat="1" ht="22.95" customHeight="1" x14ac:dyDescent="0.25">
      <c r="B361" s="126"/>
      <c r="D361" s="127" t="s">
        <v>69</v>
      </c>
      <c r="E361" s="136" t="s">
        <v>606</v>
      </c>
      <c r="F361" s="136" t="s">
        <v>607</v>
      </c>
      <c r="I361" s="129"/>
      <c r="J361" s="137">
        <f>BK361</f>
        <v>0</v>
      </c>
      <c r="L361" s="126"/>
      <c r="M361" s="131"/>
      <c r="P361" s="132">
        <f>SUM(P362:P364)</f>
        <v>0</v>
      </c>
      <c r="R361" s="132">
        <f>SUM(R362:R364)</f>
        <v>8.1359999999999991E-3</v>
      </c>
      <c r="T361" s="133">
        <f>SUM(T362:T364)</f>
        <v>0.72139200000000003</v>
      </c>
      <c r="AR361" s="127" t="s">
        <v>79</v>
      </c>
      <c r="AT361" s="134" t="s">
        <v>69</v>
      </c>
      <c r="AU361" s="134" t="s">
        <v>75</v>
      </c>
      <c r="AY361" s="127" t="s">
        <v>143</v>
      </c>
      <c r="BK361" s="135">
        <f>SUM(BK362:BK364)</f>
        <v>0</v>
      </c>
    </row>
    <row r="362" spans="2:65" s="1" customFormat="1" ht="24.15" customHeight="1" x14ac:dyDescent="0.2">
      <c r="B362" s="138"/>
      <c r="C362" s="139" t="s">
        <v>608</v>
      </c>
      <c r="D362" s="139" t="s">
        <v>145</v>
      </c>
      <c r="E362" s="140" t="s">
        <v>609</v>
      </c>
      <c r="F362" s="141" t="s">
        <v>610</v>
      </c>
      <c r="G362" s="142" t="s">
        <v>322</v>
      </c>
      <c r="H362" s="143">
        <v>135.6</v>
      </c>
      <c r="I362" s="144"/>
      <c r="J362" s="145">
        <f>ROUND(I362*H362,2)</f>
        <v>0</v>
      </c>
      <c r="K362" s="146"/>
      <c r="L362" s="31"/>
      <c r="M362" s="147" t="s">
        <v>1</v>
      </c>
      <c r="N362" s="148" t="s">
        <v>36</v>
      </c>
      <c r="P362" s="149">
        <f>O362*H362</f>
        <v>0</v>
      </c>
      <c r="Q362" s="149">
        <v>6.0000000000000002E-5</v>
      </c>
      <c r="R362" s="149">
        <f>Q362*H362</f>
        <v>8.1359999999999991E-3</v>
      </c>
      <c r="S362" s="149">
        <v>5.3200000000000001E-3</v>
      </c>
      <c r="T362" s="150">
        <f>S362*H362</f>
        <v>0.72139200000000003</v>
      </c>
      <c r="AR362" s="151" t="s">
        <v>223</v>
      </c>
      <c r="AT362" s="151" t="s">
        <v>145</v>
      </c>
      <c r="AU362" s="151" t="s">
        <v>79</v>
      </c>
      <c r="AY362" s="16" t="s">
        <v>143</v>
      </c>
      <c r="BE362" s="152">
        <f>IF(N362="základná",J362,0)</f>
        <v>0</v>
      </c>
      <c r="BF362" s="152">
        <f>IF(N362="znížená",J362,0)</f>
        <v>0</v>
      </c>
      <c r="BG362" s="152">
        <f>IF(N362="zákl. prenesená",J362,0)</f>
        <v>0</v>
      </c>
      <c r="BH362" s="152">
        <f>IF(N362="zníž. prenesená",J362,0)</f>
        <v>0</v>
      </c>
      <c r="BI362" s="152">
        <f>IF(N362="nulová",J362,0)</f>
        <v>0</v>
      </c>
      <c r="BJ362" s="16" t="s">
        <v>79</v>
      </c>
      <c r="BK362" s="152">
        <f>ROUND(I362*H362,2)</f>
        <v>0</v>
      </c>
      <c r="BL362" s="16" t="s">
        <v>223</v>
      </c>
      <c r="BM362" s="151" t="s">
        <v>611</v>
      </c>
    </row>
    <row r="363" spans="2:65" s="12" customFormat="1" x14ac:dyDescent="0.2">
      <c r="B363" s="153"/>
      <c r="D363" s="154" t="s">
        <v>150</v>
      </c>
      <c r="E363" s="155" t="s">
        <v>1</v>
      </c>
      <c r="F363" s="156" t="s">
        <v>612</v>
      </c>
      <c r="H363" s="157">
        <v>135.6</v>
      </c>
      <c r="I363" s="158"/>
      <c r="L363" s="153"/>
      <c r="M363" s="159"/>
      <c r="T363" s="160"/>
      <c r="AT363" s="155" t="s">
        <v>150</v>
      </c>
      <c r="AU363" s="155" t="s">
        <v>79</v>
      </c>
      <c r="AV363" s="12" t="s">
        <v>79</v>
      </c>
      <c r="AW363" s="12" t="s">
        <v>27</v>
      </c>
      <c r="AX363" s="12" t="s">
        <v>75</v>
      </c>
      <c r="AY363" s="155" t="s">
        <v>143</v>
      </c>
    </row>
    <row r="364" spans="2:65" s="1" customFormat="1" ht="24.15" customHeight="1" x14ac:dyDescent="0.2">
      <c r="B364" s="138"/>
      <c r="C364" s="139" t="s">
        <v>613</v>
      </c>
      <c r="D364" s="139" t="s">
        <v>145</v>
      </c>
      <c r="E364" s="140" t="s">
        <v>614</v>
      </c>
      <c r="F364" s="141" t="s">
        <v>615</v>
      </c>
      <c r="G364" s="142" t="s">
        <v>530</v>
      </c>
      <c r="H364" s="188"/>
      <c r="I364" s="144"/>
      <c r="J364" s="145">
        <f>ROUND(I364*H364,2)</f>
        <v>0</v>
      </c>
      <c r="K364" s="146"/>
      <c r="L364" s="31"/>
      <c r="M364" s="147" t="s">
        <v>1</v>
      </c>
      <c r="N364" s="148" t="s">
        <v>36</v>
      </c>
      <c r="P364" s="149">
        <f>O364*H364</f>
        <v>0</v>
      </c>
      <c r="Q364" s="149">
        <v>0</v>
      </c>
      <c r="R364" s="149">
        <f>Q364*H364</f>
        <v>0</v>
      </c>
      <c r="S364" s="149">
        <v>0</v>
      </c>
      <c r="T364" s="150">
        <f>S364*H364</f>
        <v>0</v>
      </c>
      <c r="AR364" s="151" t="s">
        <v>223</v>
      </c>
      <c r="AT364" s="151" t="s">
        <v>145</v>
      </c>
      <c r="AU364" s="151" t="s">
        <v>79</v>
      </c>
      <c r="AY364" s="16" t="s">
        <v>143</v>
      </c>
      <c r="BE364" s="152">
        <f>IF(N364="základná",J364,0)</f>
        <v>0</v>
      </c>
      <c r="BF364" s="152">
        <f>IF(N364="znížená",J364,0)</f>
        <v>0</v>
      </c>
      <c r="BG364" s="152">
        <f>IF(N364="zákl. prenesená",J364,0)</f>
        <v>0</v>
      </c>
      <c r="BH364" s="152">
        <f>IF(N364="zníž. prenesená",J364,0)</f>
        <v>0</v>
      </c>
      <c r="BI364" s="152">
        <f>IF(N364="nulová",J364,0)</f>
        <v>0</v>
      </c>
      <c r="BJ364" s="16" t="s">
        <v>79</v>
      </c>
      <c r="BK364" s="152">
        <f>ROUND(I364*H364,2)</f>
        <v>0</v>
      </c>
      <c r="BL364" s="16" t="s">
        <v>223</v>
      </c>
      <c r="BM364" s="151" t="s">
        <v>616</v>
      </c>
    </row>
    <row r="365" spans="2:65" s="11" customFormat="1" ht="22.95" customHeight="1" x14ac:dyDescent="0.25">
      <c r="B365" s="126"/>
      <c r="D365" s="127" t="s">
        <v>69</v>
      </c>
      <c r="E365" s="136" t="s">
        <v>617</v>
      </c>
      <c r="F365" s="136" t="s">
        <v>618</v>
      </c>
      <c r="I365" s="129"/>
      <c r="J365" s="137">
        <f>BK365</f>
        <v>0</v>
      </c>
      <c r="L365" s="126"/>
      <c r="M365" s="131"/>
      <c r="P365" s="132">
        <f>SUM(P366:P368)</f>
        <v>0</v>
      </c>
      <c r="R365" s="132">
        <f>SUM(R366:R368)</f>
        <v>5.5000000000000003E-4</v>
      </c>
      <c r="T365" s="133">
        <f>SUM(T366:T368)</f>
        <v>0.13585</v>
      </c>
      <c r="AR365" s="127" t="s">
        <v>79</v>
      </c>
      <c r="AT365" s="134" t="s">
        <v>69</v>
      </c>
      <c r="AU365" s="134" t="s">
        <v>75</v>
      </c>
      <c r="AY365" s="127" t="s">
        <v>143</v>
      </c>
      <c r="BK365" s="135">
        <f>SUM(BK366:BK368)</f>
        <v>0</v>
      </c>
    </row>
    <row r="366" spans="2:65" s="1" customFormat="1" ht="16.5" customHeight="1" x14ac:dyDescent="0.2">
      <c r="B366" s="138"/>
      <c r="C366" s="139" t="s">
        <v>619</v>
      </c>
      <c r="D366" s="139" t="s">
        <v>145</v>
      </c>
      <c r="E366" s="140" t="s">
        <v>620</v>
      </c>
      <c r="F366" s="141" t="s">
        <v>621</v>
      </c>
      <c r="G366" s="142" t="s">
        <v>208</v>
      </c>
      <c r="H366" s="143">
        <v>11</v>
      </c>
      <c r="I366" s="144"/>
      <c r="J366" s="145">
        <f>ROUND(I366*H366,2)</f>
        <v>0</v>
      </c>
      <c r="K366" s="146"/>
      <c r="L366" s="31"/>
      <c r="M366" s="147" t="s">
        <v>1</v>
      </c>
      <c r="N366" s="148" t="s">
        <v>36</v>
      </c>
      <c r="P366" s="149">
        <f>O366*H366</f>
        <v>0</v>
      </c>
      <c r="Q366" s="149">
        <v>5.0000000000000002E-5</v>
      </c>
      <c r="R366" s="149">
        <f>Q366*H366</f>
        <v>5.5000000000000003E-4</v>
      </c>
      <c r="S366" s="149">
        <v>1.235E-2</v>
      </c>
      <c r="T366" s="150">
        <f>S366*H366</f>
        <v>0.13585</v>
      </c>
      <c r="AR366" s="151" t="s">
        <v>223</v>
      </c>
      <c r="AT366" s="151" t="s">
        <v>145</v>
      </c>
      <c r="AU366" s="151" t="s">
        <v>79</v>
      </c>
      <c r="AY366" s="16" t="s">
        <v>143</v>
      </c>
      <c r="BE366" s="152">
        <f>IF(N366="základná",J366,0)</f>
        <v>0</v>
      </c>
      <c r="BF366" s="152">
        <f>IF(N366="znížená",J366,0)</f>
        <v>0</v>
      </c>
      <c r="BG366" s="152">
        <f>IF(N366="zákl. prenesená",J366,0)</f>
        <v>0</v>
      </c>
      <c r="BH366" s="152">
        <f>IF(N366="zníž. prenesená",J366,0)</f>
        <v>0</v>
      </c>
      <c r="BI366" s="152">
        <f>IF(N366="nulová",J366,0)</f>
        <v>0</v>
      </c>
      <c r="BJ366" s="16" t="s">
        <v>79</v>
      </c>
      <c r="BK366" s="152">
        <f>ROUND(I366*H366,2)</f>
        <v>0</v>
      </c>
      <c r="BL366" s="16" t="s">
        <v>223</v>
      </c>
      <c r="BM366" s="151" t="s">
        <v>622</v>
      </c>
    </row>
    <row r="367" spans="2:65" s="12" customFormat="1" x14ac:dyDescent="0.2">
      <c r="B367" s="153"/>
      <c r="D367" s="154" t="s">
        <v>150</v>
      </c>
      <c r="E367" s="155" t="s">
        <v>1</v>
      </c>
      <c r="F367" s="156" t="s">
        <v>623</v>
      </c>
      <c r="H367" s="157">
        <v>11</v>
      </c>
      <c r="I367" s="158"/>
      <c r="L367" s="153"/>
      <c r="M367" s="159"/>
      <c r="T367" s="160"/>
      <c r="AT367" s="155" t="s">
        <v>150</v>
      </c>
      <c r="AU367" s="155" t="s">
        <v>79</v>
      </c>
      <c r="AV367" s="12" t="s">
        <v>79</v>
      </c>
      <c r="AW367" s="12" t="s">
        <v>27</v>
      </c>
      <c r="AX367" s="12" t="s">
        <v>75</v>
      </c>
      <c r="AY367" s="155" t="s">
        <v>143</v>
      </c>
    </row>
    <row r="368" spans="2:65" s="1" customFormat="1" ht="24.15" customHeight="1" x14ac:dyDescent="0.2">
      <c r="B368" s="138"/>
      <c r="C368" s="139" t="s">
        <v>624</v>
      </c>
      <c r="D368" s="139" t="s">
        <v>145</v>
      </c>
      <c r="E368" s="140" t="s">
        <v>625</v>
      </c>
      <c r="F368" s="141" t="s">
        <v>626</v>
      </c>
      <c r="G368" s="142" t="s">
        <v>530</v>
      </c>
      <c r="H368" s="188"/>
      <c r="I368" s="144"/>
      <c r="J368" s="145">
        <f>ROUND(I368*H368,2)</f>
        <v>0</v>
      </c>
      <c r="K368" s="146"/>
      <c r="L368" s="31"/>
      <c r="M368" s="147" t="s">
        <v>1</v>
      </c>
      <c r="N368" s="148" t="s">
        <v>36</v>
      </c>
      <c r="P368" s="149">
        <f>O368*H368</f>
        <v>0</v>
      </c>
      <c r="Q368" s="149">
        <v>0</v>
      </c>
      <c r="R368" s="149">
        <f>Q368*H368</f>
        <v>0</v>
      </c>
      <c r="S368" s="149">
        <v>0</v>
      </c>
      <c r="T368" s="150">
        <f>S368*H368</f>
        <v>0</v>
      </c>
      <c r="AR368" s="151" t="s">
        <v>223</v>
      </c>
      <c r="AT368" s="151" t="s">
        <v>145</v>
      </c>
      <c r="AU368" s="151" t="s">
        <v>79</v>
      </c>
      <c r="AY368" s="16" t="s">
        <v>143</v>
      </c>
      <c r="BE368" s="152">
        <f>IF(N368="základná",J368,0)</f>
        <v>0</v>
      </c>
      <c r="BF368" s="152">
        <f>IF(N368="znížená",J368,0)</f>
        <v>0</v>
      </c>
      <c r="BG368" s="152">
        <f>IF(N368="zákl. prenesená",J368,0)</f>
        <v>0</v>
      </c>
      <c r="BH368" s="152">
        <f>IF(N368="zníž. prenesená",J368,0)</f>
        <v>0</v>
      </c>
      <c r="BI368" s="152">
        <f>IF(N368="nulová",J368,0)</f>
        <v>0</v>
      </c>
      <c r="BJ368" s="16" t="s">
        <v>79</v>
      </c>
      <c r="BK368" s="152">
        <f>ROUND(I368*H368,2)</f>
        <v>0</v>
      </c>
      <c r="BL368" s="16" t="s">
        <v>223</v>
      </c>
      <c r="BM368" s="151" t="s">
        <v>627</v>
      </c>
    </row>
    <row r="369" spans="2:65" s="11" customFormat="1" ht="22.95" customHeight="1" x14ac:dyDescent="0.25">
      <c r="B369" s="126"/>
      <c r="D369" s="127" t="s">
        <v>69</v>
      </c>
      <c r="E369" s="136" t="s">
        <v>628</v>
      </c>
      <c r="F369" s="136" t="s">
        <v>629</v>
      </c>
      <c r="I369" s="129"/>
      <c r="J369" s="137">
        <f>BK369</f>
        <v>0</v>
      </c>
      <c r="L369" s="126"/>
      <c r="M369" s="131"/>
      <c r="P369" s="132">
        <f>SUM(P370:P372)</f>
        <v>0</v>
      </c>
      <c r="R369" s="132">
        <f>SUM(R370:R372)</f>
        <v>2.4688800000000004E-2</v>
      </c>
      <c r="T369" s="133">
        <f>SUM(T370:T372)</f>
        <v>0.63627120000000004</v>
      </c>
      <c r="AR369" s="127" t="s">
        <v>79</v>
      </c>
      <c r="AT369" s="134" t="s">
        <v>69</v>
      </c>
      <c r="AU369" s="134" t="s">
        <v>75</v>
      </c>
      <c r="AY369" s="127" t="s">
        <v>143</v>
      </c>
      <c r="BK369" s="135">
        <f>SUM(BK370:BK372)</f>
        <v>0</v>
      </c>
    </row>
    <row r="370" spans="2:65" s="1" customFormat="1" ht="16.5" customHeight="1" x14ac:dyDescent="0.2">
      <c r="B370" s="138"/>
      <c r="C370" s="139" t="s">
        <v>630</v>
      </c>
      <c r="D370" s="139" t="s">
        <v>145</v>
      </c>
      <c r="E370" s="140" t="s">
        <v>631</v>
      </c>
      <c r="F370" s="141" t="s">
        <v>632</v>
      </c>
      <c r="G370" s="142" t="s">
        <v>148</v>
      </c>
      <c r="H370" s="143">
        <v>9.7200000000000006</v>
      </c>
      <c r="I370" s="144"/>
      <c r="J370" s="145">
        <f>ROUND(I370*H370,2)</f>
        <v>0</v>
      </c>
      <c r="K370" s="146"/>
      <c r="L370" s="31"/>
      <c r="M370" s="147" t="s">
        <v>1</v>
      </c>
      <c r="N370" s="148" t="s">
        <v>36</v>
      </c>
      <c r="P370" s="149">
        <f>O370*H370</f>
        <v>0</v>
      </c>
      <c r="Q370" s="149">
        <v>2.5400000000000002E-3</v>
      </c>
      <c r="R370" s="149">
        <f>Q370*H370</f>
        <v>2.4688800000000004E-2</v>
      </c>
      <c r="S370" s="149">
        <v>6.5460000000000004E-2</v>
      </c>
      <c r="T370" s="150">
        <f>S370*H370</f>
        <v>0.63627120000000004</v>
      </c>
      <c r="AR370" s="151" t="s">
        <v>223</v>
      </c>
      <c r="AT370" s="151" t="s">
        <v>145</v>
      </c>
      <c r="AU370" s="151" t="s">
        <v>79</v>
      </c>
      <c r="AY370" s="16" t="s">
        <v>143</v>
      </c>
      <c r="BE370" s="152">
        <f>IF(N370="základná",J370,0)</f>
        <v>0</v>
      </c>
      <c r="BF370" s="152">
        <f>IF(N370="znížená",J370,0)</f>
        <v>0</v>
      </c>
      <c r="BG370" s="152">
        <f>IF(N370="zákl. prenesená",J370,0)</f>
        <v>0</v>
      </c>
      <c r="BH370" s="152">
        <f>IF(N370="zníž. prenesená",J370,0)</f>
        <v>0</v>
      </c>
      <c r="BI370" s="152">
        <f>IF(N370="nulová",J370,0)</f>
        <v>0</v>
      </c>
      <c r="BJ370" s="16" t="s">
        <v>79</v>
      </c>
      <c r="BK370" s="152">
        <f>ROUND(I370*H370,2)</f>
        <v>0</v>
      </c>
      <c r="BL370" s="16" t="s">
        <v>223</v>
      </c>
      <c r="BM370" s="151" t="s">
        <v>633</v>
      </c>
    </row>
    <row r="371" spans="2:65" s="12" customFormat="1" x14ac:dyDescent="0.2">
      <c r="B371" s="153"/>
      <c r="D371" s="154" t="s">
        <v>150</v>
      </c>
      <c r="E371" s="155" t="s">
        <v>1</v>
      </c>
      <c r="F371" s="156" t="s">
        <v>634</v>
      </c>
      <c r="H371" s="157">
        <v>9.7200000000000006</v>
      </c>
      <c r="I371" s="158"/>
      <c r="L371" s="153"/>
      <c r="M371" s="159"/>
      <c r="T371" s="160"/>
      <c r="AT371" s="155" t="s">
        <v>150</v>
      </c>
      <c r="AU371" s="155" t="s">
        <v>79</v>
      </c>
      <c r="AV371" s="12" t="s">
        <v>79</v>
      </c>
      <c r="AW371" s="12" t="s">
        <v>27</v>
      </c>
      <c r="AX371" s="12" t="s">
        <v>75</v>
      </c>
      <c r="AY371" s="155" t="s">
        <v>143</v>
      </c>
    </row>
    <row r="372" spans="2:65" s="1" customFormat="1" ht="24.15" customHeight="1" x14ac:dyDescent="0.2">
      <c r="B372" s="138"/>
      <c r="C372" s="139" t="s">
        <v>635</v>
      </c>
      <c r="D372" s="139" t="s">
        <v>145</v>
      </c>
      <c r="E372" s="140" t="s">
        <v>636</v>
      </c>
      <c r="F372" s="141" t="s">
        <v>637</v>
      </c>
      <c r="G372" s="142" t="s">
        <v>530</v>
      </c>
      <c r="H372" s="188"/>
      <c r="I372" s="144"/>
      <c r="J372" s="145">
        <f>ROUND(I372*H372,2)</f>
        <v>0</v>
      </c>
      <c r="K372" s="146"/>
      <c r="L372" s="31"/>
      <c r="M372" s="147" t="s">
        <v>1</v>
      </c>
      <c r="N372" s="148" t="s">
        <v>36</v>
      </c>
      <c r="P372" s="149">
        <f>O372*H372</f>
        <v>0</v>
      </c>
      <c r="Q372" s="149">
        <v>0</v>
      </c>
      <c r="R372" s="149">
        <f>Q372*H372</f>
        <v>0</v>
      </c>
      <c r="S372" s="149">
        <v>0</v>
      </c>
      <c r="T372" s="150">
        <f>S372*H372</f>
        <v>0</v>
      </c>
      <c r="AR372" s="151" t="s">
        <v>223</v>
      </c>
      <c r="AT372" s="151" t="s">
        <v>145</v>
      </c>
      <c r="AU372" s="151" t="s">
        <v>79</v>
      </c>
      <c r="AY372" s="16" t="s">
        <v>143</v>
      </c>
      <c r="BE372" s="152">
        <f>IF(N372="základná",J372,0)</f>
        <v>0</v>
      </c>
      <c r="BF372" s="152">
        <f>IF(N372="znížená",J372,0)</f>
        <v>0</v>
      </c>
      <c r="BG372" s="152">
        <f>IF(N372="zákl. prenesená",J372,0)</f>
        <v>0</v>
      </c>
      <c r="BH372" s="152">
        <f>IF(N372="zníž. prenesená",J372,0)</f>
        <v>0</v>
      </c>
      <c r="BI372" s="152">
        <f>IF(N372="nulová",J372,0)</f>
        <v>0</v>
      </c>
      <c r="BJ372" s="16" t="s">
        <v>79</v>
      </c>
      <c r="BK372" s="152">
        <f>ROUND(I372*H372,2)</f>
        <v>0</v>
      </c>
      <c r="BL372" s="16" t="s">
        <v>223</v>
      </c>
      <c r="BM372" s="151" t="s">
        <v>638</v>
      </c>
    </row>
    <row r="373" spans="2:65" s="11" customFormat="1" ht="22.95" customHeight="1" x14ac:dyDescent="0.25">
      <c r="B373" s="126"/>
      <c r="D373" s="127" t="s">
        <v>69</v>
      </c>
      <c r="E373" s="136" t="s">
        <v>639</v>
      </c>
      <c r="F373" s="136" t="s">
        <v>640</v>
      </c>
      <c r="I373" s="129"/>
      <c r="J373" s="137">
        <f>BK373</f>
        <v>0</v>
      </c>
      <c r="L373" s="126"/>
      <c r="M373" s="131"/>
      <c r="P373" s="132">
        <f>SUM(P374:P377)</f>
        <v>0</v>
      </c>
      <c r="R373" s="132">
        <f>SUM(R374:R377)</f>
        <v>0.98755700000000013</v>
      </c>
      <c r="T373" s="133">
        <f>SUM(T374:T377)</f>
        <v>0</v>
      </c>
      <c r="AR373" s="127" t="s">
        <v>79</v>
      </c>
      <c r="AT373" s="134" t="s">
        <v>69</v>
      </c>
      <c r="AU373" s="134" t="s">
        <v>75</v>
      </c>
      <c r="AY373" s="127" t="s">
        <v>143</v>
      </c>
      <c r="BK373" s="135">
        <f>SUM(BK374:BK377)</f>
        <v>0</v>
      </c>
    </row>
    <row r="374" spans="2:65" s="1" customFormat="1" ht="24.15" customHeight="1" x14ac:dyDescent="0.2">
      <c r="B374" s="138"/>
      <c r="C374" s="139" t="s">
        <v>641</v>
      </c>
      <c r="D374" s="139" t="s">
        <v>145</v>
      </c>
      <c r="E374" s="140" t="s">
        <v>642</v>
      </c>
      <c r="F374" s="141" t="s">
        <v>643</v>
      </c>
      <c r="G374" s="142" t="s">
        <v>155</v>
      </c>
      <c r="H374" s="143">
        <v>1.3620000000000001</v>
      </c>
      <c r="I374" s="144"/>
      <c r="J374" s="145">
        <f>ROUND(I374*H374,2)</f>
        <v>0</v>
      </c>
      <c r="K374" s="146"/>
      <c r="L374" s="31"/>
      <c r="M374" s="147" t="s">
        <v>1</v>
      </c>
      <c r="N374" s="148" t="s">
        <v>36</v>
      </c>
      <c r="P374" s="149">
        <f>O374*H374</f>
        <v>0</v>
      </c>
      <c r="Q374" s="149">
        <v>0.66</v>
      </c>
      <c r="R374" s="149">
        <f>Q374*H374</f>
        <v>0.89892000000000016</v>
      </c>
      <c r="S374" s="149">
        <v>0</v>
      </c>
      <c r="T374" s="150">
        <f>S374*H374</f>
        <v>0</v>
      </c>
      <c r="AR374" s="151" t="s">
        <v>223</v>
      </c>
      <c r="AT374" s="151" t="s">
        <v>145</v>
      </c>
      <c r="AU374" s="151" t="s">
        <v>79</v>
      </c>
      <c r="AY374" s="16" t="s">
        <v>143</v>
      </c>
      <c r="BE374" s="152">
        <f>IF(N374="základná",J374,0)</f>
        <v>0</v>
      </c>
      <c r="BF374" s="152">
        <f>IF(N374="znížená",J374,0)</f>
        <v>0</v>
      </c>
      <c r="BG374" s="152">
        <f>IF(N374="zákl. prenesená",J374,0)</f>
        <v>0</v>
      </c>
      <c r="BH374" s="152">
        <f>IF(N374="zníž. prenesená",J374,0)</f>
        <v>0</v>
      </c>
      <c r="BI374" s="152">
        <f>IF(N374="nulová",J374,0)</f>
        <v>0</v>
      </c>
      <c r="BJ374" s="16" t="s">
        <v>79</v>
      </c>
      <c r="BK374" s="152">
        <f>ROUND(I374*H374,2)</f>
        <v>0</v>
      </c>
      <c r="BL374" s="16" t="s">
        <v>223</v>
      </c>
      <c r="BM374" s="151" t="s">
        <v>644</v>
      </c>
    </row>
    <row r="375" spans="2:65" s="12" customFormat="1" x14ac:dyDescent="0.2">
      <c r="B375" s="153"/>
      <c r="D375" s="154" t="s">
        <v>150</v>
      </c>
      <c r="E375" s="155" t="s">
        <v>1</v>
      </c>
      <c r="F375" s="156" t="s">
        <v>645</v>
      </c>
      <c r="H375" s="157">
        <v>1.3620000000000001</v>
      </c>
      <c r="I375" s="158"/>
      <c r="L375" s="153"/>
      <c r="M375" s="159"/>
      <c r="T375" s="160"/>
      <c r="AT375" s="155" t="s">
        <v>150</v>
      </c>
      <c r="AU375" s="155" t="s">
        <v>79</v>
      </c>
      <c r="AV375" s="12" t="s">
        <v>79</v>
      </c>
      <c r="AW375" s="12" t="s">
        <v>27</v>
      </c>
      <c r="AX375" s="12" t="s">
        <v>75</v>
      </c>
      <c r="AY375" s="155" t="s">
        <v>143</v>
      </c>
    </row>
    <row r="376" spans="2:65" s="1" customFormat="1" ht="24.15" customHeight="1" x14ac:dyDescent="0.2">
      <c r="B376" s="138"/>
      <c r="C376" s="139" t="s">
        <v>646</v>
      </c>
      <c r="D376" s="139" t="s">
        <v>145</v>
      </c>
      <c r="E376" s="140" t="s">
        <v>647</v>
      </c>
      <c r="F376" s="141" t="s">
        <v>648</v>
      </c>
      <c r="G376" s="142" t="s">
        <v>148</v>
      </c>
      <c r="H376" s="143">
        <v>7.55</v>
      </c>
      <c r="I376" s="144"/>
      <c r="J376" s="145">
        <f>ROUND(I376*H376,2)</f>
        <v>0</v>
      </c>
      <c r="K376" s="146"/>
      <c r="L376" s="31"/>
      <c r="M376" s="147" t="s">
        <v>1</v>
      </c>
      <c r="N376" s="148" t="s">
        <v>36</v>
      </c>
      <c r="P376" s="149">
        <f>O376*H376</f>
        <v>0</v>
      </c>
      <c r="Q376" s="149">
        <v>1.174E-2</v>
      </c>
      <c r="R376" s="149">
        <f>Q376*H376</f>
        <v>8.8637000000000007E-2</v>
      </c>
      <c r="S376" s="149">
        <v>0</v>
      </c>
      <c r="T376" s="150">
        <f>S376*H376</f>
        <v>0</v>
      </c>
      <c r="AR376" s="151" t="s">
        <v>223</v>
      </c>
      <c r="AT376" s="151" t="s">
        <v>145</v>
      </c>
      <c r="AU376" s="151" t="s">
        <v>79</v>
      </c>
      <c r="AY376" s="16" t="s">
        <v>143</v>
      </c>
      <c r="BE376" s="152">
        <f>IF(N376="základná",J376,0)</f>
        <v>0</v>
      </c>
      <c r="BF376" s="152">
        <f>IF(N376="znížená",J376,0)</f>
        <v>0</v>
      </c>
      <c r="BG376" s="152">
        <f>IF(N376="zákl. prenesená",J376,0)</f>
        <v>0</v>
      </c>
      <c r="BH376" s="152">
        <f>IF(N376="zníž. prenesená",J376,0)</f>
        <v>0</v>
      </c>
      <c r="BI376" s="152">
        <f>IF(N376="nulová",J376,0)</f>
        <v>0</v>
      </c>
      <c r="BJ376" s="16" t="s">
        <v>79</v>
      </c>
      <c r="BK376" s="152">
        <f>ROUND(I376*H376,2)</f>
        <v>0</v>
      </c>
      <c r="BL376" s="16" t="s">
        <v>223</v>
      </c>
      <c r="BM376" s="151" t="s">
        <v>649</v>
      </c>
    </row>
    <row r="377" spans="2:65" s="1" customFormat="1" ht="24.15" customHeight="1" x14ac:dyDescent="0.2">
      <c r="B377" s="138"/>
      <c r="C377" s="139" t="s">
        <v>501</v>
      </c>
      <c r="D377" s="139" t="s">
        <v>145</v>
      </c>
      <c r="E377" s="140" t="s">
        <v>650</v>
      </c>
      <c r="F377" s="141" t="s">
        <v>651</v>
      </c>
      <c r="G377" s="142" t="s">
        <v>530</v>
      </c>
      <c r="H377" s="188"/>
      <c r="I377" s="144"/>
      <c r="J377" s="145">
        <f>ROUND(I377*H377,2)</f>
        <v>0</v>
      </c>
      <c r="K377" s="146"/>
      <c r="L377" s="31"/>
      <c r="M377" s="147" t="s">
        <v>1</v>
      </c>
      <c r="N377" s="148" t="s">
        <v>36</v>
      </c>
      <c r="P377" s="149">
        <f>O377*H377</f>
        <v>0</v>
      </c>
      <c r="Q377" s="149">
        <v>0</v>
      </c>
      <c r="R377" s="149">
        <f>Q377*H377</f>
        <v>0</v>
      </c>
      <c r="S377" s="149">
        <v>0</v>
      </c>
      <c r="T377" s="150">
        <f>S377*H377</f>
        <v>0</v>
      </c>
      <c r="AR377" s="151" t="s">
        <v>223</v>
      </c>
      <c r="AT377" s="151" t="s">
        <v>145</v>
      </c>
      <c r="AU377" s="151" t="s">
        <v>79</v>
      </c>
      <c r="AY377" s="16" t="s">
        <v>143</v>
      </c>
      <c r="BE377" s="152">
        <f>IF(N377="základná",J377,0)</f>
        <v>0</v>
      </c>
      <c r="BF377" s="152">
        <f>IF(N377="znížená",J377,0)</f>
        <v>0</v>
      </c>
      <c r="BG377" s="152">
        <f>IF(N377="zákl. prenesená",J377,0)</f>
        <v>0</v>
      </c>
      <c r="BH377" s="152">
        <f>IF(N377="zníž. prenesená",J377,0)</f>
        <v>0</v>
      </c>
      <c r="BI377" s="152">
        <f>IF(N377="nulová",J377,0)</f>
        <v>0</v>
      </c>
      <c r="BJ377" s="16" t="s">
        <v>79</v>
      </c>
      <c r="BK377" s="152">
        <f>ROUND(I377*H377,2)</f>
        <v>0</v>
      </c>
      <c r="BL377" s="16" t="s">
        <v>223</v>
      </c>
      <c r="BM377" s="151" t="s">
        <v>652</v>
      </c>
    </row>
    <row r="378" spans="2:65" s="11" customFormat="1" ht="22.95" customHeight="1" x14ac:dyDescent="0.25">
      <c r="B378" s="126"/>
      <c r="D378" s="127" t="s">
        <v>69</v>
      </c>
      <c r="E378" s="136" t="s">
        <v>653</v>
      </c>
      <c r="F378" s="136" t="s">
        <v>654</v>
      </c>
      <c r="I378" s="129"/>
      <c r="J378" s="137">
        <f>BK378</f>
        <v>0</v>
      </c>
      <c r="L378" s="126"/>
      <c r="M378" s="131"/>
      <c r="P378" s="132">
        <f>SUM(P379:P403)</f>
        <v>0</v>
      </c>
      <c r="R378" s="132">
        <f>SUM(R379:R403)</f>
        <v>145.05099412999999</v>
      </c>
      <c r="T378" s="133">
        <f>SUM(T379:T403)</f>
        <v>1.6591068</v>
      </c>
      <c r="AR378" s="127" t="s">
        <v>79</v>
      </c>
      <c r="AT378" s="134" t="s">
        <v>69</v>
      </c>
      <c r="AU378" s="134" t="s">
        <v>75</v>
      </c>
      <c r="AY378" s="127" t="s">
        <v>143</v>
      </c>
      <c r="BK378" s="135">
        <f>SUM(BK379:BK403)</f>
        <v>0</v>
      </c>
    </row>
    <row r="379" spans="2:65" s="1" customFormat="1" ht="24.15" customHeight="1" x14ac:dyDescent="0.2">
      <c r="B379" s="138"/>
      <c r="C379" s="139" t="s">
        <v>655</v>
      </c>
      <c r="D379" s="139" t="s">
        <v>145</v>
      </c>
      <c r="E379" s="140" t="s">
        <v>656</v>
      </c>
      <c r="F379" s="141" t="s">
        <v>657</v>
      </c>
      <c r="G379" s="142" t="s">
        <v>148</v>
      </c>
      <c r="H379" s="143">
        <v>78.78</v>
      </c>
      <c r="I379" s="144"/>
      <c r="J379" s="145">
        <f>ROUND(I379*H379,2)</f>
        <v>0</v>
      </c>
      <c r="K379" s="146"/>
      <c r="L379" s="31"/>
      <c r="M379" s="147" t="s">
        <v>1</v>
      </c>
      <c r="N379" s="148" t="s">
        <v>36</v>
      </c>
      <c r="P379" s="149">
        <f>O379*H379</f>
        <v>0</v>
      </c>
      <c r="Q379" s="149">
        <v>0</v>
      </c>
      <c r="R379" s="149">
        <f>Q379*H379</f>
        <v>0</v>
      </c>
      <c r="S379" s="149">
        <v>2.1059999999999999E-2</v>
      </c>
      <c r="T379" s="150">
        <f>S379*H379</f>
        <v>1.6591068</v>
      </c>
      <c r="AR379" s="151" t="s">
        <v>223</v>
      </c>
      <c r="AT379" s="151" t="s">
        <v>145</v>
      </c>
      <c r="AU379" s="151" t="s">
        <v>79</v>
      </c>
      <c r="AY379" s="16" t="s">
        <v>143</v>
      </c>
      <c r="BE379" s="152">
        <f>IF(N379="základná",J379,0)</f>
        <v>0</v>
      </c>
      <c r="BF379" s="152">
        <f>IF(N379="znížená",J379,0)</f>
        <v>0</v>
      </c>
      <c r="BG379" s="152">
        <f>IF(N379="zákl. prenesená",J379,0)</f>
        <v>0</v>
      </c>
      <c r="BH379" s="152">
        <f>IF(N379="zníž. prenesená",J379,0)</f>
        <v>0</v>
      </c>
      <c r="BI379" s="152">
        <f>IF(N379="nulová",J379,0)</f>
        <v>0</v>
      </c>
      <c r="BJ379" s="16" t="s">
        <v>79</v>
      </c>
      <c r="BK379" s="152">
        <f>ROUND(I379*H379,2)</f>
        <v>0</v>
      </c>
      <c r="BL379" s="16" t="s">
        <v>223</v>
      </c>
      <c r="BM379" s="151" t="s">
        <v>658</v>
      </c>
    </row>
    <row r="380" spans="2:65" s="12" customFormat="1" x14ac:dyDescent="0.2">
      <c r="B380" s="153"/>
      <c r="D380" s="154" t="s">
        <v>150</v>
      </c>
      <c r="E380" s="155" t="s">
        <v>1</v>
      </c>
      <c r="F380" s="156" t="s">
        <v>659</v>
      </c>
      <c r="H380" s="157">
        <v>78.78</v>
      </c>
      <c r="I380" s="158"/>
      <c r="L380" s="153"/>
      <c r="M380" s="159"/>
      <c r="T380" s="160"/>
      <c r="AT380" s="155" t="s">
        <v>150</v>
      </c>
      <c r="AU380" s="155" t="s">
        <v>79</v>
      </c>
      <c r="AV380" s="12" t="s">
        <v>79</v>
      </c>
      <c r="AW380" s="12" t="s">
        <v>27</v>
      </c>
      <c r="AX380" s="12" t="s">
        <v>75</v>
      </c>
      <c r="AY380" s="155" t="s">
        <v>143</v>
      </c>
    </row>
    <row r="381" spans="2:65" s="1" customFormat="1" ht="44.25" customHeight="1" x14ac:dyDescent="0.2">
      <c r="B381" s="138"/>
      <c r="C381" s="139" t="s">
        <v>660</v>
      </c>
      <c r="D381" s="139" t="s">
        <v>145</v>
      </c>
      <c r="E381" s="140" t="s">
        <v>661</v>
      </c>
      <c r="F381" s="141" t="s">
        <v>662</v>
      </c>
      <c r="G381" s="142" t="s">
        <v>148</v>
      </c>
      <c r="H381" s="143">
        <v>217.66</v>
      </c>
      <c r="I381" s="144"/>
      <c r="J381" s="145">
        <f>ROUND(I381*H381,2)</f>
        <v>0</v>
      </c>
      <c r="K381" s="146"/>
      <c r="L381" s="31"/>
      <c r="M381" s="147" t="s">
        <v>1</v>
      </c>
      <c r="N381" s="148" t="s">
        <v>36</v>
      </c>
      <c r="P381" s="149">
        <f>O381*H381</f>
        <v>0</v>
      </c>
      <c r="Q381" s="149">
        <v>0.39355000000000001</v>
      </c>
      <c r="R381" s="149">
        <f>Q381*H381</f>
        <v>85.660093000000003</v>
      </c>
      <c r="S381" s="149">
        <v>0</v>
      </c>
      <c r="T381" s="150">
        <f>S381*H381</f>
        <v>0</v>
      </c>
      <c r="AR381" s="151" t="s">
        <v>223</v>
      </c>
      <c r="AT381" s="151" t="s">
        <v>145</v>
      </c>
      <c r="AU381" s="151" t="s">
        <v>79</v>
      </c>
      <c r="AY381" s="16" t="s">
        <v>143</v>
      </c>
      <c r="BE381" s="152">
        <f>IF(N381="základná",J381,0)</f>
        <v>0</v>
      </c>
      <c r="BF381" s="152">
        <f>IF(N381="znížená",J381,0)</f>
        <v>0</v>
      </c>
      <c r="BG381" s="152">
        <f>IF(N381="zákl. prenesená",J381,0)</f>
        <v>0</v>
      </c>
      <c r="BH381" s="152">
        <f>IF(N381="zníž. prenesená",J381,0)</f>
        <v>0</v>
      </c>
      <c r="BI381" s="152">
        <f>IF(N381="nulová",J381,0)</f>
        <v>0</v>
      </c>
      <c r="BJ381" s="16" t="s">
        <v>79</v>
      </c>
      <c r="BK381" s="152">
        <f>ROUND(I381*H381,2)</f>
        <v>0</v>
      </c>
      <c r="BL381" s="16" t="s">
        <v>223</v>
      </c>
      <c r="BM381" s="151" t="s">
        <v>663</v>
      </c>
    </row>
    <row r="382" spans="2:65" s="12" customFormat="1" x14ac:dyDescent="0.2">
      <c r="B382" s="153"/>
      <c r="D382" s="154" t="s">
        <v>150</v>
      </c>
      <c r="E382" s="155" t="s">
        <v>1</v>
      </c>
      <c r="F382" s="156" t="s">
        <v>664</v>
      </c>
      <c r="H382" s="157">
        <v>217.66</v>
      </c>
      <c r="I382" s="158"/>
      <c r="L382" s="153"/>
      <c r="M382" s="159"/>
      <c r="T382" s="160"/>
      <c r="AT382" s="155" t="s">
        <v>150</v>
      </c>
      <c r="AU382" s="155" t="s">
        <v>79</v>
      </c>
      <c r="AV382" s="12" t="s">
        <v>79</v>
      </c>
      <c r="AW382" s="12" t="s">
        <v>27</v>
      </c>
      <c r="AX382" s="12" t="s">
        <v>75</v>
      </c>
      <c r="AY382" s="155" t="s">
        <v>143</v>
      </c>
    </row>
    <row r="383" spans="2:65" s="1" customFormat="1" ht="24.15" customHeight="1" x14ac:dyDescent="0.2">
      <c r="B383" s="138"/>
      <c r="C383" s="139" t="s">
        <v>665</v>
      </c>
      <c r="D383" s="139" t="s">
        <v>145</v>
      </c>
      <c r="E383" s="140" t="s">
        <v>666</v>
      </c>
      <c r="F383" s="141" t="s">
        <v>667</v>
      </c>
      <c r="G383" s="142" t="s">
        <v>148</v>
      </c>
      <c r="H383" s="143">
        <v>217.66</v>
      </c>
      <c r="I383" s="144"/>
      <c r="J383" s="145">
        <f>ROUND(I383*H383,2)</f>
        <v>0</v>
      </c>
      <c r="K383" s="146"/>
      <c r="L383" s="31"/>
      <c r="M383" s="147" t="s">
        <v>1</v>
      </c>
      <c r="N383" s="148" t="s">
        <v>36</v>
      </c>
      <c r="P383" s="149">
        <f>O383*H383</f>
        <v>0</v>
      </c>
      <c r="Q383" s="149">
        <v>1.163E-2</v>
      </c>
      <c r="R383" s="149">
        <f>Q383*H383</f>
        <v>2.5313857999999998</v>
      </c>
      <c r="S383" s="149">
        <v>0</v>
      </c>
      <c r="T383" s="150">
        <f>S383*H383</f>
        <v>0</v>
      </c>
      <c r="AR383" s="151" t="s">
        <v>223</v>
      </c>
      <c r="AT383" s="151" t="s">
        <v>145</v>
      </c>
      <c r="AU383" s="151" t="s">
        <v>79</v>
      </c>
      <c r="AY383" s="16" t="s">
        <v>143</v>
      </c>
      <c r="BE383" s="152">
        <f>IF(N383="základná",J383,0)</f>
        <v>0</v>
      </c>
      <c r="BF383" s="152">
        <f>IF(N383="znížená",J383,0)</f>
        <v>0</v>
      </c>
      <c r="BG383" s="152">
        <f>IF(N383="zákl. prenesená",J383,0)</f>
        <v>0</v>
      </c>
      <c r="BH383" s="152">
        <f>IF(N383="zníž. prenesená",J383,0)</f>
        <v>0</v>
      </c>
      <c r="BI383" s="152">
        <f>IF(N383="nulová",J383,0)</f>
        <v>0</v>
      </c>
      <c r="BJ383" s="16" t="s">
        <v>79</v>
      </c>
      <c r="BK383" s="152">
        <f>ROUND(I383*H383,2)</f>
        <v>0</v>
      </c>
      <c r="BL383" s="16" t="s">
        <v>223</v>
      </c>
      <c r="BM383" s="151" t="s">
        <v>668</v>
      </c>
    </row>
    <row r="384" spans="2:65" s="12" customFormat="1" x14ac:dyDescent="0.2">
      <c r="B384" s="153"/>
      <c r="D384" s="154" t="s">
        <v>150</v>
      </c>
      <c r="E384" s="155" t="s">
        <v>1</v>
      </c>
      <c r="F384" s="156" t="s">
        <v>664</v>
      </c>
      <c r="H384" s="157">
        <v>217.66</v>
      </c>
      <c r="I384" s="158"/>
      <c r="L384" s="153"/>
      <c r="M384" s="159"/>
      <c r="T384" s="160"/>
      <c r="AT384" s="155" t="s">
        <v>150</v>
      </c>
      <c r="AU384" s="155" t="s">
        <v>79</v>
      </c>
      <c r="AV384" s="12" t="s">
        <v>79</v>
      </c>
      <c r="AW384" s="12" t="s">
        <v>27</v>
      </c>
      <c r="AX384" s="12" t="s">
        <v>75</v>
      </c>
      <c r="AY384" s="155" t="s">
        <v>143</v>
      </c>
    </row>
    <row r="385" spans="2:65" s="1" customFormat="1" ht="66.75" customHeight="1" x14ac:dyDescent="0.2">
      <c r="B385" s="138"/>
      <c r="C385" s="139" t="s">
        <v>669</v>
      </c>
      <c r="D385" s="139" t="s">
        <v>145</v>
      </c>
      <c r="E385" s="140" t="s">
        <v>670</v>
      </c>
      <c r="F385" s="141" t="s">
        <v>671</v>
      </c>
      <c r="G385" s="142" t="s">
        <v>148</v>
      </c>
      <c r="H385" s="143">
        <v>117.601</v>
      </c>
      <c r="I385" s="144"/>
      <c r="J385" s="145">
        <f>ROUND(I385*H385,2)</f>
        <v>0</v>
      </c>
      <c r="K385" s="146"/>
      <c r="L385" s="31"/>
      <c r="M385" s="147" t="s">
        <v>1</v>
      </c>
      <c r="N385" s="148" t="s">
        <v>36</v>
      </c>
      <c r="P385" s="149">
        <f>O385*H385</f>
        <v>0</v>
      </c>
      <c r="Q385" s="149">
        <v>4.2439999999999999E-2</v>
      </c>
      <c r="R385" s="149">
        <f>Q385*H385</f>
        <v>4.9909864399999995</v>
      </c>
      <c r="S385" s="149">
        <v>0</v>
      </c>
      <c r="T385" s="150">
        <f>S385*H385</f>
        <v>0</v>
      </c>
      <c r="AR385" s="151" t="s">
        <v>223</v>
      </c>
      <c r="AT385" s="151" t="s">
        <v>145</v>
      </c>
      <c r="AU385" s="151" t="s">
        <v>79</v>
      </c>
      <c r="AY385" s="16" t="s">
        <v>143</v>
      </c>
      <c r="BE385" s="152">
        <f>IF(N385="základná",J385,0)</f>
        <v>0</v>
      </c>
      <c r="BF385" s="152">
        <f>IF(N385="znížená",J385,0)</f>
        <v>0</v>
      </c>
      <c r="BG385" s="152">
        <f>IF(N385="zákl. prenesená",J385,0)</f>
        <v>0</v>
      </c>
      <c r="BH385" s="152">
        <f>IF(N385="zníž. prenesená",J385,0)</f>
        <v>0</v>
      </c>
      <c r="BI385" s="152">
        <f>IF(N385="nulová",J385,0)</f>
        <v>0</v>
      </c>
      <c r="BJ385" s="16" t="s">
        <v>79</v>
      </c>
      <c r="BK385" s="152">
        <f>ROUND(I385*H385,2)</f>
        <v>0</v>
      </c>
      <c r="BL385" s="16" t="s">
        <v>223</v>
      </c>
      <c r="BM385" s="151" t="s">
        <v>672</v>
      </c>
    </row>
    <row r="386" spans="2:65" s="12" customFormat="1" ht="20.399999999999999" x14ac:dyDescent="0.2">
      <c r="B386" s="153"/>
      <c r="D386" s="154" t="s">
        <v>150</v>
      </c>
      <c r="E386" s="155" t="s">
        <v>1</v>
      </c>
      <c r="F386" s="156" t="s">
        <v>673</v>
      </c>
      <c r="H386" s="157">
        <v>117.601</v>
      </c>
      <c r="I386" s="158"/>
      <c r="L386" s="153"/>
      <c r="M386" s="159"/>
      <c r="T386" s="160"/>
      <c r="AT386" s="155" t="s">
        <v>150</v>
      </c>
      <c r="AU386" s="155" t="s">
        <v>79</v>
      </c>
      <c r="AV386" s="12" t="s">
        <v>79</v>
      </c>
      <c r="AW386" s="12" t="s">
        <v>27</v>
      </c>
      <c r="AX386" s="12" t="s">
        <v>75</v>
      </c>
      <c r="AY386" s="155" t="s">
        <v>143</v>
      </c>
    </row>
    <row r="387" spans="2:65" s="1" customFormat="1" ht="24.15" customHeight="1" x14ac:dyDescent="0.2">
      <c r="B387" s="138"/>
      <c r="C387" s="139" t="s">
        <v>674</v>
      </c>
      <c r="D387" s="139" t="s">
        <v>145</v>
      </c>
      <c r="E387" s="140" t="s">
        <v>675</v>
      </c>
      <c r="F387" s="141" t="s">
        <v>676</v>
      </c>
      <c r="G387" s="142" t="s">
        <v>148</v>
      </c>
      <c r="H387" s="143">
        <v>117.601</v>
      </c>
      <c r="I387" s="144"/>
      <c r="J387" s="145">
        <f>ROUND(I387*H387,2)</f>
        <v>0</v>
      </c>
      <c r="K387" s="146"/>
      <c r="L387" s="31"/>
      <c r="M387" s="147" t="s">
        <v>1</v>
      </c>
      <c r="N387" s="148" t="s">
        <v>36</v>
      </c>
      <c r="P387" s="149">
        <f>O387*H387</f>
        <v>0</v>
      </c>
      <c r="Q387" s="149">
        <v>0.39355000000000001</v>
      </c>
      <c r="R387" s="149">
        <f>Q387*H387</f>
        <v>46.28187355</v>
      </c>
      <c r="S387" s="149">
        <v>0</v>
      </c>
      <c r="T387" s="150">
        <f>S387*H387</f>
        <v>0</v>
      </c>
      <c r="AR387" s="151" t="s">
        <v>223</v>
      </c>
      <c r="AT387" s="151" t="s">
        <v>145</v>
      </c>
      <c r="AU387" s="151" t="s">
        <v>79</v>
      </c>
      <c r="AY387" s="16" t="s">
        <v>143</v>
      </c>
      <c r="BE387" s="152">
        <f>IF(N387="základná",J387,0)</f>
        <v>0</v>
      </c>
      <c r="BF387" s="152">
        <f>IF(N387="znížená",J387,0)</f>
        <v>0</v>
      </c>
      <c r="BG387" s="152">
        <f>IF(N387="zákl. prenesená",J387,0)</f>
        <v>0</v>
      </c>
      <c r="BH387" s="152">
        <f>IF(N387="zníž. prenesená",J387,0)</f>
        <v>0</v>
      </c>
      <c r="BI387" s="152">
        <f>IF(N387="nulová",J387,0)</f>
        <v>0</v>
      </c>
      <c r="BJ387" s="16" t="s">
        <v>79</v>
      </c>
      <c r="BK387" s="152">
        <f>ROUND(I387*H387,2)</f>
        <v>0</v>
      </c>
      <c r="BL387" s="16" t="s">
        <v>223</v>
      </c>
      <c r="BM387" s="151" t="s">
        <v>677</v>
      </c>
    </row>
    <row r="388" spans="2:65" s="12" customFormat="1" ht="20.399999999999999" x14ac:dyDescent="0.2">
      <c r="B388" s="153"/>
      <c r="D388" s="154" t="s">
        <v>150</v>
      </c>
      <c r="E388" s="155" t="s">
        <v>1</v>
      </c>
      <c r="F388" s="156" t="s">
        <v>673</v>
      </c>
      <c r="H388" s="157">
        <v>117.601</v>
      </c>
      <c r="I388" s="158"/>
      <c r="L388" s="153"/>
      <c r="M388" s="159"/>
      <c r="T388" s="160"/>
      <c r="AT388" s="155" t="s">
        <v>150</v>
      </c>
      <c r="AU388" s="155" t="s">
        <v>79</v>
      </c>
      <c r="AV388" s="12" t="s">
        <v>79</v>
      </c>
      <c r="AW388" s="12" t="s">
        <v>27</v>
      </c>
      <c r="AX388" s="12" t="s">
        <v>75</v>
      </c>
      <c r="AY388" s="155" t="s">
        <v>143</v>
      </c>
    </row>
    <row r="389" spans="2:65" s="1" customFormat="1" ht="66.75" customHeight="1" x14ac:dyDescent="0.2">
      <c r="B389" s="138"/>
      <c r="C389" s="139" t="s">
        <v>678</v>
      </c>
      <c r="D389" s="139" t="s">
        <v>145</v>
      </c>
      <c r="E389" s="140" t="s">
        <v>679</v>
      </c>
      <c r="F389" s="141" t="s">
        <v>671</v>
      </c>
      <c r="G389" s="142" t="s">
        <v>148</v>
      </c>
      <c r="H389" s="143">
        <v>117.601</v>
      </c>
      <c r="I389" s="144"/>
      <c r="J389" s="145">
        <f>ROUND(I389*H389,2)</f>
        <v>0</v>
      </c>
      <c r="K389" s="146"/>
      <c r="L389" s="31"/>
      <c r="M389" s="147" t="s">
        <v>1</v>
      </c>
      <c r="N389" s="148" t="s">
        <v>36</v>
      </c>
      <c r="P389" s="149">
        <f>O389*H389</f>
        <v>0</v>
      </c>
      <c r="Q389" s="149">
        <v>4.2439999999999999E-2</v>
      </c>
      <c r="R389" s="149">
        <f>Q389*H389</f>
        <v>4.9909864399999995</v>
      </c>
      <c r="S389" s="149">
        <v>0</v>
      </c>
      <c r="T389" s="150">
        <f>S389*H389</f>
        <v>0</v>
      </c>
      <c r="AR389" s="151" t="s">
        <v>223</v>
      </c>
      <c r="AT389" s="151" t="s">
        <v>145</v>
      </c>
      <c r="AU389" s="151" t="s">
        <v>79</v>
      </c>
      <c r="AY389" s="16" t="s">
        <v>143</v>
      </c>
      <c r="BE389" s="152">
        <f>IF(N389="základná",J389,0)</f>
        <v>0</v>
      </c>
      <c r="BF389" s="152">
        <f>IF(N389="znížená",J389,0)</f>
        <v>0</v>
      </c>
      <c r="BG389" s="152">
        <f>IF(N389="zákl. prenesená",J389,0)</f>
        <v>0</v>
      </c>
      <c r="BH389" s="152">
        <f>IF(N389="zníž. prenesená",J389,0)</f>
        <v>0</v>
      </c>
      <c r="BI389" s="152">
        <f>IF(N389="nulová",J389,0)</f>
        <v>0</v>
      </c>
      <c r="BJ389" s="16" t="s">
        <v>79</v>
      </c>
      <c r="BK389" s="152">
        <f>ROUND(I389*H389,2)</f>
        <v>0</v>
      </c>
      <c r="BL389" s="16" t="s">
        <v>223</v>
      </c>
      <c r="BM389" s="151" t="s">
        <v>680</v>
      </c>
    </row>
    <row r="390" spans="2:65" s="12" customFormat="1" ht="20.399999999999999" x14ac:dyDescent="0.2">
      <c r="B390" s="153"/>
      <c r="D390" s="154" t="s">
        <v>150</v>
      </c>
      <c r="E390" s="155" t="s">
        <v>1</v>
      </c>
      <c r="F390" s="156" t="s">
        <v>673</v>
      </c>
      <c r="H390" s="157">
        <v>117.601</v>
      </c>
      <c r="I390" s="158"/>
      <c r="L390" s="153"/>
      <c r="M390" s="159"/>
      <c r="T390" s="160"/>
      <c r="AT390" s="155" t="s">
        <v>150</v>
      </c>
      <c r="AU390" s="155" t="s">
        <v>79</v>
      </c>
      <c r="AV390" s="12" t="s">
        <v>79</v>
      </c>
      <c r="AW390" s="12" t="s">
        <v>27</v>
      </c>
      <c r="AX390" s="12" t="s">
        <v>75</v>
      </c>
      <c r="AY390" s="155" t="s">
        <v>143</v>
      </c>
    </row>
    <row r="391" spans="2:65" s="1" customFormat="1" ht="66.75" customHeight="1" x14ac:dyDescent="0.2">
      <c r="B391" s="138"/>
      <c r="C391" s="139" t="s">
        <v>681</v>
      </c>
      <c r="D391" s="139" t="s">
        <v>145</v>
      </c>
      <c r="E391" s="140" t="s">
        <v>682</v>
      </c>
      <c r="F391" s="141" t="s">
        <v>683</v>
      </c>
      <c r="G391" s="142" t="s">
        <v>148</v>
      </c>
      <c r="H391" s="143">
        <v>27.454999999999998</v>
      </c>
      <c r="I391" s="144"/>
      <c r="J391" s="145">
        <f>ROUND(I391*H391,2)</f>
        <v>0</v>
      </c>
      <c r="K391" s="146"/>
      <c r="L391" s="31"/>
      <c r="M391" s="147" t="s">
        <v>1</v>
      </c>
      <c r="N391" s="148" t="s">
        <v>36</v>
      </c>
      <c r="P391" s="149">
        <f>O391*H391</f>
        <v>0</v>
      </c>
      <c r="Q391" s="149">
        <v>1.1820000000000001E-2</v>
      </c>
      <c r="R391" s="149">
        <f>Q391*H391</f>
        <v>0.32451809999999998</v>
      </c>
      <c r="S391" s="149">
        <v>0</v>
      </c>
      <c r="T391" s="150">
        <f>S391*H391</f>
        <v>0</v>
      </c>
      <c r="AR391" s="151" t="s">
        <v>223</v>
      </c>
      <c r="AT391" s="151" t="s">
        <v>145</v>
      </c>
      <c r="AU391" s="151" t="s">
        <v>79</v>
      </c>
      <c r="AY391" s="16" t="s">
        <v>143</v>
      </c>
      <c r="BE391" s="152">
        <f>IF(N391="základná",J391,0)</f>
        <v>0</v>
      </c>
      <c r="BF391" s="152">
        <f>IF(N391="znížená",J391,0)</f>
        <v>0</v>
      </c>
      <c r="BG391" s="152">
        <f>IF(N391="zákl. prenesená",J391,0)</f>
        <v>0</v>
      </c>
      <c r="BH391" s="152">
        <f>IF(N391="zníž. prenesená",J391,0)</f>
        <v>0</v>
      </c>
      <c r="BI391" s="152">
        <f>IF(N391="nulová",J391,0)</f>
        <v>0</v>
      </c>
      <c r="BJ391" s="16" t="s">
        <v>79</v>
      </c>
      <c r="BK391" s="152">
        <f>ROUND(I391*H391,2)</f>
        <v>0</v>
      </c>
      <c r="BL391" s="16" t="s">
        <v>223</v>
      </c>
      <c r="BM391" s="151" t="s">
        <v>684</v>
      </c>
    </row>
    <row r="392" spans="2:65" s="1" customFormat="1" ht="28.8" x14ac:dyDescent="0.2">
      <c r="B392" s="31"/>
      <c r="D392" s="154" t="s">
        <v>215</v>
      </c>
      <c r="F392" s="185" t="s">
        <v>685</v>
      </c>
      <c r="I392" s="186"/>
      <c r="L392" s="31"/>
      <c r="M392" s="187"/>
      <c r="T392" s="57"/>
      <c r="AT392" s="16" t="s">
        <v>215</v>
      </c>
      <c r="AU392" s="16" t="s">
        <v>79</v>
      </c>
    </row>
    <row r="393" spans="2:65" s="12" customFormat="1" ht="20.399999999999999" x14ac:dyDescent="0.2">
      <c r="B393" s="153"/>
      <c r="D393" s="154" t="s">
        <v>150</v>
      </c>
      <c r="E393" s="155" t="s">
        <v>1</v>
      </c>
      <c r="F393" s="156" t="s">
        <v>686</v>
      </c>
      <c r="H393" s="157">
        <v>27.454999999999998</v>
      </c>
      <c r="I393" s="158"/>
      <c r="L393" s="153"/>
      <c r="M393" s="159"/>
      <c r="T393" s="160"/>
      <c r="AT393" s="155" t="s">
        <v>150</v>
      </c>
      <c r="AU393" s="155" t="s">
        <v>79</v>
      </c>
      <c r="AV393" s="12" t="s">
        <v>79</v>
      </c>
      <c r="AW393" s="12" t="s">
        <v>27</v>
      </c>
      <c r="AX393" s="12" t="s">
        <v>75</v>
      </c>
      <c r="AY393" s="155" t="s">
        <v>143</v>
      </c>
    </row>
    <row r="394" spans="2:65" s="1" customFormat="1" ht="76.349999999999994" customHeight="1" x14ac:dyDescent="0.2">
      <c r="B394" s="138"/>
      <c r="C394" s="139" t="s">
        <v>687</v>
      </c>
      <c r="D394" s="139" t="s">
        <v>145</v>
      </c>
      <c r="E394" s="140" t="s">
        <v>688</v>
      </c>
      <c r="F394" s="141" t="s">
        <v>689</v>
      </c>
      <c r="G394" s="142" t="s">
        <v>148</v>
      </c>
      <c r="H394" s="143">
        <v>22.94</v>
      </c>
      <c r="I394" s="144"/>
      <c r="J394" s="145">
        <f>ROUND(I394*H394,2)</f>
        <v>0</v>
      </c>
      <c r="K394" s="146"/>
      <c r="L394" s="31"/>
      <c r="M394" s="147" t="s">
        <v>1</v>
      </c>
      <c r="N394" s="148" t="s">
        <v>36</v>
      </c>
      <c r="P394" s="149">
        <f>O394*H394</f>
        <v>0</v>
      </c>
      <c r="Q394" s="149">
        <v>1.1820000000000001E-2</v>
      </c>
      <c r="R394" s="149">
        <f>Q394*H394</f>
        <v>0.27115080000000003</v>
      </c>
      <c r="S394" s="149">
        <v>0</v>
      </c>
      <c r="T394" s="150">
        <f>S394*H394</f>
        <v>0</v>
      </c>
      <c r="AR394" s="151" t="s">
        <v>223</v>
      </c>
      <c r="AT394" s="151" t="s">
        <v>145</v>
      </c>
      <c r="AU394" s="151" t="s">
        <v>79</v>
      </c>
      <c r="AY394" s="16" t="s">
        <v>143</v>
      </c>
      <c r="BE394" s="152">
        <f>IF(N394="základná",J394,0)</f>
        <v>0</v>
      </c>
      <c r="BF394" s="152">
        <f>IF(N394="znížená",J394,0)</f>
        <v>0</v>
      </c>
      <c r="BG394" s="152">
        <f>IF(N394="zákl. prenesená",J394,0)</f>
        <v>0</v>
      </c>
      <c r="BH394" s="152">
        <f>IF(N394="zníž. prenesená",J394,0)</f>
        <v>0</v>
      </c>
      <c r="BI394" s="152">
        <f>IF(N394="nulová",J394,0)</f>
        <v>0</v>
      </c>
      <c r="BJ394" s="16" t="s">
        <v>79</v>
      </c>
      <c r="BK394" s="152">
        <f>ROUND(I394*H394,2)</f>
        <v>0</v>
      </c>
      <c r="BL394" s="16" t="s">
        <v>223</v>
      </c>
      <c r="BM394" s="151" t="s">
        <v>690</v>
      </c>
    </row>
    <row r="395" spans="2:65" s="1" customFormat="1" ht="38.4" x14ac:dyDescent="0.2">
      <c r="B395" s="31"/>
      <c r="D395" s="154" t="s">
        <v>215</v>
      </c>
      <c r="F395" s="185" t="s">
        <v>691</v>
      </c>
      <c r="I395" s="186"/>
      <c r="L395" s="31"/>
      <c r="M395" s="187"/>
      <c r="T395" s="57"/>
      <c r="AT395" s="16" t="s">
        <v>215</v>
      </c>
      <c r="AU395" s="16" t="s">
        <v>79</v>
      </c>
    </row>
    <row r="396" spans="2:65" s="12" customFormat="1" x14ac:dyDescent="0.2">
      <c r="B396" s="153"/>
      <c r="D396" s="154" t="s">
        <v>150</v>
      </c>
      <c r="E396" s="155" t="s">
        <v>1</v>
      </c>
      <c r="F396" s="156" t="s">
        <v>692</v>
      </c>
      <c r="H396" s="157">
        <v>22.94</v>
      </c>
      <c r="I396" s="158"/>
      <c r="L396" s="153"/>
      <c r="M396" s="159"/>
      <c r="T396" s="160"/>
      <c r="AT396" s="155" t="s">
        <v>150</v>
      </c>
      <c r="AU396" s="155" t="s">
        <v>79</v>
      </c>
      <c r="AV396" s="12" t="s">
        <v>79</v>
      </c>
      <c r="AW396" s="12" t="s">
        <v>27</v>
      </c>
      <c r="AX396" s="12" t="s">
        <v>75</v>
      </c>
      <c r="AY396" s="155" t="s">
        <v>143</v>
      </c>
    </row>
    <row r="397" spans="2:65" s="1" customFormat="1" ht="33" customHeight="1" x14ac:dyDescent="0.2">
      <c r="B397" s="138"/>
      <c r="C397" s="139" t="s">
        <v>693</v>
      </c>
      <c r="D397" s="139" t="s">
        <v>145</v>
      </c>
      <c r="E397" s="140" t="s">
        <v>694</v>
      </c>
      <c r="F397" s="141" t="s">
        <v>695</v>
      </c>
      <c r="G397" s="142" t="s">
        <v>148</v>
      </c>
      <c r="H397" s="143">
        <v>2.94</v>
      </c>
      <c r="I397" s="144"/>
      <c r="J397" s="145">
        <f>ROUND(I397*H397,2)</f>
        <v>0</v>
      </c>
      <c r="K397" s="146"/>
      <c r="L397" s="31"/>
      <c r="M397" s="147" t="s">
        <v>1</v>
      </c>
      <c r="N397" s="148" t="s">
        <v>36</v>
      </c>
      <c r="P397" s="149">
        <f>O397*H397</f>
        <v>0</v>
      </c>
      <c r="Q397" s="149">
        <v>0</v>
      </c>
      <c r="R397" s="149">
        <f>Q397*H397</f>
        <v>0</v>
      </c>
      <c r="S397" s="149">
        <v>0</v>
      </c>
      <c r="T397" s="150">
        <f>S397*H397</f>
        <v>0</v>
      </c>
      <c r="AR397" s="151" t="s">
        <v>223</v>
      </c>
      <c r="AT397" s="151" t="s">
        <v>145</v>
      </c>
      <c r="AU397" s="151" t="s">
        <v>79</v>
      </c>
      <c r="AY397" s="16" t="s">
        <v>143</v>
      </c>
      <c r="BE397" s="152">
        <f>IF(N397="základná",J397,0)</f>
        <v>0</v>
      </c>
      <c r="BF397" s="152">
        <f>IF(N397="znížená",J397,0)</f>
        <v>0</v>
      </c>
      <c r="BG397" s="152">
        <f>IF(N397="zákl. prenesená",J397,0)</f>
        <v>0</v>
      </c>
      <c r="BH397" s="152">
        <f>IF(N397="zníž. prenesená",J397,0)</f>
        <v>0</v>
      </c>
      <c r="BI397" s="152">
        <f>IF(N397="nulová",J397,0)</f>
        <v>0</v>
      </c>
      <c r="BJ397" s="16" t="s">
        <v>79</v>
      </c>
      <c r="BK397" s="152">
        <f>ROUND(I397*H397,2)</f>
        <v>0</v>
      </c>
      <c r="BL397" s="16" t="s">
        <v>223</v>
      </c>
      <c r="BM397" s="151" t="s">
        <v>696</v>
      </c>
    </row>
    <row r="398" spans="2:65" s="1" customFormat="1" ht="57.6" x14ac:dyDescent="0.2">
      <c r="B398" s="31"/>
      <c r="D398" s="154" t="s">
        <v>215</v>
      </c>
      <c r="F398" s="185" t="s">
        <v>697</v>
      </c>
      <c r="I398" s="186"/>
      <c r="L398" s="31"/>
      <c r="M398" s="187"/>
      <c r="T398" s="57"/>
      <c r="AT398" s="16" t="s">
        <v>215</v>
      </c>
      <c r="AU398" s="16" t="s">
        <v>79</v>
      </c>
    </row>
    <row r="399" spans="2:65" s="12" customFormat="1" x14ac:dyDescent="0.2">
      <c r="B399" s="153"/>
      <c r="D399" s="154" t="s">
        <v>150</v>
      </c>
      <c r="E399" s="155" t="s">
        <v>1</v>
      </c>
      <c r="F399" s="156" t="s">
        <v>698</v>
      </c>
      <c r="H399" s="157">
        <v>2.94</v>
      </c>
      <c r="I399" s="158"/>
      <c r="L399" s="153"/>
      <c r="M399" s="159"/>
      <c r="T399" s="160"/>
      <c r="AT399" s="155" t="s">
        <v>150</v>
      </c>
      <c r="AU399" s="155" t="s">
        <v>79</v>
      </c>
      <c r="AV399" s="12" t="s">
        <v>79</v>
      </c>
      <c r="AW399" s="12" t="s">
        <v>27</v>
      </c>
      <c r="AX399" s="12" t="s">
        <v>75</v>
      </c>
      <c r="AY399" s="155" t="s">
        <v>143</v>
      </c>
    </row>
    <row r="400" spans="2:65" s="1" customFormat="1" ht="33" customHeight="1" x14ac:dyDescent="0.2">
      <c r="B400" s="138"/>
      <c r="C400" s="139" t="s">
        <v>699</v>
      </c>
      <c r="D400" s="139" t="s">
        <v>145</v>
      </c>
      <c r="E400" s="140" t="s">
        <v>700</v>
      </c>
      <c r="F400" s="141" t="s">
        <v>701</v>
      </c>
      <c r="G400" s="142" t="s">
        <v>148</v>
      </c>
      <c r="H400" s="143">
        <v>3.6</v>
      </c>
      <c r="I400" s="144"/>
      <c r="J400" s="145">
        <f>ROUND(I400*H400,2)</f>
        <v>0</v>
      </c>
      <c r="K400" s="146"/>
      <c r="L400" s="31"/>
      <c r="M400" s="147" t="s">
        <v>1</v>
      </c>
      <c r="N400" s="148" t="s">
        <v>36</v>
      </c>
      <c r="P400" s="149">
        <f>O400*H400</f>
        <v>0</v>
      </c>
      <c r="Q400" s="149">
        <v>0</v>
      </c>
      <c r="R400" s="149">
        <f>Q400*H400</f>
        <v>0</v>
      </c>
      <c r="S400" s="149">
        <v>0</v>
      </c>
      <c r="T400" s="150">
        <f>S400*H400</f>
        <v>0</v>
      </c>
      <c r="AR400" s="151" t="s">
        <v>223</v>
      </c>
      <c r="AT400" s="151" t="s">
        <v>145</v>
      </c>
      <c r="AU400" s="151" t="s">
        <v>79</v>
      </c>
      <c r="AY400" s="16" t="s">
        <v>143</v>
      </c>
      <c r="BE400" s="152">
        <f>IF(N400="základná",J400,0)</f>
        <v>0</v>
      </c>
      <c r="BF400" s="152">
        <f>IF(N400="znížená",J400,0)</f>
        <v>0</v>
      </c>
      <c r="BG400" s="152">
        <f>IF(N400="zákl. prenesená",J400,0)</f>
        <v>0</v>
      </c>
      <c r="BH400" s="152">
        <f>IF(N400="zníž. prenesená",J400,0)</f>
        <v>0</v>
      </c>
      <c r="BI400" s="152">
        <f>IF(N400="nulová",J400,0)</f>
        <v>0</v>
      </c>
      <c r="BJ400" s="16" t="s">
        <v>79</v>
      </c>
      <c r="BK400" s="152">
        <f>ROUND(I400*H400,2)</f>
        <v>0</v>
      </c>
      <c r="BL400" s="16" t="s">
        <v>223</v>
      </c>
      <c r="BM400" s="151" t="s">
        <v>702</v>
      </c>
    </row>
    <row r="401" spans="2:65" s="1" customFormat="1" ht="38.4" x14ac:dyDescent="0.2">
      <c r="B401" s="31"/>
      <c r="D401" s="154" t="s">
        <v>215</v>
      </c>
      <c r="F401" s="185" t="s">
        <v>703</v>
      </c>
      <c r="I401" s="186"/>
      <c r="L401" s="31"/>
      <c r="M401" s="187"/>
      <c r="T401" s="57"/>
      <c r="AT401" s="16" t="s">
        <v>215</v>
      </c>
      <c r="AU401" s="16" t="s">
        <v>79</v>
      </c>
    </row>
    <row r="402" spans="2:65" s="12" customFormat="1" x14ac:dyDescent="0.2">
      <c r="B402" s="153"/>
      <c r="D402" s="154" t="s">
        <v>150</v>
      </c>
      <c r="E402" s="155" t="s">
        <v>1</v>
      </c>
      <c r="F402" s="156" t="s">
        <v>704</v>
      </c>
      <c r="H402" s="157">
        <v>3.6</v>
      </c>
      <c r="I402" s="158"/>
      <c r="L402" s="153"/>
      <c r="M402" s="159"/>
      <c r="T402" s="160"/>
      <c r="AT402" s="155" t="s">
        <v>150</v>
      </c>
      <c r="AU402" s="155" t="s">
        <v>79</v>
      </c>
      <c r="AV402" s="12" t="s">
        <v>79</v>
      </c>
      <c r="AW402" s="12" t="s">
        <v>27</v>
      </c>
      <c r="AX402" s="12" t="s">
        <v>75</v>
      </c>
      <c r="AY402" s="155" t="s">
        <v>143</v>
      </c>
    </row>
    <row r="403" spans="2:65" s="1" customFormat="1" ht="21.75" customHeight="1" x14ac:dyDescent="0.2">
      <c r="B403" s="138"/>
      <c r="C403" s="139" t="s">
        <v>705</v>
      </c>
      <c r="D403" s="139" t="s">
        <v>145</v>
      </c>
      <c r="E403" s="140" t="s">
        <v>706</v>
      </c>
      <c r="F403" s="141" t="s">
        <v>707</v>
      </c>
      <c r="G403" s="142" t="s">
        <v>530</v>
      </c>
      <c r="H403" s="188"/>
      <c r="I403" s="144"/>
      <c r="J403" s="145">
        <f>ROUND(I403*H403,2)</f>
        <v>0</v>
      </c>
      <c r="K403" s="146"/>
      <c r="L403" s="31"/>
      <c r="M403" s="147" t="s">
        <v>1</v>
      </c>
      <c r="N403" s="148" t="s">
        <v>36</v>
      </c>
      <c r="P403" s="149">
        <f>O403*H403</f>
        <v>0</v>
      </c>
      <c r="Q403" s="149">
        <v>0</v>
      </c>
      <c r="R403" s="149">
        <f>Q403*H403</f>
        <v>0</v>
      </c>
      <c r="S403" s="149">
        <v>0</v>
      </c>
      <c r="T403" s="150">
        <f>S403*H403</f>
        <v>0</v>
      </c>
      <c r="AR403" s="151" t="s">
        <v>223</v>
      </c>
      <c r="AT403" s="151" t="s">
        <v>145</v>
      </c>
      <c r="AU403" s="151" t="s">
        <v>79</v>
      </c>
      <c r="AY403" s="16" t="s">
        <v>143</v>
      </c>
      <c r="BE403" s="152">
        <f>IF(N403="základná",J403,0)</f>
        <v>0</v>
      </c>
      <c r="BF403" s="152">
        <f>IF(N403="znížená",J403,0)</f>
        <v>0</v>
      </c>
      <c r="BG403" s="152">
        <f>IF(N403="zákl. prenesená",J403,0)</f>
        <v>0</v>
      </c>
      <c r="BH403" s="152">
        <f>IF(N403="zníž. prenesená",J403,0)</f>
        <v>0</v>
      </c>
      <c r="BI403" s="152">
        <f>IF(N403="nulová",J403,0)</f>
        <v>0</v>
      </c>
      <c r="BJ403" s="16" t="s">
        <v>79</v>
      </c>
      <c r="BK403" s="152">
        <f>ROUND(I403*H403,2)</f>
        <v>0</v>
      </c>
      <c r="BL403" s="16" t="s">
        <v>223</v>
      </c>
      <c r="BM403" s="151" t="s">
        <v>708</v>
      </c>
    </row>
    <row r="404" spans="2:65" s="11" customFormat="1" ht="22.95" customHeight="1" x14ac:dyDescent="0.25">
      <c r="B404" s="126"/>
      <c r="D404" s="127" t="s">
        <v>69</v>
      </c>
      <c r="E404" s="136" t="s">
        <v>709</v>
      </c>
      <c r="F404" s="136" t="s">
        <v>710</v>
      </c>
      <c r="I404" s="129"/>
      <c r="J404" s="137">
        <f>BK404</f>
        <v>0</v>
      </c>
      <c r="L404" s="126"/>
      <c r="M404" s="131"/>
      <c r="P404" s="132">
        <f>SUM(P405:P427)</f>
        <v>0</v>
      </c>
      <c r="R404" s="132">
        <f>SUM(R405:R427)</f>
        <v>0.51103214000000008</v>
      </c>
      <c r="T404" s="133">
        <f>SUM(T405:T427)</f>
        <v>0.38349532000000003</v>
      </c>
      <c r="AR404" s="127" t="s">
        <v>79</v>
      </c>
      <c r="AT404" s="134" t="s">
        <v>69</v>
      </c>
      <c r="AU404" s="134" t="s">
        <v>75</v>
      </c>
      <c r="AY404" s="127" t="s">
        <v>143</v>
      </c>
      <c r="BK404" s="135">
        <f>SUM(BK405:BK427)</f>
        <v>0</v>
      </c>
    </row>
    <row r="405" spans="2:65" s="1" customFormat="1" ht="33" customHeight="1" x14ac:dyDescent="0.2">
      <c r="B405" s="138"/>
      <c r="C405" s="139" t="s">
        <v>711</v>
      </c>
      <c r="D405" s="139" t="s">
        <v>145</v>
      </c>
      <c r="E405" s="140" t="s">
        <v>712</v>
      </c>
      <c r="F405" s="141" t="s">
        <v>713</v>
      </c>
      <c r="G405" s="142" t="s">
        <v>322</v>
      </c>
      <c r="H405" s="143">
        <v>80.5</v>
      </c>
      <c r="I405" s="144"/>
      <c r="J405" s="145">
        <f>ROUND(I405*H405,2)</f>
        <v>0</v>
      </c>
      <c r="K405" s="146"/>
      <c r="L405" s="31"/>
      <c r="M405" s="147" t="s">
        <v>1</v>
      </c>
      <c r="N405" s="148" t="s">
        <v>36</v>
      </c>
      <c r="P405" s="149">
        <f>O405*H405</f>
        <v>0</v>
      </c>
      <c r="Q405" s="149">
        <v>0</v>
      </c>
      <c r="R405" s="149">
        <f>Q405*H405</f>
        <v>0</v>
      </c>
      <c r="S405" s="149">
        <v>4.45E-3</v>
      </c>
      <c r="T405" s="150">
        <f>S405*H405</f>
        <v>0.35822500000000002</v>
      </c>
      <c r="AR405" s="151" t="s">
        <v>223</v>
      </c>
      <c r="AT405" s="151" t="s">
        <v>145</v>
      </c>
      <c r="AU405" s="151" t="s">
        <v>79</v>
      </c>
      <c r="AY405" s="16" t="s">
        <v>143</v>
      </c>
      <c r="BE405" s="152">
        <f>IF(N405="základná",J405,0)</f>
        <v>0</v>
      </c>
      <c r="BF405" s="152">
        <f>IF(N405="znížená",J405,0)</f>
        <v>0</v>
      </c>
      <c r="BG405" s="152">
        <f>IF(N405="zákl. prenesená",J405,0)</f>
        <v>0</v>
      </c>
      <c r="BH405" s="152">
        <f>IF(N405="zníž. prenesená",J405,0)</f>
        <v>0</v>
      </c>
      <c r="BI405" s="152">
        <f>IF(N405="nulová",J405,0)</f>
        <v>0</v>
      </c>
      <c r="BJ405" s="16" t="s">
        <v>79</v>
      </c>
      <c r="BK405" s="152">
        <f>ROUND(I405*H405,2)</f>
        <v>0</v>
      </c>
      <c r="BL405" s="16" t="s">
        <v>223</v>
      </c>
      <c r="BM405" s="151" t="s">
        <v>714</v>
      </c>
    </row>
    <row r="406" spans="2:65" s="12" customFormat="1" x14ac:dyDescent="0.2">
      <c r="B406" s="153"/>
      <c r="D406" s="154" t="s">
        <v>150</v>
      </c>
      <c r="E406" s="155" t="s">
        <v>1</v>
      </c>
      <c r="F406" s="156" t="s">
        <v>715</v>
      </c>
      <c r="H406" s="157">
        <v>80.5</v>
      </c>
      <c r="I406" s="158"/>
      <c r="L406" s="153"/>
      <c r="M406" s="159"/>
      <c r="T406" s="160"/>
      <c r="AT406" s="155" t="s">
        <v>150</v>
      </c>
      <c r="AU406" s="155" t="s">
        <v>79</v>
      </c>
      <c r="AV406" s="12" t="s">
        <v>79</v>
      </c>
      <c r="AW406" s="12" t="s">
        <v>27</v>
      </c>
      <c r="AX406" s="12" t="s">
        <v>75</v>
      </c>
      <c r="AY406" s="155" t="s">
        <v>143</v>
      </c>
    </row>
    <row r="407" spans="2:65" s="1" customFormat="1" ht="16.5" customHeight="1" x14ac:dyDescent="0.2">
      <c r="B407" s="138"/>
      <c r="C407" s="139" t="s">
        <v>716</v>
      </c>
      <c r="D407" s="139" t="s">
        <v>145</v>
      </c>
      <c r="E407" s="140" t="s">
        <v>717</v>
      </c>
      <c r="F407" s="141" t="s">
        <v>718</v>
      </c>
      <c r="G407" s="142" t="s">
        <v>148</v>
      </c>
      <c r="H407" s="143">
        <v>4.4489999999999998</v>
      </c>
      <c r="I407" s="144"/>
      <c r="J407" s="145">
        <f>ROUND(I407*H407,2)</f>
        <v>0</v>
      </c>
      <c r="K407" s="146"/>
      <c r="L407" s="31"/>
      <c r="M407" s="147" t="s">
        <v>1</v>
      </c>
      <c r="N407" s="148" t="s">
        <v>36</v>
      </c>
      <c r="P407" s="149">
        <f>O407*H407</f>
        <v>0</v>
      </c>
      <c r="Q407" s="149">
        <v>0</v>
      </c>
      <c r="R407" s="149">
        <f>Q407*H407</f>
        <v>0</v>
      </c>
      <c r="S407" s="149">
        <v>5.6800000000000002E-3</v>
      </c>
      <c r="T407" s="150">
        <f>S407*H407</f>
        <v>2.5270319999999999E-2</v>
      </c>
      <c r="AR407" s="151" t="s">
        <v>223</v>
      </c>
      <c r="AT407" s="151" t="s">
        <v>145</v>
      </c>
      <c r="AU407" s="151" t="s">
        <v>79</v>
      </c>
      <c r="AY407" s="16" t="s">
        <v>143</v>
      </c>
      <c r="BE407" s="152">
        <f>IF(N407="základná",J407,0)</f>
        <v>0</v>
      </c>
      <c r="BF407" s="152">
        <f>IF(N407="znížená",J407,0)</f>
        <v>0</v>
      </c>
      <c r="BG407" s="152">
        <f>IF(N407="zákl. prenesená",J407,0)</f>
        <v>0</v>
      </c>
      <c r="BH407" s="152">
        <f>IF(N407="zníž. prenesená",J407,0)</f>
        <v>0</v>
      </c>
      <c r="BI407" s="152">
        <f>IF(N407="nulová",J407,0)</f>
        <v>0</v>
      </c>
      <c r="BJ407" s="16" t="s">
        <v>79</v>
      </c>
      <c r="BK407" s="152">
        <f>ROUND(I407*H407,2)</f>
        <v>0</v>
      </c>
      <c r="BL407" s="16" t="s">
        <v>223</v>
      </c>
      <c r="BM407" s="151" t="s">
        <v>719</v>
      </c>
    </row>
    <row r="408" spans="2:65" s="12" customFormat="1" x14ac:dyDescent="0.2">
      <c r="B408" s="153"/>
      <c r="D408" s="154" t="s">
        <v>150</v>
      </c>
      <c r="E408" s="155" t="s">
        <v>1</v>
      </c>
      <c r="F408" s="156" t="s">
        <v>720</v>
      </c>
      <c r="H408" s="157">
        <v>4.4489999999999998</v>
      </c>
      <c r="I408" s="158"/>
      <c r="L408" s="153"/>
      <c r="M408" s="159"/>
      <c r="T408" s="160"/>
      <c r="AT408" s="155" t="s">
        <v>150</v>
      </c>
      <c r="AU408" s="155" t="s">
        <v>79</v>
      </c>
      <c r="AV408" s="12" t="s">
        <v>79</v>
      </c>
      <c r="AW408" s="12" t="s">
        <v>27</v>
      </c>
      <c r="AX408" s="12" t="s">
        <v>75</v>
      </c>
      <c r="AY408" s="155" t="s">
        <v>143</v>
      </c>
    </row>
    <row r="409" spans="2:65" s="1" customFormat="1" ht="24.15" customHeight="1" x14ac:dyDescent="0.2">
      <c r="B409" s="138"/>
      <c r="C409" s="139" t="s">
        <v>721</v>
      </c>
      <c r="D409" s="139" t="s">
        <v>145</v>
      </c>
      <c r="E409" s="140" t="s">
        <v>722</v>
      </c>
      <c r="F409" s="141" t="s">
        <v>723</v>
      </c>
      <c r="G409" s="142" t="s">
        <v>208</v>
      </c>
      <c r="H409" s="143">
        <v>2</v>
      </c>
      <c r="I409" s="144"/>
      <c r="J409" s="145">
        <f>ROUND(I409*H409,2)</f>
        <v>0</v>
      </c>
      <c r="K409" s="146"/>
      <c r="L409" s="31"/>
      <c r="M409" s="147" t="s">
        <v>1</v>
      </c>
      <c r="N409" s="148" t="s">
        <v>36</v>
      </c>
      <c r="P409" s="149">
        <f>O409*H409</f>
        <v>0</v>
      </c>
      <c r="Q409" s="149">
        <v>2.7E-4</v>
      </c>
      <c r="R409" s="149">
        <f>Q409*H409</f>
        <v>5.4000000000000001E-4</v>
      </c>
      <c r="S409" s="149">
        <v>0</v>
      </c>
      <c r="T409" s="150">
        <f>S409*H409</f>
        <v>0</v>
      </c>
      <c r="AR409" s="151" t="s">
        <v>223</v>
      </c>
      <c r="AT409" s="151" t="s">
        <v>145</v>
      </c>
      <c r="AU409" s="151" t="s">
        <v>79</v>
      </c>
      <c r="AY409" s="16" t="s">
        <v>143</v>
      </c>
      <c r="BE409" s="152">
        <f>IF(N409="základná",J409,0)</f>
        <v>0</v>
      </c>
      <c r="BF409" s="152">
        <f>IF(N409="znížená",J409,0)</f>
        <v>0</v>
      </c>
      <c r="BG409" s="152">
        <f>IF(N409="zákl. prenesená",J409,0)</f>
        <v>0</v>
      </c>
      <c r="BH409" s="152">
        <f>IF(N409="zníž. prenesená",J409,0)</f>
        <v>0</v>
      </c>
      <c r="BI409" s="152">
        <f>IF(N409="nulová",J409,0)</f>
        <v>0</v>
      </c>
      <c r="BJ409" s="16" t="s">
        <v>79</v>
      </c>
      <c r="BK409" s="152">
        <f>ROUND(I409*H409,2)</f>
        <v>0</v>
      </c>
      <c r="BL409" s="16" t="s">
        <v>223</v>
      </c>
      <c r="BM409" s="151" t="s">
        <v>724</v>
      </c>
    </row>
    <row r="410" spans="2:65" s="1" customFormat="1" ht="55.5" customHeight="1" x14ac:dyDescent="0.2">
      <c r="B410" s="138"/>
      <c r="C410" s="139" t="s">
        <v>725</v>
      </c>
      <c r="D410" s="139" t="s">
        <v>145</v>
      </c>
      <c r="E410" s="140" t="s">
        <v>726</v>
      </c>
      <c r="F410" s="141" t="s">
        <v>727</v>
      </c>
      <c r="G410" s="142" t="s">
        <v>148</v>
      </c>
      <c r="H410" s="143">
        <v>35.706000000000003</v>
      </c>
      <c r="I410" s="144"/>
      <c r="J410" s="145">
        <f>ROUND(I410*H410,2)</f>
        <v>0</v>
      </c>
      <c r="K410" s="146"/>
      <c r="L410" s="31"/>
      <c r="M410" s="147" t="s">
        <v>1</v>
      </c>
      <c r="N410" s="148" t="s">
        <v>36</v>
      </c>
      <c r="P410" s="149">
        <f>O410*H410</f>
        <v>0</v>
      </c>
      <c r="Q410" s="149">
        <v>1.039E-2</v>
      </c>
      <c r="R410" s="149">
        <f>Q410*H410</f>
        <v>0.37098534000000005</v>
      </c>
      <c r="S410" s="149">
        <v>0</v>
      </c>
      <c r="T410" s="150">
        <f>S410*H410</f>
        <v>0</v>
      </c>
      <c r="AR410" s="151" t="s">
        <v>223</v>
      </c>
      <c r="AT410" s="151" t="s">
        <v>145</v>
      </c>
      <c r="AU410" s="151" t="s">
        <v>79</v>
      </c>
      <c r="AY410" s="16" t="s">
        <v>143</v>
      </c>
      <c r="BE410" s="152">
        <f>IF(N410="základná",J410,0)</f>
        <v>0</v>
      </c>
      <c r="BF410" s="152">
        <f>IF(N410="znížená",J410,0)</f>
        <v>0</v>
      </c>
      <c r="BG410" s="152">
        <f>IF(N410="zákl. prenesená",J410,0)</f>
        <v>0</v>
      </c>
      <c r="BH410" s="152">
        <f>IF(N410="zníž. prenesená",J410,0)</f>
        <v>0</v>
      </c>
      <c r="BI410" s="152">
        <f>IF(N410="nulová",J410,0)</f>
        <v>0</v>
      </c>
      <c r="BJ410" s="16" t="s">
        <v>79</v>
      </c>
      <c r="BK410" s="152">
        <f>ROUND(I410*H410,2)</f>
        <v>0</v>
      </c>
      <c r="BL410" s="16" t="s">
        <v>223</v>
      </c>
      <c r="BM410" s="151" t="s">
        <v>728</v>
      </c>
    </row>
    <row r="411" spans="2:65" s="12" customFormat="1" x14ac:dyDescent="0.2">
      <c r="B411" s="153"/>
      <c r="D411" s="154" t="s">
        <v>150</v>
      </c>
      <c r="E411" s="155" t="s">
        <v>1</v>
      </c>
      <c r="F411" s="156" t="s">
        <v>729</v>
      </c>
      <c r="H411" s="157">
        <v>35.706000000000003</v>
      </c>
      <c r="I411" s="158"/>
      <c r="L411" s="153"/>
      <c r="M411" s="159"/>
      <c r="T411" s="160"/>
      <c r="AT411" s="155" t="s">
        <v>150</v>
      </c>
      <c r="AU411" s="155" t="s">
        <v>79</v>
      </c>
      <c r="AV411" s="12" t="s">
        <v>79</v>
      </c>
      <c r="AW411" s="12" t="s">
        <v>27</v>
      </c>
      <c r="AX411" s="12" t="s">
        <v>75</v>
      </c>
      <c r="AY411" s="155" t="s">
        <v>143</v>
      </c>
    </row>
    <row r="412" spans="2:65" s="1" customFormat="1" ht="55.5" customHeight="1" x14ac:dyDescent="0.2">
      <c r="B412" s="138"/>
      <c r="C412" s="139" t="s">
        <v>730</v>
      </c>
      <c r="D412" s="139" t="s">
        <v>145</v>
      </c>
      <c r="E412" s="140" t="s">
        <v>731</v>
      </c>
      <c r="F412" s="141" t="s">
        <v>732</v>
      </c>
      <c r="G412" s="142" t="s">
        <v>208</v>
      </c>
      <c r="H412" s="143">
        <v>4</v>
      </c>
      <c r="I412" s="144"/>
      <c r="J412" s="145">
        <f>ROUND(I412*H412,2)</f>
        <v>0</v>
      </c>
      <c r="K412" s="146"/>
      <c r="L412" s="31"/>
      <c r="M412" s="147" t="s">
        <v>1</v>
      </c>
      <c r="N412" s="148" t="s">
        <v>36</v>
      </c>
      <c r="P412" s="149">
        <f>O412*H412</f>
        <v>0</v>
      </c>
      <c r="Q412" s="149">
        <v>1.58E-3</v>
      </c>
      <c r="R412" s="149">
        <f>Q412*H412</f>
        <v>6.3200000000000001E-3</v>
      </c>
      <c r="S412" s="149">
        <v>0</v>
      </c>
      <c r="T412" s="150">
        <f>S412*H412</f>
        <v>0</v>
      </c>
      <c r="AR412" s="151" t="s">
        <v>223</v>
      </c>
      <c r="AT412" s="151" t="s">
        <v>145</v>
      </c>
      <c r="AU412" s="151" t="s">
        <v>79</v>
      </c>
      <c r="AY412" s="16" t="s">
        <v>143</v>
      </c>
      <c r="BE412" s="152">
        <f>IF(N412="základná",J412,0)</f>
        <v>0</v>
      </c>
      <c r="BF412" s="152">
        <f>IF(N412="znížená",J412,0)</f>
        <v>0</v>
      </c>
      <c r="BG412" s="152">
        <f>IF(N412="zákl. prenesená",J412,0)</f>
        <v>0</v>
      </c>
      <c r="BH412" s="152">
        <f>IF(N412="zníž. prenesená",J412,0)</f>
        <v>0</v>
      </c>
      <c r="BI412" s="152">
        <f>IF(N412="nulová",J412,0)</f>
        <v>0</v>
      </c>
      <c r="BJ412" s="16" t="s">
        <v>79</v>
      </c>
      <c r="BK412" s="152">
        <f>ROUND(I412*H412,2)</f>
        <v>0</v>
      </c>
      <c r="BL412" s="16" t="s">
        <v>223</v>
      </c>
      <c r="BM412" s="151" t="s">
        <v>733</v>
      </c>
    </row>
    <row r="413" spans="2:65" s="1" customFormat="1" ht="44.25" customHeight="1" x14ac:dyDescent="0.2">
      <c r="B413" s="138"/>
      <c r="C413" s="139" t="s">
        <v>734</v>
      </c>
      <c r="D413" s="139" t="s">
        <v>145</v>
      </c>
      <c r="E413" s="140" t="s">
        <v>735</v>
      </c>
      <c r="F413" s="141" t="s">
        <v>736</v>
      </c>
      <c r="G413" s="142" t="s">
        <v>322</v>
      </c>
      <c r="H413" s="143">
        <v>30.5</v>
      </c>
      <c r="I413" s="144"/>
      <c r="J413" s="145">
        <f>ROUND(I413*H413,2)</f>
        <v>0</v>
      </c>
      <c r="K413" s="146"/>
      <c r="L413" s="31"/>
      <c r="M413" s="147" t="s">
        <v>1</v>
      </c>
      <c r="N413" s="148" t="s">
        <v>36</v>
      </c>
      <c r="P413" s="149">
        <f>O413*H413</f>
        <v>0</v>
      </c>
      <c r="Q413" s="149">
        <v>2.0699999999999998E-3</v>
      </c>
      <c r="R413" s="149">
        <f>Q413*H413</f>
        <v>6.3134999999999997E-2</v>
      </c>
      <c r="S413" s="149">
        <v>0</v>
      </c>
      <c r="T413" s="150">
        <f>S413*H413</f>
        <v>0</v>
      </c>
      <c r="AR413" s="151" t="s">
        <v>223</v>
      </c>
      <c r="AT413" s="151" t="s">
        <v>145</v>
      </c>
      <c r="AU413" s="151" t="s">
        <v>79</v>
      </c>
      <c r="AY413" s="16" t="s">
        <v>143</v>
      </c>
      <c r="BE413" s="152">
        <f>IF(N413="základná",J413,0)</f>
        <v>0</v>
      </c>
      <c r="BF413" s="152">
        <f>IF(N413="znížená",J413,0)</f>
        <v>0</v>
      </c>
      <c r="BG413" s="152">
        <f>IF(N413="zákl. prenesená",J413,0)</f>
        <v>0</v>
      </c>
      <c r="BH413" s="152">
        <f>IF(N413="zníž. prenesená",J413,0)</f>
        <v>0</v>
      </c>
      <c r="BI413" s="152">
        <f>IF(N413="nulová",J413,0)</f>
        <v>0</v>
      </c>
      <c r="BJ413" s="16" t="s">
        <v>79</v>
      </c>
      <c r="BK413" s="152">
        <f>ROUND(I413*H413,2)</f>
        <v>0</v>
      </c>
      <c r="BL413" s="16" t="s">
        <v>223</v>
      </c>
      <c r="BM413" s="151" t="s">
        <v>737</v>
      </c>
    </row>
    <row r="414" spans="2:65" s="1" customFormat="1" ht="38.4" x14ac:dyDescent="0.2">
      <c r="B414" s="31"/>
      <c r="D414" s="154" t="s">
        <v>215</v>
      </c>
      <c r="F414" s="185" t="s">
        <v>738</v>
      </c>
      <c r="I414" s="186"/>
      <c r="L414" s="31"/>
      <c r="M414" s="187"/>
      <c r="T414" s="57"/>
      <c r="AT414" s="16" t="s">
        <v>215</v>
      </c>
      <c r="AU414" s="16" t="s">
        <v>79</v>
      </c>
    </row>
    <row r="415" spans="2:65" s="12" customFormat="1" x14ac:dyDescent="0.2">
      <c r="B415" s="153"/>
      <c r="D415" s="154" t="s">
        <v>150</v>
      </c>
      <c r="E415" s="155" t="s">
        <v>1</v>
      </c>
      <c r="F415" s="156" t="s">
        <v>739</v>
      </c>
      <c r="H415" s="157">
        <v>30.5</v>
      </c>
      <c r="I415" s="158"/>
      <c r="L415" s="153"/>
      <c r="M415" s="159"/>
      <c r="T415" s="160"/>
      <c r="AT415" s="155" t="s">
        <v>150</v>
      </c>
      <c r="AU415" s="155" t="s">
        <v>79</v>
      </c>
      <c r="AV415" s="12" t="s">
        <v>79</v>
      </c>
      <c r="AW415" s="12" t="s">
        <v>27</v>
      </c>
      <c r="AX415" s="12" t="s">
        <v>75</v>
      </c>
      <c r="AY415" s="155" t="s">
        <v>143</v>
      </c>
    </row>
    <row r="416" spans="2:65" s="1" customFormat="1" ht="37.950000000000003" customHeight="1" x14ac:dyDescent="0.2">
      <c r="B416" s="138"/>
      <c r="C416" s="139" t="s">
        <v>740</v>
      </c>
      <c r="D416" s="139" t="s">
        <v>145</v>
      </c>
      <c r="E416" s="140" t="s">
        <v>741</v>
      </c>
      <c r="F416" s="141" t="s">
        <v>742</v>
      </c>
      <c r="G416" s="142" t="s">
        <v>148</v>
      </c>
      <c r="H416" s="143">
        <v>5.77</v>
      </c>
      <c r="I416" s="144"/>
      <c r="J416" s="145">
        <f>ROUND(I416*H416,2)</f>
        <v>0</v>
      </c>
      <c r="K416" s="146"/>
      <c r="L416" s="31"/>
      <c r="M416" s="147" t="s">
        <v>1</v>
      </c>
      <c r="N416" s="148" t="s">
        <v>36</v>
      </c>
      <c r="P416" s="149">
        <f>O416*H416</f>
        <v>0</v>
      </c>
      <c r="Q416" s="149">
        <v>2.7699999999999999E-3</v>
      </c>
      <c r="R416" s="149">
        <f>Q416*H416</f>
        <v>1.5982899999999998E-2</v>
      </c>
      <c r="S416" s="149">
        <v>0</v>
      </c>
      <c r="T416" s="150">
        <f>S416*H416</f>
        <v>0</v>
      </c>
      <c r="AR416" s="151" t="s">
        <v>223</v>
      </c>
      <c r="AT416" s="151" t="s">
        <v>145</v>
      </c>
      <c r="AU416" s="151" t="s">
        <v>79</v>
      </c>
      <c r="AY416" s="16" t="s">
        <v>143</v>
      </c>
      <c r="BE416" s="152">
        <f>IF(N416="základná",J416,0)</f>
        <v>0</v>
      </c>
      <c r="BF416" s="152">
        <f>IF(N416="znížená",J416,0)</f>
        <v>0</v>
      </c>
      <c r="BG416" s="152">
        <f>IF(N416="zákl. prenesená",J416,0)</f>
        <v>0</v>
      </c>
      <c r="BH416" s="152">
        <f>IF(N416="zníž. prenesená",J416,0)</f>
        <v>0</v>
      </c>
      <c r="BI416" s="152">
        <f>IF(N416="nulová",J416,0)</f>
        <v>0</v>
      </c>
      <c r="BJ416" s="16" t="s">
        <v>79</v>
      </c>
      <c r="BK416" s="152">
        <f>ROUND(I416*H416,2)</f>
        <v>0</v>
      </c>
      <c r="BL416" s="16" t="s">
        <v>223</v>
      </c>
      <c r="BM416" s="151" t="s">
        <v>743</v>
      </c>
    </row>
    <row r="417" spans="2:65" s="1" customFormat="1" ht="48" x14ac:dyDescent="0.2">
      <c r="B417" s="31"/>
      <c r="D417" s="154" t="s">
        <v>215</v>
      </c>
      <c r="F417" s="185" t="s">
        <v>744</v>
      </c>
      <c r="I417" s="186"/>
      <c r="L417" s="31"/>
      <c r="M417" s="187"/>
      <c r="T417" s="57"/>
      <c r="AT417" s="16" t="s">
        <v>215</v>
      </c>
      <c r="AU417" s="16" t="s">
        <v>79</v>
      </c>
    </row>
    <row r="418" spans="2:65" s="12" customFormat="1" x14ac:dyDescent="0.2">
      <c r="B418" s="153"/>
      <c r="D418" s="154" t="s">
        <v>150</v>
      </c>
      <c r="E418" s="155" t="s">
        <v>1</v>
      </c>
      <c r="F418" s="156" t="s">
        <v>745</v>
      </c>
      <c r="H418" s="157">
        <v>5.77</v>
      </c>
      <c r="I418" s="158"/>
      <c r="L418" s="153"/>
      <c r="M418" s="159"/>
      <c r="T418" s="160"/>
      <c r="AT418" s="155" t="s">
        <v>150</v>
      </c>
      <c r="AU418" s="155" t="s">
        <v>79</v>
      </c>
      <c r="AV418" s="12" t="s">
        <v>79</v>
      </c>
      <c r="AW418" s="12" t="s">
        <v>27</v>
      </c>
      <c r="AX418" s="12" t="s">
        <v>75</v>
      </c>
      <c r="AY418" s="155" t="s">
        <v>143</v>
      </c>
    </row>
    <row r="419" spans="2:65" s="1" customFormat="1" ht="16.5" customHeight="1" x14ac:dyDescent="0.2">
      <c r="B419" s="138"/>
      <c r="C419" s="139" t="s">
        <v>746</v>
      </c>
      <c r="D419" s="139" t="s">
        <v>145</v>
      </c>
      <c r="E419" s="140" t="s">
        <v>747</v>
      </c>
      <c r="F419" s="141" t="s">
        <v>748</v>
      </c>
      <c r="G419" s="142" t="s">
        <v>208</v>
      </c>
      <c r="H419" s="143">
        <v>1</v>
      </c>
      <c r="I419" s="144"/>
      <c r="J419" s="145">
        <f>ROUND(I419*H419,2)</f>
        <v>0</v>
      </c>
      <c r="K419" s="146"/>
      <c r="L419" s="31"/>
      <c r="M419" s="147" t="s">
        <v>1</v>
      </c>
      <c r="N419" s="148" t="s">
        <v>36</v>
      </c>
      <c r="P419" s="149">
        <f>O419*H419</f>
        <v>0</v>
      </c>
      <c r="Q419" s="149">
        <v>2.63E-3</v>
      </c>
      <c r="R419" s="149">
        <f>Q419*H419</f>
        <v>2.63E-3</v>
      </c>
      <c r="S419" s="149">
        <v>0</v>
      </c>
      <c r="T419" s="150">
        <f>S419*H419</f>
        <v>0</v>
      </c>
      <c r="AR419" s="151" t="s">
        <v>223</v>
      </c>
      <c r="AT419" s="151" t="s">
        <v>145</v>
      </c>
      <c r="AU419" s="151" t="s">
        <v>79</v>
      </c>
      <c r="AY419" s="16" t="s">
        <v>143</v>
      </c>
      <c r="BE419" s="152">
        <f>IF(N419="základná",J419,0)</f>
        <v>0</v>
      </c>
      <c r="BF419" s="152">
        <f>IF(N419="znížená",J419,0)</f>
        <v>0</v>
      </c>
      <c r="BG419" s="152">
        <f>IF(N419="zákl. prenesená",J419,0)</f>
        <v>0</v>
      </c>
      <c r="BH419" s="152">
        <f>IF(N419="zníž. prenesená",J419,0)</f>
        <v>0</v>
      </c>
      <c r="BI419" s="152">
        <f>IF(N419="nulová",J419,0)</f>
        <v>0</v>
      </c>
      <c r="BJ419" s="16" t="s">
        <v>79</v>
      </c>
      <c r="BK419" s="152">
        <f>ROUND(I419*H419,2)</f>
        <v>0</v>
      </c>
      <c r="BL419" s="16" t="s">
        <v>223</v>
      </c>
      <c r="BM419" s="151" t="s">
        <v>749</v>
      </c>
    </row>
    <row r="420" spans="2:65" s="1" customFormat="1" ht="49.2" customHeight="1" x14ac:dyDescent="0.2">
      <c r="B420" s="138"/>
      <c r="C420" s="139" t="s">
        <v>750</v>
      </c>
      <c r="D420" s="139" t="s">
        <v>145</v>
      </c>
      <c r="E420" s="140" t="s">
        <v>751</v>
      </c>
      <c r="F420" s="141" t="s">
        <v>752</v>
      </c>
      <c r="G420" s="142" t="s">
        <v>148</v>
      </c>
      <c r="H420" s="143">
        <v>5.85</v>
      </c>
      <c r="I420" s="144"/>
      <c r="J420" s="145">
        <f>ROUND(I420*H420,2)</f>
        <v>0</v>
      </c>
      <c r="K420" s="146"/>
      <c r="L420" s="31"/>
      <c r="M420" s="147" t="s">
        <v>1</v>
      </c>
      <c r="N420" s="148" t="s">
        <v>36</v>
      </c>
      <c r="P420" s="149">
        <f>O420*H420</f>
        <v>0</v>
      </c>
      <c r="Q420" s="149">
        <v>2.7699999999999999E-3</v>
      </c>
      <c r="R420" s="149">
        <f>Q420*H420</f>
        <v>1.6204499999999997E-2</v>
      </c>
      <c r="S420" s="149">
        <v>0</v>
      </c>
      <c r="T420" s="150">
        <f>S420*H420</f>
        <v>0</v>
      </c>
      <c r="AR420" s="151" t="s">
        <v>223</v>
      </c>
      <c r="AT420" s="151" t="s">
        <v>145</v>
      </c>
      <c r="AU420" s="151" t="s">
        <v>79</v>
      </c>
      <c r="AY420" s="16" t="s">
        <v>143</v>
      </c>
      <c r="BE420" s="152">
        <f>IF(N420="základná",J420,0)</f>
        <v>0</v>
      </c>
      <c r="BF420" s="152">
        <f>IF(N420="znížená",J420,0)</f>
        <v>0</v>
      </c>
      <c r="BG420" s="152">
        <f>IF(N420="zákl. prenesená",J420,0)</f>
        <v>0</v>
      </c>
      <c r="BH420" s="152">
        <f>IF(N420="zníž. prenesená",J420,0)</f>
        <v>0</v>
      </c>
      <c r="BI420" s="152">
        <f>IF(N420="nulová",J420,0)</f>
        <v>0</v>
      </c>
      <c r="BJ420" s="16" t="s">
        <v>79</v>
      </c>
      <c r="BK420" s="152">
        <f>ROUND(I420*H420,2)</f>
        <v>0</v>
      </c>
      <c r="BL420" s="16" t="s">
        <v>223</v>
      </c>
      <c r="BM420" s="151" t="s">
        <v>753</v>
      </c>
    </row>
    <row r="421" spans="2:65" s="1" customFormat="1" ht="57.6" x14ac:dyDescent="0.2">
      <c r="B421" s="31"/>
      <c r="D421" s="154" t="s">
        <v>215</v>
      </c>
      <c r="F421" s="185" t="s">
        <v>754</v>
      </c>
      <c r="I421" s="186"/>
      <c r="L421" s="31"/>
      <c r="M421" s="187"/>
      <c r="T421" s="57"/>
      <c r="AT421" s="16" t="s">
        <v>215</v>
      </c>
      <c r="AU421" s="16" t="s">
        <v>79</v>
      </c>
    </row>
    <row r="422" spans="2:65" s="12" customFormat="1" x14ac:dyDescent="0.2">
      <c r="B422" s="153"/>
      <c r="D422" s="154" t="s">
        <v>150</v>
      </c>
      <c r="E422" s="155" t="s">
        <v>1</v>
      </c>
      <c r="F422" s="156" t="s">
        <v>755</v>
      </c>
      <c r="H422" s="157">
        <v>5.85</v>
      </c>
      <c r="I422" s="158"/>
      <c r="L422" s="153"/>
      <c r="M422" s="159"/>
      <c r="T422" s="160"/>
      <c r="AT422" s="155" t="s">
        <v>150</v>
      </c>
      <c r="AU422" s="155" t="s">
        <v>79</v>
      </c>
      <c r="AV422" s="12" t="s">
        <v>79</v>
      </c>
      <c r="AW422" s="12" t="s">
        <v>27</v>
      </c>
      <c r="AX422" s="12" t="s">
        <v>75</v>
      </c>
      <c r="AY422" s="155" t="s">
        <v>143</v>
      </c>
    </row>
    <row r="423" spans="2:65" s="1" customFormat="1" ht="44.25" customHeight="1" x14ac:dyDescent="0.2">
      <c r="B423" s="138"/>
      <c r="C423" s="139" t="s">
        <v>756</v>
      </c>
      <c r="D423" s="139" t="s">
        <v>145</v>
      </c>
      <c r="E423" s="140" t="s">
        <v>757</v>
      </c>
      <c r="F423" s="141" t="s">
        <v>758</v>
      </c>
      <c r="G423" s="142" t="s">
        <v>148</v>
      </c>
      <c r="H423" s="143">
        <v>12.72</v>
      </c>
      <c r="I423" s="144"/>
      <c r="J423" s="145">
        <f>ROUND(I423*H423,2)</f>
        <v>0</v>
      </c>
      <c r="K423" s="146"/>
      <c r="L423" s="31"/>
      <c r="M423" s="147" t="s">
        <v>1</v>
      </c>
      <c r="N423" s="148" t="s">
        <v>36</v>
      </c>
      <c r="P423" s="149">
        <f>O423*H423</f>
        <v>0</v>
      </c>
      <c r="Q423" s="149">
        <v>2.7699999999999999E-3</v>
      </c>
      <c r="R423" s="149">
        <f>Q423*H423</f>
        <v>3.5234399999999999E-2</v>
      </c>
      <c r="S423" s="149">
        <v>0</v>
      </c>
      <c r="T423" s="150">
        <f>S423*H423</f>
        <v>0</v>
      </c>
      <c r="AR423" s="151" t="s">
        <v>223</v>
      </c>
      <c r="AT423" s="151" t="s">
        <v>145</v>
      </c>
      <c r="AU423" s="151" t="s">
        <v>79</v>
      </c>
      <c r="AY423" s="16" t="s">
        <v>143</v>
      </c>
      <c r="BE423" s="152">
        <f>IF(N423="základná",J423,0)</f>
        <v>0</v>
      </c>
      <c r="BF423" s="152">
        <f>IF(N423="znížená",J423,0)</f>
        <v>0</v>
      </c>
      <c r="BG423" s="152">
        <f>IF(N423="zákl. prenesená",J423,0)</f>
        <v>0</v>
      </c>
      <c r="BH423" s="152">
        <f>IF(N423="zníž. prenesená",J423,0)</f>
        <v>0</v>
      </c>
      <c r="BI423" s="152">
        <f>IF(N423="nulová",J423,0)</f>
        <v>0</v>
      </c>
      <c r="BJ423" s="16" t="s">
        <v>79</v>
      </c>
      <c r="BK423" s="152">
        <f>ROUND(I423*H423,2)</f>
        <v>0</v>
      </c>
      <c r="BL423" s="16" t="s">
        <v>223</v>
      </c>
      <c r="BM423" s="151" t="s">
        <v>759</v>
      </c>
    </row>
    <row r="424" spans="2:65" s="1" customFormat="1" ht="57.6" x14ac:dyDescent="0.2">
      <c r="B424" s="31"/>
      <c r="D424" s="154" t="s">
        <v>215</v>
      </c>
      <c r="F424" s="185" t="s">
        <v>760</v>
      </c>
      <c r="I424" s="186"/>
      <c r="L424" s="31"/>
      <c r="M424" s="187"/>
      <c r="T424" s="57"/>
      <c r="AT424" s="16" t="s">
        <v>215</v>
      </c>
      <c r="AU424" s="16" t="s">
        <v>79</v>
      </c>
    </row>
    <row r="425" spans="2:65" s="12" customFormat="1" x14ac:dyDescent="0.2">
      <c r="B425" s="153"/>
      <c r="D425" s="154" t="s">
        <v>150</v>
      </c>
      <c r="E425" s="155" t="s">
        <v>1</v>
      </c>
      <c r="F425" s="156" t="s">
        <v>761</v>
      </c>
      <c r="H425" s="157">
        <v>12.72</v>
      </c>
      <c r="I425" s="158"/>
      <c r="L425" s="153"/>
      <c r="M425" s="159"/>
      <c r="T425" s="160"/>
      <c r="AT425" s="155" t="s">
        <v>150</v>
      </c>
      <c r="AU425" s="155" t="s">
        <v>79</v>
      </c>
      <c r="AV425" s="12" t="s">
        <v>79</v>
      </c>
      <c r="AW425" s="12" t="s">
        <v>27</v>
      </c>
      <c r="AX425" s="12" t="s">
        <v>75</v>
      </c>
      <c r="AY425" s="155" t="s">
        <v>143</v>
      </c>
    </row>
    <row r="426" spans="2:65" s="1" customFormat="1" ht="24.15" customHeight="1" x14ac:dyDescent="0.2">
      <c r="B426" s="138"/>
      <c r="C426" s="139" t="s">
        <v>762</v>
      </c>
      <c r="D426" s="139" t="s">
        <v>145</v>
      </c>
      <c r="E426" s="140" t="s">
        <v>763</v>
      </c>
      <c r="F426" s="141" t="s">
        <v>764</v>
      </c>
      <c r="G426" s="142" t="s">
        <v>208</v>
      </c>
      <c r="H426" s="143">
        <v>2</v>
      </c>
      <c r="I426" s="144"/>
      <c r="J426" s="145">
        <f>ROUND(I426*H426,2)</f>
        <v>0</v>
      </c>
      <c r="K426" s="146"/>
      <c r="L426" s="31"/>
      <c r="M426" s="147" t="s">
        <v>1</v>
      </c>
      <c r="N426" s="148" t="s">
        <v>36</v>
      </c>
      <c r="P426" s="149">
        <f>O426*H426</f>
        <v>0</v>
      </c>
      <c r="Q426" s="149">
        <v>0</v>
      </c>
      <c r="R426" s="149">
        <f>Q426*H426</f>
        <v>0</v>
      </c>
      <c r="S426" s="149">
        <v>0</v>
      </c>
      <c r="T426" s="150">
        <f>S426*H426</f>
        <v>0</v>
      </c>
      <c r="AR426" s="151" t="s">
        <v>223</v>
      </c>
      <c r="AT426" s="151" t="s">
        <v>145</v>
      </c>
      <c r="AU426" s="151" t="s">
        <v>79</v>
      </c>
      <c r="AY426" s="16" t="s">
        <v>143</v>
      </c>
      <c r="BE426" s="152">
        <f>IF(N426="základná",J426,0)</f>
        <v>0</v>
      </c>
      <c r="BF426" s="152">
        <f>IF(N426="znížená",J426,0)</f>
        <v>0</v>
      </c>
      <c r="BG426" s="152">
        <f>IF(N426="zákl. prenesená",J426,0)</f>
        <v>0</v>
      </c>
      <c r="BH426" s="152">
        <f>IF(N426="zníž. prenesená",J426,0)</f>
        <v>0</v>
      </c>
      <c r="BI426" s="152">
        <f>IF(N426="nulová",J426,0)</f>
        <v>0</v>
      </c>
      <c r="BJ426" s="16" t="s">
        <v>79</v>
      </c>
      <c r="BK426" s="152">
        <f>ROUND(I426*H426,2)</f>
        <v>0</v>
      </c>
      <c r="BL426" s="16" t="s">
        <v>223</v>
      </c>
      <c r="BM426" s="151" t="s">
        <v>765</v>
      </c>
    </row>
    <row r="427" spans="2:65" s="1" customFormat="1" ht="24.15" customHeight="1" x14ac:dyDescent="0.2">
      <c r="B427" s="138"/>
      <c r="C427" s="139" t="s">
        <v>766</v>
      </c>
      <c r="D427" s="139" t="s">
        <v>145</v>
      </c>
      <c r="E427" s="140" t="s">
        <v>767</v>
      </c>
      <c r="F427" s="141" t="s">
        <v>768</v>
      </c>
      <c r="G427" s="142" t="s">
        <v>530</v>
      </c>
      <c r="H427" s="188"/>
      <c r="I427" s="144"/>
      <c r="J427" s="145">
        <f>ROUND(I427*H427,2)</f>
        <v>0</v>
      </c>
      <c r="K427" s="146"/>
      <c r="L427" s="31"/>
      <c r="M427" s="147" t="s">
        <v>1</v>
      </c>
      <c r="N427" s="148" t="s">
        <v>36</v>
      </c>
      <c r="P427" s="149">
        <f>O427*H427</f>
        <v>0</v>
      </c>
      <c r="Q427" s="149">
        <v>0</v>
      </c>
      <c r="R427" s="149">
        <f>Q427*H427</f>
        <v>0</v>
      </c>
      <c r="S427" s="149">
        <v>0</v>
      </c>
      <c r="T427" s="150">
        <f>S427*H427</f>
        <v>0</v>
      </c>
      <c r="AR427" s="151" t="s">
        <v>223</v>
      </c>
      <c r="AT427" s="151" t="s">
        <v>145</v>
      </c>
      <c r="AU427" s="151" t="s">
        <v>79</v>
      </c>
      <c r="AY427" s="16" t="s">
        <v>143</v>
      </c>
      <c r="BE427" s="152">
        <f>IF(N427="základná",J427,0)</f>
        <v>0</v>
      </c>
      <c r="BF427" s="152">
        <f>IF(N427="znížená",J427,0)</f>
        <v>0</v>
      </c>
      <c r="BG427" s="152">
        <f>IF(N427="zákl. prenesená",J427,0)</f>
        <v>0</v>
      </c>
      <c r="BH427" s="152">
        <f>IF(N427="zníž. prenesená",J427,0)</f>
        <v>0</v>
      </c>
      <c r="BI427" s="152">
        <f>IF(N427="nulová",J427,0)</f>
        <v>0</v>
      </c>
      <c r="BJ427" s="16" t="s">
        <v>79</v>
      </c>
      <c r="BK427" s="152">
        <f>ROUND(I427*H427,2)</f>
        <v>0</v>
      </c>
      <c r="BL427" s="16" t="s">
        <v>223</v>
      </c>
      <c r="BM427" s="151" t="s">
        <v>769</v>
      </c>
    </row>
    <row r="428" spans="2:65" s="11" customFormat="1" ht="22.95" customHeight="1" x14ac:dyDescent="0.25">
      <c r="B428" s="126"/>
      <c r="D428" s="127" t="s">
        <v>69</v>
      </c>
      <c r="E428" s="136" t="s">
        <v>770</v>
      </c>
      <c r="F428" s="136" t="s">
        <v>771</v>
      </c>
      <c r="I428" s="129"/>
      <c r="J428" s="137">
        <f>BK428</f>
        <v>0</v>
      </c>
      <c r="L428" s="126"/>
      <c r="M428" s="131"/>
      <c r="P428" s="132">
        <f>SUM(P429:P431)</f>
        <v>0</v>
      </c>
      <c r="R428" s="132">
        <f>SUM(R429:R431)</f>
        <v>0</v>
      </c>
      <c r="T428" s="133">
        <f>SUM(T429:T431)</f>
        <v>0.31625000000000003</v>
      </c>
      <c r="AR428" s="127" t="s">
        <v>79</v>
      </c>
      <c r="AT428" s="134" t="s">
        <v>69</v>
      </c>
      <c r="AU428" s="134" t="s">
        <v>75</v>
      </c>
      <c r="AY428" s="127" t="s">
        <v>143</v>
      </c>
      <c r="BK428" s="135">
        <f>SUM(BK429:BK431)</f>
        <v>0</v>
      </c>
    </row>
    <row r="429" spans="2:65" s="1" customFormat="1" ht="21.75" customHeight="1" x14ac:dyDescent="0.2">
      <c r="B429" s="138"/>
      <c r="C429" s="139" t="s">
        <v>772</v>
      </c>
      <c r="D429" s="139" t="s">
        <v>145</v>
      </c>
      <c r="E429" s="140" t="s">
        <v>773</v>
      </c>
      <c r="F429" s="141" t="s">
        <v>774</v>
      </c>
      <c r="G429" s="142" t="s">
        <v>148</v>
      </c>
      <c r="H429" s="143">
        <v>6.3250000000000002</v>
      </c>
      <c r="I429" s="144"/>
      <c r="J429" s="145">
        <f>ROUND(I429*H429,2)</f>
        <v>0</v>
      </c>
      <c r="K429" s="146"/>
      <c r="L429" s="31"/>
      <c r="M429" s="147" t="s">
        <v>1</v>
      </c>
      <c r="N429" s="148" t="s">
        <v>36</v>
      </c>
      <c r="P429" s="149">
        <f>O429*H429</f>
        <v>0</v>
      </c>
      <c r="Q429" s="149">
        <v>0</v>
      </c>
      <c r="R429" s="149">
        <f>Q429*H429</f>
        <v>0</v>
      </c>
      <c r="S429" s="149">
        <v>0.05</v>
      </c>
      <c r="T429" s="150">
        <f>S429*H429</f>
        <v>0.31625000000000003</v>
      </c>
      <c r="AR429" s="151" t="s">
        <v>223</v>
      </c>
      <c r="AT429" s="151" t="s">
        <v>145</v>
      </c>
      <c r="AU429" s="151" t="s">
        <v>79</v>
      </c>
      <c r="AY429" s="16" t="s">
        <v>143</v>
      </c>
      <c r="BE429" s="152">
        <f>IF(N429="základná",J429,0)</f>
        <v>0</v>
      </c>
      <c r="BF429" s="152">
        <f>IF(N429="znížená",J429,0)</f>
        <v>0</v>
      </c>
      <c r="BG429" s="152">
        <f>IF(N429="zákl. prenesená",J429,0)</f>
        <v>0</v>
      </c>
      <c r="BH429" s="152">
        <f>IF(N429="zníž. prenesená",J429,0)</f>
        <v>0</v>
      </c>
      <c r="BI429" s="152">
        <f>IF(N429="nulová",J429,0)</f>
        <v>0</v>
      </c>
      <c r="BJ429" s="16" t="s">
        <v>79</v>
      </c>
      <c r="BK429" s="152">
        <f>ROUND(I429*H429,2)</f>
        <v>0</v>
      </c>
      <c r="BL429" s="16" t="s">
        <v>223</v>
      </c>
      <c r="BM429" s="151" t="s">
        <v>775</v>
      </c>
    </row>
    <row r="430" spans="2:65" s="12" customFormat="1" x14ac:dyDescent="0.2">
      <c r="B430" s="153"/>
      <c r="D430" s="154" t="s">
        <v>150</v>
      </c>
      <c r="E430" s="155" t="s">
        <v>1</v>
      </c>
      <c r="F430" s="156" t="s">
        <v>776</v>
      </c>
      <c r="H430" s="157">
        <v>6.3250000000000002</v>
      </c>
      <c r="I430" s="158"/>
      <c r="L430" s="153"/>
      <c r="M430" s="159"/>
      <c r="T430" s="160"/>
      <c r="AT430" s="155" t="s">
        <v>150</v>
      </c>
      <c r="AU430" s="155" t="s">
        <v>79</v>
      </c>
      <c r="AV430" s="12" t="s">
        <v>79</v>
      </c>
      <c r="AW430" s="12" t="s">
        <v>27</v>
      </c>
      <c r="AX430" s="12" t="s">
        <v>75</v>
      </c>
      <c r="AY430" s="155" t="s">
        <v>143</v>
      </c>
    </row>
    <row r="431" spans="2:65" s="1" customFormat="1" ht="21.75" customHeight="1" x14ac:dyDescent="0.2">
      <c r="B431" s="138"/>
      <c r="C431" s="139" t="s">
        <v>777</v>
      </c>
      <c r="D431" s="139" t="s">
        <v>145</v>
      </c>
      <c r="E431" s="140" t="s">
        <v>778</v>
      </c>
      <c r="F431" s="141" t="s">
        <v>779</v>
      </c>
      <c r="G431" s="142" t="s">
        <v>530</v>
      </c>
      <c r="H431" s="188"/>
      <c r="I431" s="144"/>
      <c r="J431" s="145">
        <f>ROUND(I431*H431,2)</f>
        <v>0</v>
      </c>
      <c r="K431" s="146"/>
      <c r="L431" s="31"/>
      <c r="M431" s="147" t="s">
        <v>1</v>
      </c>
      <c r="N431" s="148" t="s">
        <v>36</v>
      </c>
      <c r="P431" s="149">
        <f>O431*H431</f>
        <v>0</v>
      </c>
      <c r="Q431" s="149">
        <v>0</v>
      </c>
      <c r="R431" s="149">
        <f>Q431*H431</f>
        <v>0</v>
      </c>
      <c r="S431" s="149">
        <v>0</v>
      </c>
      <c r="T431" s="150">
        <f>S431*H431</f>
        <v>0</v>
      </c>
      <c r="AR431" s="151" t="s">
        <v>223</v>
      </c>
      <c r="AT431" s="151" t="s">
        <v>145</v>
      </c>
      <c r="AU431" s="151" t="s">
        <v>79</v>
      </c>
      <c r="AY431" s="16" t="s">
        <v>143</v>
      </c>
      <c r="BE431" s="152">
        <f>IF(N431="základná",J431,0)</f>
        <v>0</v>
      </c>
      <c r="BF431" s="152">
        <f>IF(N431="znížená",J431,0)</f>
        <v>0</v>
      </c>
      <c r="BG431" s="152">
        <f>IF(N431="zákl. prenesená",J431,0)</f>
        <v>0</v>
      </c>
      <c r="BH431" s="152">
        <f>IF(N431="zníž. prenesená",J431,0)</f>
        <v>0</v>
      </c>
      <c r="BI431" s="152">
        <f>IF(N431="nulová",J431,0)</f>
        <v>0</v>
      </c>
      <c r="BJ431" s="16" t="s">
        <v>79</v>
      </c>
      <c r="BK431" s="152">
        <f>ROUND(I431*H431,2)</f>
        <v>0</v>
      </c>
      <c r="BL431" s="16" t="s">
        <v>223</v>
      </c>
      <c r="BM431" s="151" t="s">
        <v>780</v>
      </c>
    </row>
    <row r="432" spans="2:65" s="11" customFormat="1" ht="22.95" customHeight="1" x14ac:dyDescent="0.25">
      <c r="B432" s="126"/>
      <c r="D432" s="127" t="s">
        <v>69</v>
      </c>
      <c r="E432" s="136" t="s">
        <v>781</v>
      </c>
      <c r="F432" s="136" t="s">
        <v>782</v>
      </c>
      <c r="I432" s="129"/>
      <c r="J432" s="137">
        <f>BK432</f>
        <v>0</v>
      </c>
      <c r="L432" s="126"/>
      <c r="M432" s="131"/>
      <c r="P432" s="132">
        <f>SUM(P433:P468)</f>
        <v>0</v>
      </c>
      <c r="R432" s="132">
        <f>SUM(R433:R468)</f>
        <v>0</v>
      </c>
      <c r="T432" s="133">
        <f>SUM(T433:T468)</f>
        <v>0</v>
      </c>
      <c r="AR432" s="127" t="s">
        <v>79</v>
      </c>
      <c r="AT432" s="134" t="s">
        <v>69</v>
      </c>
      <c r="AU432" s="134" t="s">
        <v>75</v>
      </c>
      <c r="AY432" s="127" t="s">
        <v>143</v>
      </c>
      <c r="BK432" s="135">
        <f>SUM(BK433:BK468)</f>
        <v>0</v>
      </c>
    </row>
    <row r="433" spans="2:65" s="1" customFormat="1" ht="24.15" customHeight="1" x14ac:dyDescent="0.2">
      <c r="B433" s="138"/>
      <c r="C433" s="139" t="s">
        <v>783</v>
      </c>
      <c r="D433" s="139" t="s">
        <v>145</v>
      </c>
      <c r="E433" s="140" t="s">
        <v>784</v>
      </c>
      <c r="F433" s="141" t="s">
        <v>785</v>
      </c>
      <c r="G433" s="142" t="s">
        <v>208</v>
      </c>
      <c r="H433" s="143">
        <v>1</v>
      </c>
      <c r="I433" s="144"/>
      <c r="J433" s="145">
        <f>ROUND(I433*H433,2)</f>
        <v>0</v>
      </c>
      <c r="K433" s="146"/>
      <c r="L433" s="31"/>
      <c r="M433" s="147" t="s">
        <v>1</v>
      </c>
      <c r="N433" s="148" t="s">
        <v>36</v>
      </c>
      <c r="P433" s="149">
        <f>O433*H433</f>
        <v>0</v>
      </c>
      <c r="Q433" s="149">
        <v>0</v>
      </c>
      <c r="R433" s="149">
        <f>Q433*H433</f>
        <v>0</v>
      </c>
      <c r="S433" s="149">
        <v>0</v>
      </c>
      <c r="T433" s="150">
        <f>S433*H433</f>
        <v>0</v>
      </c>
      <c r="AR433" s="151" t="s">
        <v>223</v>
      </c>
      <c r="AT433" s="151" t="s">
        <v>145</v>
      </c>
      <c r="AU433" s="151" t="s">
        <v>79</v>
      </c>
      <c r="AY433" s="16" t="s">
        <v>143</v>
      </c>
      <c r="BE433" s="152">
        <f>IF(N433="základná",J433,0)</f>
        <v>0</v>
      </c>
      <c r="BF433" s="152">
        <f>IF(N433="znížená",J433,0)</f>
        <v>0</v>
      </c>
      <c r="BG433" s="152">
        <f>IF(N433="zákl. prenesená",J433,0)</f>
        <v>0</v>
      </c>
      <c r="BH433" s="152">
        <f>IF(N433="zníž. prenesená",J433,0)</f>
        <v>0</v>
      </c>
      <c r="BI433" s="152">
        <f>IF(N433="nulová",J433,0)</f>
        <v>0</v>
      </c>
      <c r="BJ433" s="16" t="s">
        <v>79</v>
      </c>
      <c r="BK433" s="152">
        <f>ROUND(I433*H433,2)</f>
        <v>0</v>
      </c>
      <c r="BL433" s="16" t="s">
        <v>223</v>
      </c>
      <c r="BM433" s="151" t="s">
        <v>786</v>
      </c>
    </row>
    <row r="434" spans="2:65" s="1" customFormat="1" ht="37.950000000000003" customHeight="1" x14ac:dyDescent="0.2">
      <c r="B434" s="138"/>
      <c r="C434" s="139" t="s">
        <v>787</v>
      </c>
      <c r="D434" s="139" t="s">
        <v>145</v>
      </c>
      <c r="E434" s="140" t="s">
        <v>788</v>
      </c>
      <c r="F434" s="141" t="s">
        <v>789</v>
      </c>
      <c r="G434" s="142" t="s">
        <v>208</v>
      </c>
      <c r="H434" s="143">
        <v>2</v>
      </c>
      <c r="I434" s="144"/>
      <c r="J434" s="145">
        <f>ROUND(I434*H434,2)</f>
        <v>0</v>
      </c>
      <c r="K434" s="146"/>
      <c r="L434" s="31"/>
      <c r="M434" s="147" t="s">
        <v>1</v>
      </c>
      <c r="N434" s="148" t="s">
        <v>36</v>
      </c>
      <c r="P434" s="149">
        <f>O434*H434</f>
        <v>0</v>
      </c>
      <c r="Q434" s="149">
        <v>0</v>
      </c>
      <c r="R434" s="149">
        <f>Q434*H434</f>
        <v>0</v>
      </c>
      <c r="S434" s="149">
        <v>0</v>
      </c>
      <c r="T434" s="150">
        <f>S434*H434</f>
        <v>0</v>
      </c>
      <c r="AR434" s="151" t="s">
        <v>223</v>
      </c>
      <c r="AT434" s="151" t="s">
        <v>145</v>
      </c>
      <c r="AU434" s="151" t="s">
        <v>79</v>
      </c>
      <c r="AY434" s="16" t="s">
        <v>143</v>
      </c>
      <c r="BE434" s="152">
        <f>IF(N434="základná",J434,0)</f>
        <v>0</v>
      </c>
      <c r="BF434" s="152">
        <f>IF(N434="znížená",J434,0)</f>
        <v>0</v>
      </c>
      <c r="BG434" s="152">
        <f>IF(N434="zákl. prenesená",J434,0)</f>
        <v>0</v>
      </c>
      <c r="BH434" s="152">
        <f>IF(N434="zníž. prenesená",J434,0)</f>
        <v>0</v>
      </c>
      <c r="BI434" s="152">
        <f>IF(N434="nulová",J434,0)</f>
        <v>0</v>
      </c>
      <c r="BJ434" s="16" t="s">
        <v>79</v>
      </c>
      <c r="BK434" s="152">
        <f>ROUND(I434*H434,2)</f>
        <v>0</v>
      </c>
      <c r="BL434" s="16" t="s">
        <v>223</v>
      </c>
      <c r="BM434" s="151" t="s">
        <v>790</v>
      </c>
    </row>
    <row r="435" spans="2:65" s="1" customFormat="1" ht="28.8" x14ac:dyDescent="0.2">
      <c r="B435" s="31"/>
      <c r="D435" s="154" t="s">
        <v>215</v>
      </c>
      <c r="F435" s="185" t="s">
        <v>791</v>
      </c>
      <c r="I435" s="186"/>
      <c r="L435" s="31"/>
      <c r="M435" s="187"/>
      <c r="T435" s="57"/>
      <c r="AT435" s="16" t="s">
        <v>215</v>
      </c>
      <c r="AU435" s="16" t="s">
        <v>79</v>
      </c>
    </row>
    <row r="436" spans="2:65" s="1" customFormat="1" ht="37.950000000000003" customHeight="1" x14ac:dyDescent="0.2">
      <c r="B436" s="138"/>
      <c r="C436" s="139" t="s">
        <v>792</v>
      </c>
      <c r="D436" s="139" t="s">
        <v>145</v>
      </c>
      <c r="E436" s="140" t="s">
        <v>793</v>
      </c>
      <c r="F436" s="141" t="s">
        <v>794</v>
      </c>
      <c r="G436" s="142" t="s">
        <v>208</v>
      </c>
      <c r="H436" s="143">
        <v>4</v>
      </c>
      <c r="I436" s="144"/>
      <c r="J436" s="145">
        <f>ROUND(I436*H436,2)</f>
        <v>0</v>
      </c>
      <c r="K436" s="146"/>
      <c r="L436" s="31"/>
      <c r="M436" s="147" t="s">
        <v>1</v>
      </c>
      <c r="N436" s="148" t="s">
        <v>36</v>
      </c>
      <c r="P436" s="149">
        <f>O436*H436</f>
        <v>0</v>
      </c>
      <c r="Q436" s="149">
        <v>0</v>
      </c>
      <c r="R436" s="149">
        <f>Q436*H436</f>
        <v>0</v>
      </c>
      <c r="S436" s="149">
        <v>0</v>
      </c>
      <c r="T436" s="150">
        <f>S436*H436</f>
        <v>0</v>
      </c>
      <c r="AR436" s="151" t="s">
        <v>223</v>
      </c>
      <c r="AT436" s="151" t="s">
        <v>145</v>
      </c>
      <c r="AU436" s="151" t="s">
        <v>79</v>
      </c>
      <c r="AY436" s="16" t="s">
        <v>143</v>
      </c>
      <c r="BE436" s="152">
        <f>IF(N436="základná",J436,0)</f>
        <v>0</v>
      </c>
      <c r="BF436" s="152">
        <f>IF(N436="znížená",J436,0)</f>
        <v>0</v>
      </c>
      <c r="BG436" s="152">
        <f>IF(N436="zákl. prenesená",J436,0)</f>
        <v>0</v>
      </c>
      <c r="BH436" s="152">
        <f>IF(N436="zníž. prenesená",J436,0)</f>
        <v>0</v>
      </c>
      <c r="BI436" s="152">
        <f>IF(N436="nulová",J436,0)</f>
        <v>0</v>
      </c>
      <c r="BJ436" s="16" t="s">
        <v>79</v>
      </c>
      <c r="BK436" s="152">
        <f>ROUND(I436*H436,2)</f>
        <v>0</v>
      </c>
      <c r="BL436" s="16" t="s">
        <v>223</v>
      </c>
      <c r="BM436" s="151" t="s">
        <v>795</v>
      </c>
    </row>
    <row r="437" spans="2:65" s="1" customFormat="1" ht="28.8" x14ac:dyDescent="0.2">
      <c r="B437" s="31"/>
      <c r="D437" s="154" t="s">
        <v>215</v>
      </c>
      <c r="F437" s="185" t="s">
        <v>791</v>
      </c>
      <c r="I437" s="186"/>
      <c r="L437" s="31"/>
      <c r="M437" s="187"/>
      <c r="T437" s="57"/>
      <c r="AT437" s="16" t="s">
        <v>215</v>
      </c>
      <c r="AU437" s="16" t="s">
        <v>79</v>
      </c>
    </row>
    <row r="438" spans="2:65" s="1" customFormat="1" ht="37.950000000000003" customHeight="1" x14ac:dyDescent="0.2">
      <c r="B438" s="138"/>
      <c r="C438" s="139" t="s">
        <v>796</v>
      </c>
      <c r="D438" s="139" t="s">
        <v>145</v>
      </c>
      <c r="E438" s="140" t="s">
        <v>797</v>
      </c>
      <c r="F438" s="141" t="s">
        <v>798</v>
      </c>
      <c r="G438" s="142" t="s">
        <v>208</v>
      </c>
      <c r="H438" s="143">
        <v>1</v>
      </c>
      <c r="I438" s="144"/>
      <c r="J438" s="145">
        <f>ROUND(I438*H438,2)</f>
        <v>0</v>
      </c>
      <c r="K438" s="146"/>
      <c r="L438" s="31"/>
      <c r="M438" s="147" t="s">
        <v>1</v>
      </c>
      <c r="N438" s="148" t="s">
        <v>36</v>
      </c>
      <c r="P438" s="149">
        <f>O438*H438</f>
        <v>0</v>
      </c>
      <c r="Q438" s="149">
        <v>0</v>
      </c>
      <c r="R438" s="149">
        <f>Q438*H438</f>
        <v>0</v>
      </c>
      <c r="S438" s="149">
        <v>0</v>
      </c>
      <c r="T438" s="150">
        <f>S438*H438</f>
        <v>0</v>
      </c>
      <c r="AR438" s="151" t="s">
        <v>223</v>
      </c>
      <c r="AT438" s="151" t="s">
        <v>145</v>
      </c>
      <c r="AU438" s="151" t="s">
        <v>79</v>
      </c>
      <c r="AY438" s="16" t="s">
        <v>143</v>
      </c>
      <c r="BE438" s="152">
        <f>IF(N438="základná",J438,0)</f>
        <v>0</v>
      </c>
      <c r="BF438" s="152">
        <f>IF(N438="znížená",J438,0)</f>
        <v>0</v>
      </c>
      <c r="BG438" s="152">
        <f>IF(N438="zákl. prenesená",J438,0)</f>
        <v>0</v>
      </c>
      <c r="BH438" s="152">
        <f>IF(N438="zníž. prenesená",J438,0)</f>
        <v>0</v>
      </c>
      <c r="BI438" s="152">
        <f>IF(N438="nulová",J438,0)</f>
        <v>0</v>
      </c>
      <c r="BJ438" s="16" t="s">
        <v>79</v>
      </c>
      <c r="BK438" s="152">
        <f>ROUND(I438*H438,2)</f>
        <v>0</v>
      </c>
      <c r="BL438" s="16" t="s">
        <v>223</v>
      </c>
      <c r="BM438" s="151" t="s">
        <v>799</v>
      </c>
    </row>
    <row r="439" spans="2:65" s="1" customFormat="1" ht="28.8" x14ac:dyDescent="0.2">
      <c r="B439" s="31"/>
      <c r="D439" s="154" t="s">
        <v>215</v>
      </c>
      <c r="F439" s="185" t="s">
        <v>791</v>
      </c>
      <c r="I439" s="186"/>
      <c r="L439" s="31"/>
      <c r="M439" s="187"/>
      <c r="T439" s="57"/>
      <c r="AT439" s="16" t="s">
        <v>215</v>
      </c>
      <c r="AU439" s="16" t="s">
        <v>79</v>
      </c>
    </row>
    <row r="440" spans="2:65" s="1" customFormat="1" ht="37.950000000000003" customHeight="1" x14ac:dyDescent="0.2">
      <c r="B440" s="138"/>
      <c r="C440" s="139" t="s">
        <v>800</v>
      </c>
      <c r="D440" s="139" t="s">
        <v>145</v>
      </c>
      <c r="E440" s="140" t="s">
        <v>801</v>
      </c>
      <c r="F440" s="141" t="s">
        <v>802</v>
      </c>
      <c r="G440" s="142" t="s">
        <v>208</v>
      </c>
      <c r="H440" s="143">
        <v>1</v>
      </c>
      <c r="I440" s="144"/>
      <c r="J440" s="145">
        <f>ROUND(I440*H440,2)</f>
        <v>0</v>
      </c>
      <c r="K440" s="146"/>
      <c r="L440" s="31"/>
      <c r="M440" s="147" t="s">
        <v>1</v>
      </c>
      <c r="N440" s="148" t="s">
        <v>36</v>
      </c>
      <c r="P440" s="149">
        <f>O440*H440</f>
        <v>0</v>
      </c>
      <c r="Q440" s="149">
        <v>0</v>
      </c>
      <c r="R440" s="149">
        <f>Q440*H440</f>
        <v>0</v>
      </c>
      <c r="S440" s="149">
        <v>0</v>
      </c>
      <c r="T440" s="150">
        <f>S440*H440</f>
        <v>0</v>
      </c>
      <c r="AR440" s="151" t="s">
        <v>223</v>
      </c>
      <c r="AT440" s="151" t="s">
        <v>145</v>
      </c>
      <c r="AU440" s="151" t="s">
        <v>79</v>
      </c>
      <c r="AY440" s="16" t="s">
        <v>143</v>
      </c>
      <c r="BE440" s="152">
        <f>IF(N440="základná",J440,0)</f>
        <v>0</v>
      </c>
      <c r="BF440" s="152">
        <f>IF(N440="znížená",J440,0)</f>
        <v>0</v>
      </c>
      <c r="BG440" s="152">
        <f>IF(N440="zákl. prenesená",J440,0)</f>
        <v>0</v>
      </c>
      <c r="BH440" s="152">
        <f>IF(N440="zníž. prenesená",J440,0)</f>
        <v>0</v>
      </c>
      <c r="BI440" s="152">
        <f>IF(N440="nulová",J440,0)</f>
        <v>0</v>
      </c>
      <c r="BJ440" s="16" t="s">
        <v>79</v>
      </c>
      <c r="BK440" s="152">
        <f>ROUND(I440*H440,2)</f>
        <v>0</v>
      </c>
      <c r="BL440" s="16" t="s">
        <v>223</v>
      </c>
      <c r="BM440" s="151" t="s">
        <v>803</v>
      </c>
    </row>
    <row r="441" spans="2:65" s="1" customFormat="1" ht="28.8" x14ac:dyDescent="0.2">
      <c r="B441" s="31"/>
      <c r="D441" s="154" t="s">
        <v>215</v>
      </c>
      <c r="F441" s="185" t="s">
        <v>791</v>
      </c>
      <c r="I441" s="186"/>
      <c r="L441" s="31"/>
      <c r="M441" s="187"/>
      <c r="T441" s="57"/>
      <c r="AT441" s="16" t="s">
        <v>215</v>
      </c>
      <c r="AU441" s="16" t="s">
        <v>79</v>
      </c>
    </row>
    <row r="442" spans="2:65" s="1" customFormat="1" ht="37.950000000000003" customHeight="1" x14ac:dyDescent="0.2">
      <c r="B442" s="138"/>
      <c r="C442" s="139" t="s">
        <v>804</v>
      </c>
      <c r="D442" s="139" t="s">
        <v>145</v>
      </c>
      <c r="E442" s="140" t="s">
        <v>805</v>
      </c>
      <c r="F442" s="141" t="s">
        <v>806</v>
      </c>
      <c r="G442" s="142" t="s">
        <v>208</v>
      </c>
      <c r="H442" s="143">
        <v>2</v>
      </c>
      <c r="I442" s="144"/>
      <c r="J442" s="145">
        <f>ROUND(I442*H442,2)</f>
        <v>0</v>
      </c>
      <c r="K442" s="146"/>
      <c r="L442" s="31"/>
      <c r="M442" s="147" t="s">
        <v>1</v>
      </c>
      <c r="N442" s="148" t="s">
        <v>36</v>
      </c>
      <c r="P442" s="149">
        <f>O442*H442</f>
        <v>0</v>
      </c>
      <c r="Q442" s="149">
        <v>0</v>
      </c>
      <c r="R442" s="149">
        <f>Q442*H442</f>
        <v>0</v>
      </c>
      <c r="S442" s="149">
        <v>0</v>
      </c>
      <c r="T442" s="150">
        <f>S442*H442</f>
        <v>0</v>
      </c>
      <c r="AR442" s="151" t="s">
        <v>223</v>
      </c>
      <c r="AT442" s="151" t="s">
        <v>145</v>
      </c>
      <c r="AU442" s="151" t="s">
        <v>79</v>
      </c>
      <c r="AY442" s="16" t="s">
        <v>143</v>
      </c>
      <c r="BE442" s="152">
        <f>IF(N442="základná",J442,0)</f>
        <v>0</v>
      </c>
      <c r="BF442" s="152">
        <f>IF(N442="znížená",J442,0)</f>
        <v>0</v>
      </c>
      <c r="BG442" s="152">
        <f>IF(N442="zákl. prenesená",J442,0)</f>
        <v>0</v>
      </c>
      <c r="BH442" s="152">
        <f>IF(N442="zníž. prenesená",J442,0)</f>
        <v>0</v>
      </c>
      <c r="BI442" s="152">
        <f>IF(N442="nulová",J442,0)</f>
        <v>0</v>
      </c>
      <c r="BJ442" s="16" t="s">
        <v>79</v>
      </c>
      <c r="BK442" s="152">
        <f>ROUND(I442*H442,2)</f>
        <v>0</v>
      </c>
      <c r="BL442" s="16" t="s">
        <v>223</v>
      </c>
      <c r="BM442" s="151" t="s">
        <v>807</v>
      </c>
    </row>
    <row r="443" spans="2:65" s="1" customFormat="1" ht="28.8" x14ac:dyDescent="0.2">
      <c r="B443" s="31"/>
      <c r="D443" s="154" t="s">
        <v>215</v>
      </c>
      <c r="F443" s="185" t="s">
        <v>791</v>
      </c>
      <c r="I443" s="186"/>
      <c r="L443" s="31"/>
      <c r="M443" s="187"/>
      <c r="T443" s="57"/>
      <c r="AT443" s="16" t="s">
        <v>215</v>
      </c>
      <c r="AU443" s="16" t="s">
        <v>79</v>
      </c>
    </row>
    <row r="444" spans="2:65" s="1" customFormat="1" ht="37.950000000000003" customHeight="1" x14ac:dyDescent="0.2">
      <c r="B444" s="138"/>
      <c r="C444" s="139" t="s">
        <v>808</v>
      </c>
      <c r="D444" s="139" t="s">
        <v>145</v>
      </c>
      <c r="E444" s="140" t="s">
        <v>809</v>
      </c>
      <c r="F444" s="141" t="s">
        <v>810</v>
      </c>
      <c r="G444" s="142" t="s">
        <v>208</v>
      </c>
      <c r="H444" s="143">
        <v>3</v>
      </c>
      <c r="I444" s="144"/>
      <c r="J444" s="145">
        <f>ROUND(I444*H444,2)</f>
        <v>0</v>
      </c>
      <c r="K444" s="146"/>
      <c r="L444" s="31"/>
      <c r="M444" s="147" t="s">
        <v>1</v>
      </c>
      <c r="N444" s="148" t="s">
        <v>36</v>
      </c>
      <c r="P444" s="149">
        <f>O444*H444</f>
        <v>0</v>
      </c>
      <c r="Q444" s="149">
        <v>0</v>
      </c>
      <c r="R444" s="149">
        <f>Q444*H444</f>
        <v>0</v>
      </c>
      <c r="S444" s="149">
        <v>0</v>
      </c>
      <c r="T444" s="150">
        <f>S444*H444</f>
        <v>0</v>
      </c>
      <c r="AR444" s="151" t="s">
        <v>223</v>
      </c>
      <c r="AT444" s="151" t="s">
        <v>145</v>
      </c>
      <c r="AU444" s="151" t="s">
        <v>79</v>
      </c>
      <c r="AY444" s="16" t="s">
        <v>143</v>
      </c>
      <c r="BE444" s="152">
        <f>IF(N444="základná",J444,0)</f>
        <v>0</v>
      </c>
      <c r="BF444" s="152">
        <f>IF(N444="znížená",J444,0)</f>
        <v>0</v>
      </c>
      <c r="BG444" s="152">
        <f>IF(N444="zákl. prenesená",J444,0)</f>
        <v>0</v>
      </c>
      <c r="BH444" s="152">
        <f>IF(N444="zníž. prenesená",J444,0)</f>
        <v>0</v>
      </c>
      <c r="BI444" s="152">
        <f>IF(N444="nulová",J444,0)</f>
        <v>0</v>
      </c>
      <c r="BJ444" s="16" t="s">
        <v>79</v>
      </c>
      <c r="BK444" s="152">
        <f>ROUND(I444*H444,2)</f>
        <v>0</v>
      </c>
      <c r="BL444" s="16" t="s">
        <v>223</v>
      </c>
      <c r="BM444" s="151" t="s">
        <v>811</v>
      </c>
    </row>
    <row r="445" spans="2:65" s="1" customFormat="1" ht="28.8" x14ac:dyDescent="0.2">
      <c r="B445" s="31"/>
      <c r="D445" s="154" t="s">
        <v>215</v>
      </c>
      <c r="F445" s="185" t="s">
        <v>791</v>
      </c>
      <c r="I445" s="186"/>
      <c r="L445" s="31"/>
      <c r="M445" s="187"/>
      <c r="T445" s="57"/>
      <c r="AT445" s="16" t="s">
        <v>215</v>
      </c>
      <c r="AU445" s="16" t="s">
        <v>79</v>
      </c>
    </row>
    <row r="446" spans="2:65" s="1" customFormat="1" ht="37.950000000000003" customHeight="1" x14ac:dyDescent="0.2">
      <c r="B446" s="138"/>
      <c r="C446" s="139" t="s">
        <v>812</v>
      </c>
      <c r="D446" s="139" t="s">
        <v>145</v>
      </c>
      <c r="E446" s="140" t="s">
        <v>813</v>
      </c>
      <c r="F446" s="141" t="s">
        <v>814</v>
      </c>
      <c r="G446" s="142" t="s">
        <v>208</v>
      </c>
      <c r="H446" s="143">
        <v>2</v>
      </c>
      <c r="I446" s="144"/>
      <c r="J446" s="145">
        <f>ROUND(I446*H446,2)</f>
        <v>0</v>
      </c>
      <c r="K446" s="146"/>
      <c r="L446" s="31"/>
      <c r="M446" s="147" t="s">
        <v>1</v>
      </c>
      <c r="N446" s="148" t="s">
        <v>36</v>
      </c>
      <c r="P446" s="149">
        <f>O446*H446</f>
        <v>0</v>
      </c>
      <c r="Q446" s="149">
        <v>0</v>
      </c>
      <c r="R446" s="149">
        <f>Q446*H446</f>
        <v>0</v>
      </c>
      <c r="S446" s="149">
        <v>0</v>
      </c>
      <c r="T446" s="150">
        <f>S446*H446</f>
        <v>0</v>
      </c>
      <c r="AR446" s="151" t="s">
        <v>223</v>
      </c>
      <c r="AT446" s="151" t="s">
        <v>145</v>
      </c>
      <c r="AU446" s="151" t="s">
        <v>79</v>
      </c>
      <c r="AY446" s="16" t="s">
        <v>143</v>
      </c>
      <c r="BE446" s="152">
        <f>IF(N446="základná",J446,0)</f>
        <v>0</v>
      </c>
      <c r="BF446" s="152">
        <f>IF(N446="znížená",J446,0)</f>
        <v>0</v>
      </c>
      <c r="BG446" s="152">
        <f>IF(N446="zákl. prenesená",J446,0)</f>
        <v>0</v>
      </c>
      <c r="BH446" s="152">
        <f>IF(N446="zníž. prenesená",J446,0)</f>
        <v>0</v>
      </c>
      <c r="BI446" s="152">
        <f>IF(N446="nulová",J446,0)</f>
        <v>0</v>
      </c>
      <c r="BJ446" s="16" t="s">
        <v>79</v>
      </c>
      <c r="BK446" s="152">
        <f>ROUND(I446*H446,2)</f>
        <v>0</v>
      </c>
      <c r="BL446" s="16" t="s">
        <v>223</v>
      </c>
      <c r="BM446" s="151" t="s">
        <v>815</v>
      </c>
    </row>
    <row r="447" spans="2:65" s="1" customFormat="1" ht="28.8" x14ac:dyDescent="0.2">
      <c r="B447" s="31"/>
      <c r="D447" s="154" t="s">
        <v>215</v>
      </c>
      <c r="F447" s="185" t="s">
        <v>791</v>
      </c>
      <c r="I447" s="186"/>
      <c r="L447" s="31"/>
      <c r="M447" s="187"/>
      <c r="T447" s="57"/>
      <c r="AT447" s="16" t="s">
        <v>215</v>
      </c>
      <c r="AU447" s="16" t="s">
        <v>79</v>
      </c>
    </row>
    <row r="448" spans="2:65" s="1" customFormat="1" ht="37.950000000000003" customHeight="1" x14ac:dyDescent="0.2">
      <c r="B448" s="138"/>
      <c r="C448" s="139" t="s">
        <v>816</v>
      </c>
      <c r="D448" s="139" t="s">
        <v>145</v>
      </c>
      <c r="E448" s="140" t="s">
        <v>817</v>
      </c>
      <c r="F448" s="141" t="s">
        <v>818</v>
      </c>
      <c r="G448" s="142" t="s">
        <v>208</v>
      </c>
      <c r="H448" s="143">
        <v>1</v>
      </c>
      <c r="I448" s="144"/>
      <c r="J448" s="145">
        <f>ROUND(I448*H448,2)</f>
        <v>0</v>
      </c>
      <c r="K448" s="146"/>
      <c r="L448" s="31"/>
      <c r="M448" s="147" t="s">
        <v>1</v>
      </c>
      <c r="N448" s="148" t="s">
        <v>36</v>
      </c>
      <c r="P448" s="149">
        <f>O448*H448</f>
        <v>0</v>
      </c>
      <c r="Q448" s="149">
        <v>0</v>
      </c>
      <c r="R448" s="149">
        <f>Q448*H448</f>
        <v>0</v>
      </c>
      <c r="S448" s="149">
        <v>0</v>
      </c>
      <c r="T448" s="150">
        <f>S448*H448</f>
        <v>0</v>
      </c>
      <c r="AR448" s="151" t="s">
        <v>223</v>
      </c>
      <c r="AT448" s="151" t="s">
        <v>145</v>
      </c>
      <c r="AU448" s="151" t="s">
        <v>79</v>
      </c>
      <c r="AY448" s="16" t="s">
        <v>143</v>
      </c>
      <c r="BE448" s="152">
        <f>IF(N448="základná",J448,0)</f>
        <v>0</v>
      </c>
      <c r="BF448" s="152">
        <f>IF(N448="znížená",J448,0)</f>
        <v>0</v>
      </c>
      <c r="BG448" s="152">
        <f>IF(N448="zákl. prenesená",J448,0)</f>
        <v>0</v>
      </c>
      <c r="BH448" s="152">
        <f>IF(N448="zníž. prenesená",J448,0)</f>
        <v>0</v>
      </c>
      <c r="BI448" s="152">
        <f>IF(N448="nulová",J448,0)</f>
        <v>0</v>
      </c>
      <c r="BJ448" s="16" t="s">
        <v>79</v>
      </c>
      <c r="BK448" s="152">
        <f>ROUND(I448*H448,2)</f>
        <v>0</v>
      </c>
      <c r="BL448" s="16" t="s">
        <v>223</v>
      </c>
      <c r="BM448" s="151" t="s">
        <v>819</v>
      </c>
    </row>
    <row r="449" spans="2:65" s="1" customFormat="1" ht="28.8" x14ac:dyDescent="0.2">
      <c r="B449" s="31"/>
      <c r="D449" s="154" t="s">
        <v>215</v>
      </c>
      <c r="F449" s="185" t="s">
        <v>791</v>
      </c>
      <c r="I449" s="186"/>
      <c r="L449" s="31"/>
      <c r="M449" s="187"/>
      <c r="T449" s="57"/>
      <c r="AT449" s="16" t="s">
        <v>215</v>
      </c>
      <c r="AU449" s="16" t="s">
        <v>79</v>
      </c>
    </row>
    <row r="450" spans="2:65" s="1" customFormat="1" ht="37.950000000000003" customHeight="1" x14ac:dyDescent="0.2">
      <c r="B450" s="138"/>
      <c r="C450" s="139" t="s">
        <v>820</v>
      </c>
      <c r="D450" s="139" t="s">
        <v>145</v>
      </c>
      <c r="E450" s="140" t="s">
        <v>821</v>
      </c>
      <c r="F450" s="141" t="s">
        <v>822</v>
      </c>
      <c r="G450" s="142" t="s">
        <v>208</v>
      </c>
      <c r="H450" s="143">
        <v>1</v>
      </c>
      <c r="I450" s="144"/>
      <c r="J450" s="145">
        <f>ROUND(I450*H450,2)</f>
        <v>0</v>
      </c>
      <c r="K450" s="146"/>
      <c r="L450" s="31"/>
      <c r="M450" s="147" t="s">
        <v>1</v>
      </c>
      <c r="N450" s="148" t="s">
        <v>36</v>
      </c>
      <c r="P450" s="149">
        <f>O450*H450</f>
        <v>0</v>
      </c>
      <c r="Q450" s="149">
        <v>0</v>
      </c>
      <c r="R450" s="149">
        <f>Q450*H450</f>
        <v>0</v>
      </c>
      <c r="S450" s="149">
        <v>0</v>
      </c>
      <c r="T450" s="150">
        <f>S450*H450</f>
        <v>0</v>
      </c>
      <c r="AR450" s="151" t="s">
        <v>223</v>
      </c>
      <c r="AT450" s="151" t="s">
        <v>145</v>
      </c>
      <c r="AU450" s="151" t="s">
        <v>79</v>
      </c>
      <c r="AY450" s="16" t="s">
        <v>143</v>
      </c>
      <c r="BE450" s="152">
        <f>IF(N450="základná",J450,0)</f>
        <v>0</v>
      </c>
      <c r="BF450" s="152">
        <f>IF(N450="znížená",J450,0)</f>
        <v>0</v>
      </c>
      <c r="BG450" s="152">
        <f>IF(N450="zákl. prenesená",J450,0)</f>
        <v>0</v>
      </c>
      <c r="BH450" s="152">
        <f>IF(N450="zníž. prenesená",J450,0)</f>
        <v>0</v>
      </c>
      <c r="BI450" s="152">
        <f>IF(N450="nulová",J450,0)</f>
        <v>0</v>
      </c>
      <c r="BJ450" s="16" t="s">
        <v>79</v>
      </c>
      <c r="BK450" s="152">
        <f>ROUND(I450*H450,2)</f>
        <v>0</v>
      </c>
      <c r="BL450" s="16" t="s">
        <v>223</v>
      </c>
      <c r="BM450" s="151" t="s">
        <v>823</v>
      </c>
    </row>
    <row r="451" spans="2:65" s="1" customFormat="1" ht="28.8" x14ac:dyDescent="0.2">
      <c r="B451" s="31"/>
      <c r="D451" s="154" t="s">
        <v>215</v>
      </c>
      <c r="F451" s="185" t="s">
        <v>791</v>
      </c>
      <c r="I451" s="186"/>
      <c r="L451" s="31"/>
      <c r="M451" s="187"/>
      <c r="T451" s="57"/>
      <c r="AT451" s="16" t="s">
        <v>215</v>
      </c>
      <c r="AU451" s="16" t="s">
        <v>79</v>
      </c>
    </row>
    <row r="452" spans="2:65" s="1" customFormat="1" ht="37.950000000000003" customHeight="1" x14ac:dyDescent="0.2">
      <c r="B452" s="138"/>
      <c r="C452" s="139" t="s">
        <v>824</v>
      </c>
      <c r="D452" s="139" t="s">
        <v>145</v>
      </c>
      <c r="E452" s="140" t="s">
        <v>825</v>
      </c>
      <c r="F452" s="141" t="s">
        <v>826</v>
      </c>
      <c r="G452" s="142" t="s">
        <v>208</v>
      </c>
      <c r="H452" s="143">
        <v>3</v>
      </c>
      <c r="I452" s="144"/>
      <c r="J452" s="145">
        <f>ROUND(I452*H452,2)</f>
        <v>0</v>
      </c>
      <c r="K452" s="146"/>
      <c r="L452" s="31"/>
      <c r="M452" s="147" t="s">
        <v>1</v>
      </c>
      <c r="N452" s="148" t="s">
        <v>36</v>
      </c>
      <c r="P452" s="149">
        <f>O452*H452</f>
        <v>0</v>
      </c>
      <c r="Q452" s="149">
        <v>0</v>
      </c>
      <c r="R452" s="149">
        <f>Q452*H452</f>
        <v>0</v>
      </c>
      <c r="S452" s="149">
        <v>0</v>
      </c>
      <c r="T452" s="150">
        <f>S452*H452</f>
        <v>0</v>
      </c>
      <c r="AR452" s="151" t="s">
        <v>223</v>
      </c>
      <c r="AT452" s="151" t="s">
        <v>145</v>
      </c>
      <c r="AU452" s="151" t="s">
        <v>79</v>
      </c>
      <c r="AY452" s="16" t="s">
        <v>143</v>
      </c>
      <c r="BE452" s="152">
        <f>IF(N452="základná",J452,0)</f>
        <v>0</v>
      </c>
      <c r="BF452" s="152">
        <f>IF(N452="znížená",J452,0)</f>
        <v>0</v>
      </c>
      <c r="BG452" s="152">
        <f>IF(N452="zákl. prenesená",J452,0)</f>
        <v>0</v>
      </c>
      <c r="BH452" s="152">
        <f>IF(N452="zníž. prenesená",J452,0)</f>
        <v>0</v>
      </c>
      <c r="BI452" s="152">
        <f>IF(N452="nulová",J452,0)</f>
        <v>0</v>
      </c>
      <c r="BJ452" s="16" t="s">
        <v>79</v>
      </c>
      <c r="BK452" s="152">
        <f>ROUND(I452*H452,2)</f>
        <v>0</v>
      </c>
      <c r="BL452" s="16" t="s">
        <v>223</v>
      </c>
      <c r="BM452" s="151" t="s">
        <v>827</v>
      </c>
    </row>
    <row r="453" spans="2:65" s="1" customFormat="1" ht="28.8" x14ac:dyDescent="0.2">
      <c r="B453" s="31"/>
      <c r="D453" s="154" t="s">
        <v>215</v>
      </c>
      <c r="F453" s="185" t="s">
        <v>791</v>
      </c>
      <c r="I453" s="186"/>
      <c r="L453" s="31"/>
      <c r="M453" s="187"/>
      <c r="T453" s="57"/>
      <c r="AT453" s="16" t="s">
        <v>215</v>
      </c>
      <c r="AU453" s="16" t="s">
        <v>79</v>
      </c>
    </row>
    <row r="454" spans="2:65" s="1" customFormat="1" ht="24.15" customHeight="1" x14ac:dyDescent="0.2">
      <c r="B454" s="138"/>
      <c r="C454" s="139" t="s">
        <v>828</v>
      </c>
      <c r="D454" s="139" t="s">
        <v>145</v>
      </c>
      <c r="E454" s="140" t="s">
        <v>829</v>
      </c>
      <c r="F454" s="141" t="s">
        <v>830</v>
      </c>
      <c r="G454" s="142" t="s">
        <v>208</v>
      </c>
      <c r="H454" s="143">
        <v>1</v>
      </c>
      <c r="I454" s="144"/>
      <c r="J454" s="145">
        <f>ROUND(I454*H454,2)</f>
        <v>0</v>
      </c>
      <c r="K454" s="146"/>
      <c r="L454" s="31"/>
      <c r="M454" s="147" t="s">
        <v>1</v>
      </c>
      <c r="N454" s="148" t="s">
        <v>36</v>
      </c>
      <c r="P454" s="149">
        <f>O454*H454</f>
        <v>0</v>
      </c>
      <c r="Q454" s="149">
        <v>0</v>
      </c>
      <c r="R454" s="149">
        <f>Q454*H454</f>
        <v>0</v>
      </c>
      <c r="S454" s="149">
        <v>0</v>
      </c>
      <c r="T454" s="150">
        <f>S454*H454</f>
        <v>0</v>
      </c>
      <c r="AR454" s="151" t="s">
        <v>223</v>
      </c>
      <c r="AT454" s="151" t="s">
        <v>145</v>
      </c>
      <c r="AU454" s="151" t="s">
        <v>79</v>
      </c>
      <c r="AY454" s="16" t="s">
        <v>143</v>
      </c>
      <c r="BE454" s="152">
        <f>IF(N454="základná",J454,0)</f>
        <v>0</v>
      </c>
      <c r="BF454" s="152">
        <f>IF(N454="znížená",J454,0)</f>
        <v>0</v>
      </c>
      <c r="BG454" s="152">
        <f>IF(N454="zákl. prenesená",J454,0)</f>
        <v>0</v>
      </c>
      <c r="BH454" s="152">
        <f>IF(N454="zníž. prenesená",J454,0)</f>
        <v>0</v>
      </c>
      <c r="BI454" s="152">
        <f>IF(N454="nulová",J454,0)</f>
        <v>0</v>
      </c>
      <c r="BJ454" s="16" t="s">
        <v>79</v>
      </c>
      <c r="BK454" s="152">
        <f>ROUND(I454*H454,2)</f>
        <v>0</v>
      </c>
      <c r="BL454" s="16" t="s">
        <v>223</v>
      </c>
      <c r="BM454" s="151" t="s">
        <v>831</v>
      </c>
    </row>
    <row r="455" spans="2:65" s="1" customFormat="1" ht="28.8" x14ac:dyDescent="0.2">
      <c r="B455" s="31"/>
      <c r="D455" s="154" t="s">
        <v>215</v>
      </c>
      <c r="F455" s="185" t="s">
        <v>791</v>
      </c>
      <c r="I455" s="186"/>
      <c r="L455" s="31"/>
      <c r="M455" s="187"/>
      <c r="T455" s="57"/>
      <c r="AT455" s="16" t="s">
        <v>215</v>
      </c>
      <c r="AU455" s="16" t="s">
        <v>79</v>
      </c>
    </row>
    <row r="456" spans="2:65" s="1" customFormat="1" ht="24.15" customHeight="1" x14ac:dyDescent="0.2">
      <c r="B456" s="138"/>
      <c r="C456" s="139" t="s">
        <v>832</v>
      </c>
      <c r="D456" s="139" t="s">
        <v>145</v>
      </c>
      <c r="E456" s="140" t="s">
        <v>833</v>
      </c>
      <c r="F456" s="141" t="s">
        <v>834</v>
      </c>
      <c r="G456" s="142" t="s">
        <v>208</v>
      </c>
      <c r="H456" s="143">
        <v>1</v>
      </c>
      <c r="I456" s="144"/>
      <c r="J456" s="145">
        <f>ROUND(I456*H456,2)</f>
        <v>0</v>
      </c>
      <c r="K456" s="146"/>
      <c r="L456" s="31"/>
      <c r="M456" s="147" t="s">
        <v>1</v>
      </c>
      <c r="N456" s="148" t="s">
        <v>36</v>
      </c>
      <c r="P456" s="149">
        <f>O456*H456</f>
        <v>0</v>
      </c>
      <c r="Q456" s="149">
        <v>0</v>
      </c>
      <c r="R456" s="149">
        <f>Q456*H456</f>
        <v>0</v>
      </c>
      <c r="S456" s="149">
        <v>0</v>
      </c>
      <c r="T456" s="150">
        <f>S456*H456</f>
        <v>0</v>
      </c>
      <c r="AR456" s="151" t="s">
        <v>223</v>
      </c>
      <c r="AT456" s="151" t="s">
        <v>145</v>
      </c>
      <c r="AU456" s="151" t="s">
        <v>79</v>
      </c>
      <c r="AY456" s="16" t="s">
        <v>143</v>
      </c>
      <c r="BE456" s="152">
        <f>IF(N456="základná",J456,0)</f>
        <v>0</v>
      </c>
      <c r="BF456" s="152">
        <f>IF(N456="znížená",J456,0)</f>
        <v>0</v>
      </c>
      <c r="BG456" s="152">
        <f>IF(N456="zákl. prenesená",J456,0)</f>
        <v>0</v>
      </c>
      <c r="BH456" s="152">
        <f>IF(N456="zníž. prenesená",J456,0)</f>
        <v>0</v>
      </c>
      <c r="BI456" s="152">
        <f>IF(N456="nulová",J456,0)</f>
        <v>0</v>
      </c>
      <c r="BJ456" s="16" t="s">
        <v>79</v>
      </c>
      <c r="BK456" s="152">
        <f>ROUND(I456*H456,2)</f>
        <v>0</v>
      </c>
      <c r="BL456" s="16" t="s">
        <v>223</v>
      </c>
      <c r="BM456" s="151" t="s">
        <v>835</v>
      </c>
    </row>
    <row r="457" spans="2:65" s="1" customFormat="1" ht="28.8" x14ac:dyDescent="0.2">
      <c r="B457" s="31"/>
      <c r="D457" s="154" t="s">
        <v>215</v>
      </c>
      <c r="F457" s="185" t="s">
        <v>791</v>
      </c>
      <c r="I457" s="186"/>
      <c r="L457" s="31"/>
      <c r="M457" s="187"/>
      <c r="T457" s="57"/>
      <c r="AT457" s="16" t="s">
        <v>215</v>
      </c>
      <c r="AU457" s="16" t="s">
        <v>79</v>
      </c>
    </row>
    <row r="458" spans="2:65" s="1" customFormat="1" ht="24.15" customHeight="1" x14ac:dyDescent="0.2">
      <c r="B458" s="138"/>
      <c r="C458" s="139" t="s">
        <v>836</v>
      </c>
      <c r="D458" s="139" t="s">
        <v>145</v>
      </c>
      <c r="E458" s="140" t="s">
        <v>837</v>
      </c>
      <c r="F458" s="141" t="s">
        <v>838</v>
      </c>
      <c r="G458" s="142" t="s">
        <v>208</v>
      </c>
      <c r="H458" s="143">
        <v>2</v>
      </c>
      <c r="I458" s="144"/>
      <c r="J458" s="145">
        <f>ROUND(I458*H458,2)</f>
        <v>0</v>
      </c>
      <c r="K458" s="146"/>
      <c r="L458" s="31"/>
      <c r="M458" s="147" t="s">
        <v>1</v>
      </c>
      <c r="N458" s="148" t="s">
        <v>36</v>
      </c>
      <c r="P458" s="149">
        <f>O458*H458</f>
        <v>0</v>
      </c>
      <c r="Q458" s="149">
        <v>0</v>
      </c>
      <c r="R458" s="149">
        <f>Q458*H458</f>
        <v>0</v>
      </c>
      <c r="S458" s="149">
        <v>0</v>
      </c>
      <c r="T458" s="150">
        <f>S458*H458</f>
        <v>0</v>
      </c>
      <c r="AR458" s="151" t="s">
        <v>223</v>
      </c>
      <c r="AT458" s="151" t="s">
        <v>145</v>
      </c>
      <c r="AU458" s="151" t="s">
        <v>79</v>
      </c>
      <c r="AY458" s="16" t="s">
        <v>143</v>
      </c>
      <c r="BE458" s="152">
        <f>IF(N458="základná",J458,0)</f>
        <v>0</v>
      </c>
      <c r="BF458" s="152">
        <f>IF(N458="znížená",J458,0)</f>
        <v>0</v>
      </c>
      <c r="BG458" s="152">
        <f>IF(N458="zákl. prenesená",J458,0)</f>
        <v>0</v>
      </c>
      <c r="BH458" s="152">
        <f>IF(N458="zníž. prenesená",J458,0)</f>
        <v>0</v>
      </c>
      <c r="BI458" s="152">
        <f>IF(N458="nulová",J458,0)</f>
        <v>0</v>
      </c>
      <c r="BJ458" s="16" t="s">
        <v>79</v>
      </c>
      <c r="BK458" s="152">
        <f>ROUND(I458*H458,2)</f>
        <v>0</v>
      </c>
      <c r="BL458" s="16" t="s">
        <v>223</v>
      </c>
      <c r="BM458" s="151" t="s">
        <v>839</v>
      </c>
    </row>
    <row r="459" spans="2:65" s="1" customFormat="1" ht="28.8" x14ac:dyDescent="0.2">
      <c r="B459" s="31"/>
      <c r="D459" s="154" t="s">
        <v>215</v>
      </c>
      <c r="F459" s="185" t="s">
        <v>791</v>
      </c>
      <c r="I459" s="186"/>
      <c r="L459" s="31"/>
      <c r="M459" s="187"/>
      <c r="T459" s="57"/>
      <c r="AT459" s="16" t="s">
        <v>215</v>
      </c>
      <c r="AU459" s="16" t="s">
        <v>79</v>
      </c>
    </row>
    <row r="460" spans="2:65" s="1" customFormat="1" ht="24.15" customHeight="1" x14ac:dyDescent="0.2">
      <c r="B460" s="138"/>
      <c r="C460" s="139" t="s">
        <v>840</v>
      </c>
      <c r="D460" s="139" t="s">
        <v>145</v>
      </c>
      <c r="E460" s="140" t="s">
        <v>841</v>
      </c>
      <c r="F460" s="141" t="s">
        <v>842</v>
      </c>
      <c r="G460" s="142" t="s">
        <v>208</v>
      </c>
      <c r="H460" s="143">
        <v>2</v>
      </c>
      <c r="I460" s="144"/>
      <c r="J460" s="145">
        <f>ROUND(I460*H460,2)</f>
        <v>0</v>
      </c>
      <c r="K460" s="146"/>
      <c r="L460" s="31"/>
      <c r="M460" s="147" t="s">
        <v>1</v>
      </c>
      <c r="N460" s="148" t="s">
        <v>36</v>
      </c>
      <c r="P460" s="149">
        <f>O460*H460</f>
        <v>0</v>
      </c>
      <c r="Q460" s="149">
        <v>0</v>
      </c>
      <c r="R460" s="149">
        <f>Q460*H460</f>
        <v>0</v>
      </c>
      <c r="S460" s="149">
        <v>0</v>
      </c>
      <c r="T460" s="150">
        <f>S460*H460</f>
        <v>0</v>
      </c>
      <c r="AR460" s="151" t="s">
        <v>223</v>
      </c>
      <c r="AT460" s="151" t="s">
        <v>145</v>
      </c>
      <c r="AU460" s="151" t="s">
        <v>79</v>
      </c>
      <c r="AY460" s="16" t="s">
        <v>143</v>
      </c>
      <c r="BE460" s="152">
        <f>IF(N460="základná",J460,0)</f>
        <v>0</v>
      </c>
      <c r="BF460" s="152">
        <f>IF(N460="znížená",J460,0)</f>
        <v>0</v>
      </c>
      <c r="BG460" s="152">
        <f>IF(N460="zákl. prenesená",J460,0)</f>
        <v>0</v>
      </c>
      <c r="BH460" s="152">
        <f>IF(N460="zníž. prenesená",J460,0)</f>
        <v>0</v>
      </c>
      <c r="BI460" s="152">
        <f>IF(N460="nulová",J460,0)</f>
        <v>0</v>
      </c>
      <c r="BJ460" s="16" t="s">
        <v>79</v>
      </c>
      <c r="BK460" s="152">
        <f>ROUND(I460*H460,2)</f>
        <v>0</v>
      </c>
      <c r="BL460" s="16" t="s">
        <v>223</v>
      </c>
      <c r="BM460" s="151" t="s">
        <v>843</v>
      </c>
    </row>
    <row r="461" spans="2:65" s="1" customFormat="1" ht="28.8" x14ac:dyDescent="0.2">
      <c r="B461" s="31"/>
      <c r="D461" s="154" t="s">
        <v>215</v>
      </c>
      <c r="F461" s="185" t="s">
        <v>791</v>
      </c>
      <c r="I461" s="186"/>
      <c r="L461" s="31"/>
      <c r="M461" s="187"/>
      <c r="T461" s="57"/>
      <c r="AT461" s="16" t="s">
        <v>215</v>
      </c>
      <c r="AU461" s="16" t="s">
        <v>79</v>
      </c>
    </row>
    <row r="462" spans="2:65" s="1" customFormat="1" ht="24.15" customHeight="1" x14ac:dyDescent="0.2">
      <c r="B462" s="138"/>
      <c r="C462" s="139" t="s">
        <v>844</v>
      </c>
      <c r="D462" s="139" t="s">
        <v>145</v>
      </c>
      <c r="E462" s="140" t="s">
        <v>845</v>
      </c>
      <c r="F462" s="141" t="s">
        <v>846</v>
      </c>
      <c r="G462" s="142" t="s">
        <v>208</v>
      </c>
      <c r="H462" s="143">
        <v>5</v>
      </c>
      <c r="I462" s="144"/>
      <c r="J462" s="145">
        <f>ROUND(I462*H462,2)</f>
        <v>0</v>
      </c>
      <c r="K462" s="146"/>
      <c r="L462" s="31"/>
      <c r="M462" s="147" t="s">
        <v>1</v>
      </c>
      <c r="N462" s="148" t="s">
        <v>36</v>
      </c>
      <c r="P462" s="149">
        <f>O462*H462</f>
        <v>0</v>
      </c>
      <c r="Q462" s="149">
        <v>0</v>
      </c>
      <c r="R462" s="149">
        <f>Q462*H462</f>
        <v>0</v>
      </c>
      <c r="S462" s="149">
        <v>0</v>
      </c>
      <c r="T462" s="150">
        <f>S462*H462</f>
        <v>0</v>
      </c>
      <c r="AR462" s="151" t="s">
        <v>223</v>
      </c>
      <c r="AT462" s="151" t="s">
        <v>145</v>
      </c>
      <c r="AU462" s="151" t="s">
        <v>79</v>
      </c>
      <c r="AY462" s="16" t="s">
        <v>143</v>
      </c>
      <c r="BE462" s="152">
        <f>IF(N462="základná",J462,0)</f>
        <v>0</v>
      </c>
      <c r="BF462" s="152">
        <f>IF(N462="znížená",J462,0)</f>
        <v>0</v>
      </c>
      <c r="BG462" s="152">
        <f>IF(N462="zákl. prenesená",J462,0)</f>
        <v>0</v>
      </c>
      <c r="BH462" s="152">
        <f>IF(N462="zníž. prenesená",J462,0)</f>
        <v>0</v>
      </c>
      <c r="BI462" s="152">
        <f>IF(N462="nulová",J462,0)</f>
        <v>0</v>
      </c>
      <c r="BJ462" s="16" t="s">
        <v>79</v>
      </c>
      <c r="BK462" s="152">
        <f>ROUND(I462*H462,2)</f>
        <v>0</v>
      </c>
      <c r="BL462" s="16" t="s">
        <v>223</v>
      </c>
      <c r="BM462" s="151" t="s">
        <v>847</v>
      </c>
    </row>
    <row r="463" spans="2:65" s="1" customFormat="1" ht="28.8" x14ac:dyDescent="0.2">
      <c r="B463" s="31"/>
      <c r="D463" s="154" t="s">
        <v>215</v>
      </c>
      <c r="F463" s="185" t="s">
        <v>791</v>
      </c>
      <c r="I463" s="186"/>
      <c r="L463" s="31"/>
      <c r="M463" s="187"/>
      <c r="T463" s="57"/>
      <c r="AT463" s="16" t="s">
        <v>215</v>
      </c>
      <c r="AU463" s="16" t="s">
        <v>79</v>
      </c>
    </row>
    <row r="464" spans="2:65" s="1" customFormat="1" ht="24.15" customHeight="1" x14ac:dyDescent="0.2">
      <c r="B464" s="138"/>
      <c r="C464" s="139" t="s">
        <v>848</v>
      </c>
      <c r="D464" s="139" t="s">
        <v>145</v>
      </c>
      <c r="E464" s="140" t="s">
        <v>849</v>
      </c>
      <c r="F464" s="141" t="s">
        <v>850</v>
      </c>
      <c r="G464" s="142" t="s">
        <v>208</v>
      </c>
      <c r="H464" s="143">
        <v>5</v>
      </c>
      <c r="I464" s="144"/>
      <c r="J464" s="145">
        <f>ROUND(I464*H464,2)</f>
        <v>0</v>
      </c>
      <c r="K464" s="146"/>
      <c r="L464" s="31"/>
      <c r="M464" s="147" t="s">
        <v>1</v>
      </c>
      <c r="N464" s="148" t="s">
        <v>36</v>
      </c>
      <c r="P464" s="149">
        <f>O464*H464</f>
        <v>0</v>
      </c>
      <c r="Q464" s="149">
        <v>0</v>
      </c>
      <c r="R464" s="149">
        <f>Q464*H464</f>
        <v>0</v>
      </c>
      <c r="S464" s="149">
        <v>0</v>
      </c>
      <c r="T464" s="150">
        <f>S464*H464</f>
        <v>0</v>
      </c>
      <c r="AR464" s="151" t="s">
        <v>223</v>
      </c>
      <c r="AT464" s="151" t="s">
        <v>145</v>
      </c>
      <c r="AU464" s="151" t="s">
        <v>79</v>
      </c>
      <c r="AY464" s="16" t="s">
        <v>143</v>
      </c>
      <c r="BE464" s="152">
        <f>IF(N464="základná",J464,0)</f>
        <v>0</v>
      </c>
      <c r="BF464" s="152">
        <f>IF(N464="znížená",J464,0)</f>
        <v>0</v>
      </c>
      <c r="BG464" s="152">
        <f>IF(N464="zákl. prenesená",J464,0)</f>
        <v>0</v>
      </c>
      <c r="BH464" s="152">
        <f>IF(N464="zníž. prenesená",J464,0)</f>
        <v>0</v>
      </c>
      <c r="BI464" s="152">
        <f>IF(N464="nulová",J464,0)</f>
        <v>0</v>
      </c>
      <c r="BJ464" s="16" t="s">
        <v>79</v>
      </c>
      <c r="BK464" s="152">
        <f>ROUND(I464*H464,2)</f>
        <v>0</v>
      </c>
      <c r="BL464" s="16" t="s">
        <v>223</v>
      </c>
      <c r="BM464" s="151" t="s">
        <v>851</v>
      </c>
    </row>
    <row r="465" spans="2:65" s="1" customFormat="1" ht="28.8" x14ac:dyDescent="0.2">
      <c r="B465" s="31"/>
      <c r="D465" s="154" t="s">
        <v>215</v>
      </c>
      <c r="F465" s="185" t="s">
        <v>791</v>
      </c>
      <c r="I465" s="186"/>
      <c r="L465" s="31"/>
      <c r="M465" s="187"/>
      <c r="T465" s="57"/>
      <c r="AT465" s="16" t="s">
        <v>215</v>
      </c>
      <c r="AU465" s="16" t="s">
        <v>79</v>
      </c>
    </row>
    <row r="466" spans="2:65" s="1" customFormat="1" ht="24.15" customHeight="1" x14ac:dyDescent="0.2">
      <c r="B466" s="138"/>
      <c r="C466" s="139" t="s">
        <v>852</v>
      </c>
      <c r="D466" s="139" t="s">
        <v>145</v>
      </c>
      <c r="E466" s="140" t="s">
        <v>853</v>
      </c>
      <c r="F466" s="141" t="s">
        <v>854</v>
      </c>
      <c r="G466" s="142" t="s">
        <v>208</v>
      </c>
      <c r="H466" s="143">
        <v>1</v>
      </c>
      <c r="I466" s="144"/>
      <c r="J466" s="145">
        <f>ROUND(I466*H466,2)</f>
        <v>0</v>
      </c>
      <c r="K466" s="146"/>
      <c r="L466" s="31"/>
      <c r="M466" s="147" t="s">
        <v>1</v>
      </c>
      <c r="N466" s="148" t="s">
        <v>36</v>
      </c>
      <c r="P466" s="149">
        <f>O466*H466</f>
        <v>0</v>
      </c>
      <c r="Q466" s="149">
        <v>0</v>
      </c>
      <c r="R466" s="149">
        <f>Q466*H466</f>
        <v>0</v>
      </c>
      <c r="S466" s="149">
        <v>0</v>
      </c>
      <c r="T466" s="150">
        <f>S466*H466</f>
        <v>0</v>
      </c>
      <c r="AR466" s="151" t="s">
        <v>223</v>
      </c>
      <c r="AT466" s="151" t="s">
        <v>145</v>
      </c>
      <c r="AU466" s="151" t="s">
        <v>79</v>
      </c>
      <c r="AY466" s="16" t="s">
        <v>143</v>
      </c>
      <c r="BE466" s="152">
        <f>IF(N466="základná",J466,0)</f>
        <v>0</v>
      </c>
      <c r="BF466" s="152">
        <f>IF(N466="znížená",J466,0)</f>
        <v>0</v>
      </c>
      <c r="BG466" s="152">
        <f>IF(N466="zákl. prenesená",J466,0)</f>
        <v>0</v>
      </c>
      <c r="BH466" s="152">
        <f>IF(N466="zníž. prenesená",J466,0)</f>
        <v>0</v>
      </c>
      <c r="BI466" s="152">
        <f>IF(N466="nulová",J466,0)</f>
        <v>0</v>
      </c>
      <c r="BJ466" s="16" t="s">
        <v>79</v>
      </c>
      <c r="BK466" s="152">
        <f>ROUND(I466*H466,2)</f>
        <v>0</v>
      </c>
      <c r="BL466" s="16" t="s">
        <v>223</v>
      </c>
      <c r="BM466" s="151" t="s">
        <v>855</v>
      </c>
    </row>
    <row r="467" spans="2:65" s="1" customFormat="1" ht="28.8" x14ac:dyDescent="0.2">
      <c r="B467" s="31"/>
      <c r="D467" s="154" t="s">
        <v>215</v>
      </c>
      <c r="F467" s="185" t="s">
        <v>791</v>
      </c>
      <c r="I467" s="186"/>
      <c r="L467" s="31"/>
      <c r="M467" s="187"/>
      <c r="T467" s="57"/>
      <c r="AT467" s="16" t="s">
        <v>215</v>
      </c>
      <c r="AU467" s="16" t="s">
        <v>79</v>
      </c>
    </row>
    <row r="468" spans="2:65" s="1" customFormat="1" ht="24.15" customHeight="1" x14ac:dyDescent="0.2">
      <c r="B468" s="138"/>
      <c r="C468" s="139" t="s">
        <v>856</v>
      </c>
      <c r="D468" s="139" t="s">
        <v>145</v>
      </c>
      <c r="E468" s="140" t="s">
        <v>857</v>
      </c>
      <c r="F468" s="141" t="s">
        <v>858</v>
      </c>
      <c r="G468" s="142" t="s">
        <v>530</v>
      </c>
      <c r="H468" s="188"/>
      <c r="I468" s="144"/>
      <c r="J468" s="145">
        <f>ROUND(I468*H468,2)</f>
        <v>0</v>
      </c>
      <c r="K468" s="146"/>
      <c r="L468" s="31"/>
      <c r="M468" s="147" t="s">
        <v>1</v>
      </c>
      <c r="N468" s="148" t="s">
        <v>36</v>
      </c>
      <c r="P468" s="149">
        <f>O468*H468</f>
        <v>0</v>
      </c>
      <c r="Q468" s="149">
        <v>0</v>
      </c>
      <c r="R468" s="149">
        <f>Q468*H468</f>
        <v>0</v>
      </c>
      <c r="S468" s="149">
        <v>0</v>
      </c>
      <c r="T468" s="150">
        <f>S468*H468</f>
        <v>0</v>
      </c>
      <c r="AR468" s="151" t="s">
        <v>223</v>
      </c>
      <c r="AT468" s="151" t="s">
        <v>145</v>
      </c>
      <c r="AU468" s="151" t="s">
        <v>79</v>
      </c>
      <c r="AY468" s="16" t="s">
        <v>143</v>
      </c>
      <c r="BE468" s="152">
        <f>IF(N468="základná",J468,0)</f>
        <v>0</v>
      </c>
      <c r="BF468" s="152">
        <f>IF(N468="znížená",J468,0)</f>
        <v>0</v>
      </c>
      <c r="BG468" s="152">
        <f>IF(N468="zákl. prenesená",J468,0)</f>
        <v>0</v>
      </c>
      <c r="BH468" s="152">
        <f>IF(N468="zníž. prenesená",J468,0)</f>
        <v>0</v>
      </c>
      <c r="BI468" s="152">
        <f>IF(N468="nulová",J468,0)</f>
        <v>0</v>
      </c>
      <c r="BJ468" s="16" t="s">
        <v>79</v>
      </c>
      <c r="BK468" s="152">
        <f>ROUND(I468*H468,2)</f>
        <v>0</v>
      </c>
      <c r="BL468" s="16" t="s">
        <v>223</v>
      </c>
      <c r="BM468" s="151" t="s">
        <v>859</v>
      </c>
    </row>
    <row r="469" spans="2:65" s="11" customFormat="1" ht="22.95" customHeight="1" x14ac:dyDescent="0.25">
      <c r="B469" s="126"/>
      <c r="D469" s="127" t="s">
        <v>69</v>
      </c>
      <c r="E469" s="136" t="s">
        <v>860</v>
      </c>
      <c r="F469" s="136" t="s">
        <v>861</v>
      </c>
      <c r="I469" s="129"/>
      <c r="J469" s="137">
        <f>BK469</f>
        <v>0</v>
      </c>
      <c r="L469" s="126"/>
      <c r="M469" s="131"/>
      <c r="P469" s="132">
        <f>SUM(P470:P479)</f>
        <v>0</v>
      </c>
      <c r="R469" s="132">
        <f>SUM(R470:R479)</f>
        <v>0.30399999999999999</v>
      </c>
      <c r="T469" s="133">
        <f>SUM(T470:T479)</f>
        <v>0.30399999999999999</v>
      </c>
      <c r="AR469" s="127" t="s">
        <v>79</v>
      </c>
      <c r="AT469" s="134" t="s">
        <v>69</v>
      </c>
      <c r="AU469" s="134" t="s">
        <v>75</v>
      </c>
      <c r="AY469" s="127" t="s">
        <v>143</v>
      </c>
      <c r="BK469" s="135">
        <f>SUM(BK470:BK479)</f>
        <v>0</v>
      </c>
    </row>
    <row r="470" spans="2:65" s="1" customFormat="1" ht="16.5" customHeight="1" x14ac:dyDescent="0.2">
      <c r="B470" s="138"/>
      <c r="C470" s="139" t="s">
        <v>862</v>
      </c>
      <c r="D470" s="139" t="s">
        <v>145</v>
      </c>
      <c r="E470" s="140" t="s">
        <v>863</v>
      </c>
      <c r="F470" s="141" t="s">
        <v>864</v>
      </c>
      <c r="G470" s="142" t="s">
        <v>170</v>
      </c>
      <c r="H470" s="143">
        <v>0.30399999999999999</v>
      </c>
      <c r="I470" s="144"/>
      <c r="J470" s="145">
        <f>ROUND(I470*H470,2)</f>
        <v>0</v>
      </c>
      <c r="K470" s="146"/>
      <c r="L470" s="31"/>
      <c r="M470" s="147" t="s">
        <v>1</v>
      </c>
      <c r="N470" s="148" t="s">
        <v>36</v>
      </c>
      <c r="P470" s="149">
        <f>O470*H470</f>
        <v>0</v>
      </c>
      <c r="Q470" s="149">
        <v>1</v>
      </c>
      <c r="R470" s="149">
        <f>Q470*H470</f>
        <v>0.30399999999999999</v>
      </c>
      <c r="S470" s="149">
        <v>1</v>
      </c>
      <c r="T470" s="150">
        <f>S470*H470</f>
        <v>0.30399999999999999</v>
      </c>
      <c r="AR470" s="151" t="s">
        <v>223</v>
      </c>
      <c r="AT470" s="151" t="s">
        <v>145</v>
      </c>
      <c r="AU470" s="151" t="s">
        <v>79</v>
      </c>
      <c r="AY470" s="16" t="s">
        <v>143</v>
      </c>
      <c r="BE470" s="152">
        <f>IF(N470="základná",J470,0)</f>
        <v>0</v>
      </c>
      <c r="BF470" s="152">
        <f>IF(N470="znížená",J470,0)</f>
        <v>0</v>
      </c>
      <c r="BG470" s="152">
        <f>IF(N470="zákl. prenesená",J470,0)</f>
        <v>0</v>
      </c>
      <c r="BH470" s="152">
        <f>IF(N470="zníž. prenesená",J470,0)</f>
        <v>0</v>
      </c>
      <c r="BI470" s="152">
        <f>IF(N470="nulová",J470,0)</f>
        <v>0</v>
      </c>
      <c r="BJ470" s="16" t="s">
        <v>79</v>
      </c>
      <c r="BK470" s="152">
        <f>ROUND(I470*H470,2)</f>
        <v>0</v>
      </c>
      <c r="BL470" s="16" t="s">
        <v>223</v>
      </c>
      <c r="BM470" s="151" t="s">
        <v>865</v>
      </c>
    </row>
    <row r="471" spans="2:65" s="12" customFormat="1" x14ac:dyDescent="0.2">
      <c r="B471" s="153"/>
      <c r="D471" s="154" t="s">
        <v>150</v>
      </c>
      <c r="E471" s="155" t="s">
        <v>1</v>
      </c>
      <c r="F471" s="156" t="s">
        <v>866</v>
      </c>
      <c r="H471" s="157">
        <v>0.30399999999999999</v>
      </c>
      <c r="I471" s="158"/>
      <c r="L471" s="153"/>
      <c r="M471" s="159"/>
      <c r="T471" s="160"/>
      <c r="AT471" s="155" t="s">
        <v>150</v>
      </c>
      <c r="AU471" s="155" t="s">
        <v>79</v>
      </c>
      <c r="AV471" s="12" t="s">
        <v>79</v>
      </c>
      <c r="AW471" s="12" t="s">
        <v>27</v>
      </c>
      <c r="AX471" s="12" t="s">
        <v>75</v>
      </c>
      <c r="AY471" s="155" t="s">
        <v>143</v>
      </c>
    </row>
    <row r="472" spans="2:65" s="1" customFormat="1" ht="21.75" customHeight="1" x14ac:dyDescent="0.2">
      <c r="B472" s="138"/>
      <c r="C472" s="139" t="s">
        <v>867</v>
      </c>
      <c r="D472" s="139" t="s">
        <v>145</v>
      </c>
      <c r="E472" s="140" t="s">
        <v>868</v>
      </c>
      <c r="F472" s="141" t="s">
        <v>869</v>
      </c>
      <c r="G472" s="142" t="s">
        <v>208</v>
      </c>
      <c r="H472" s="143">
        <v>4</v>
      </c>
      <c r="I472" s="144"/>
      <c r="J472" s="145">
        <f>ROUND(I472*H472,2)</f>
        <v>0</v>
      </c>
      <c r="K472" s="146"/>
      <c r="L472" s="31"/>
      <c r="M472" s="147" t="s">
        <v>1</v>
      </c>
      <c r="N472" s="148" t="s">
        <v>36</v>
      </c>
      <c r="P472" s="149">
        <f>O472*H472</f>
        <v>0</v>
      </c>
      <c r="Q472" s="149">
        <v>0</v>
      </c>
      <c r="R472" s="149">
        <f>Q472*H472</f>
        <v>0</v>
      </c>
      <c r="S472" s="149">
        <v>0</v>
      </c>
      <c r="T472" s="150">
        <f>S472*H472</f>
        <v>0</v>
      </c>
      <c r="AR472" s="151" t="s">
        <v>223</v>
      </c>
      <c r="AT472" s="151" t="s">
        <v>145</v>
      </c>
      <c r="AU472" s="151" t="s">
        <v>79</v>
      </c>
      <c r="AY472" s="16" t="s">
        <v>143</v>
      </c>
      <c r="BE472" s="152">
        <f>IF(N472="základná",J472,0)</f>
        <v>0</v>
      </c>
      <c r="BF472" s="152">
        <f>IF(N472="znížená",J472,0)</f>
        <v>0</v>
      </c>
      <c r="BG472" s="152">
        <f>IF(N472="zákl. prenesená",J472,0)</f>
        <v>0</v>
      </c>
      <c r="BH472" s="152">
        <f>IF(N472="zníž. prenesená",J472,0)</f>
        <v>0</v>
      </c>
      <c r="BI472" s="152">
        <f>IF(N472="nulová",J472,0)</f>
        <v>0</v>
      </c>
      <c r="BJ472" s="16" t="s">
        <v>79</v>
      </c>
      <c r="BK472" s="152">
        <f>ROUND(I472*H472,2)</f>
        <v>0</v>
      </c>
      <c r="BL472" s="16" t="s">
        <v>223</v>
      </c>
      <c r="BM472" s="151" t="s">
        <v>870</v>
      </c>
    </row>
    <row r="473" spans="2:65" s="1" customFormat="1" ht="67.2" x14ac:dyDescent="0.2">
      <c r="B473" s="31"/>
      <c r="D473" s="154" t="s">
        <v>215</v>
      </c>
      <c r="F473" s="185" t="s">
        <v>871</v>
      </c>
      <c r="I473" s="186"/>
      <c r="L473" s="31"/>
      <c r="M473" s="187"/>
      <c r="T473" s="57"/>
      <c r="AT473" s="16" t="s">
        <v>215</v>
      </c>
      <c r="AU473" s="16" t="s">
        <v>79</v>
      </c>
    </row>
    <row r="474" spans="2:65" s="1" customFormat="1" ht="55.5" customHeight="1" x14ac:dyDescent="0.2">
      <c r="B474" s="138"/>
      <c r="C474" s="139" t="s">
        <v>872</v>
      </c>
      <c r="D474" s="139" t="s">
        <v>145</v>
      </c>
      <c r="E474" s="140" t="s">
        <v>873</v>
      </c>
      <c r="F474" s="141" t="s">
        <v>874</v>
      </c>
      <c r="G474" s="142" t="s">
        <v>322</v>
      </c>
      <c r="H474" s="143">
        <v>12.625</v>
      </c>
      <c r="I474" s="144"/>
      <c r="J474" s="145">
        <f>ROUND(I474*H474,2)</f>
        <v>0</v>
      </c>
      <c r="K474" s="146"/>
      <c r="L474" s="31"/>
      <c r="M474" s="147" t="s">
        <v>1</v>
      </c>
      <c r="N474" s="148" t="s">
        <v>36</v>
      </c>
      <c r="P474" s="149">
        <f>O474*H474</f>
        <v>0</v>
      </c>
      <c r="Q474" s="149">
        <v>0</v>
      </c>
      <c r="R474" s="149">
        <f>Q474*H474</f>
        <v>0</v>
      </c>
      <c r="S474" s="149">
        <v>0</v>
      </c>
      <c r="T474" s="150">
        <f>S474*H474</f>
        <v>0</v>
      </c>
      <c r="AR474" s="151" t="s">
        <v>223</v>
      </c>
      <c r="AT474" s="151" t="s">
        <v>145</v>
      </c>
      <c r="AU474" s="151" t="s">
        <v>79</v>
      </c>
      <c r="AY474" s="16" t="s">
        <v>143</v>
      </c>
      <c r="BE474" s="152">
        <f>IF(N474="základná",J474,0)</f>
        <v>0</v>
      </c>
      <c r="BF474" s="152">
        <f>IF(N474="znížená",J474,0)</f>
        <v>0</v>
      </c>
      <c r="BG474" s="152">
        <f>IF(N474="zákl. prenesená",J474,0)</f>
        <v>0</v>
      </c>
      <c r="BH474" s="152">
        <f>IF(N474="zníž. prenesená",J474,0)</f>
        <v>0</v>
      </c>
      <c r="BI474" s="152">
        <f>IF(N474="nulová",J474,0)</f>
        <v>0</v>
      </c>
      <c r="BJ474" s="16" t="s">
        <v>79</v>
      </c>
      <c r="BK474" s="152">
        <f>ROUND(I474*H474,2)</f>
        <v>0</v>
      </c>
      <c r="BL474" s="16" t="s">
        <v>223</v>
      </c>
      <c r="BM474" s="151" t="s">
        <v>875</v>
      </c>
    </row>
    <row r="475" spans="2:65" s="1" customFormat="1" ht="86.4" x14ac:dyDescent="0.2">
      <c r="B475" s="31"/>
      <c r="D475" s="154" t="s">
        <v>215</v>
      </c>
      <c r="F475" s="185" t="s">
        <v>876</v>
      </c>
      <c r="I475" s="186"/>
      <c r="L475" s="31"/>
      <c r="M475" s="187"/>
      <c r="T475" s="57"/>
      <c r="AT475" s="16" t="s">
        <v>215</v>
      </c>
      <c r="AU475" s="16" t="s">
        <v>79</v>
      </c>
    </row>
    <row r="476" spans="2:65" s="12" customFormat="1" x14ac:dyDescent="0.2">
      <c r="B476" s="153"/>
      <c r="D476" s="154" t="s">
        <v>150</v>
      </c>
      <c r="E476" s="155" t="s">
        <v>1</v>
      </c>
      <c r="F476" s="156" t="s">
        <v>877</v>
      </c>
      <c r="H476" s="157">
        <v>12.625</v>
      </c>
      <c r="I476" s="158"/>
      <c r="L476" s="153"/>
      <c r="M476" s="159"/>
      <c r="T476" s="160"/>
      <c r="AT476" s="155" t="s">
        <v>150</v>
      </c>
      <c r="AU476" s="155" t="s">
        <v>79</v>
      </c>
      <c r="AV476" s="12" t="s">
        <v>79</v>
      </c>
      <c r="AW476" s="12" t="s">
        <v>27</v>
      </c>
      <c r="AX476" s="12" t="s">
        <v>75</v>
      </c>
      <c r="AY476" s="155" t="s">
        <v>143</v>
      </c>
    </row>
    <row r="477" spans="2:65" s="1" customFormat="1" ht="24.15" customHeight="1" x14ac:dyDescent="0.2">
      <c r="B477" s="138"/>
      <c r="C477" s="139" t="s">
        <v>878</v>
      </c>
      <c r="D477" s="139" t="s">
        <v>145</v>
      </c>
      <c r="E477" s="140" t="s">
        <v>879</v>
      </c>
      <c r="F477" s="141" t="s">
        <v>880</v>
      </c>
      <c r="G477" s="142" t="s">
        <v>208</v>
      </c>
      <c r="H477" s="143">
        <v>1</v>
      </c>
      <c r="I477" s="144"/>
      <c r="J477" s="145">
        <f>ROUND(I477*H477,2)</f>
        <v>0</v>
      </c>
      <c r="K477" s="146"/>
      <c r="L477" s="31"/>
      <c r="M477" s="147" t="s">
        <v>1</v>
      </c>
      <c r="N477" s="148" t="s">
        <v>36</v>
      </c>
      <c r="P477" s="149">
        <f>O477*H477</f>
        <v>0</v>
      </c>
      <c r="Q477" s="149">
        <v>0</v>
      </c>
      <c r="R477" s="149">
        <f>Q477*H477</f>
        <v>0</v>
      </c>
      <c r="S477" s="149">
        <v>0</v>
      </c>
      <c r="T477" s="150">
        <f>S477*H477</f>
        <v>0</v>
      </c>
      <c r="AR477" s="151" t="s">
        <v>223</v>
      </c>
      <c r="AT477" s="151" t="s">
        <v>145</v>
      </c>
      <c r="AU477" s="151" t="s">
        <v>79</v>
      </c>
      <c r="AY477" s="16" t="s">
        <v>143</v>
      </c>
      <c r="BE477" s="152">
        <f>IF(N477="základná",J477,0)</f>
        <v>0</v>
      </c>
      <c r="BF477" s="152">
        <f>IF(N477="znížená",J477,0)</f>
        <v>0</v>
      </c>
      <c r="BG477" s="152">
        <f>IF(N477="zákl. prenesená",J477,0)</f>
        <v>0</v>
      </c>
      <c r="BH477" s="152">
        <f>IF(N477="zníž. prenesená",J477,0)</f>
        <v>0</v>
      </c>
      <c r="BI477" s="152">
        <f>IF(N477="nulová",J477,0)</f>
        <v>0</v>
      </c>
      <c r="BJ477" s="16" t="s">
        <v>79</v>
      </c>
      <c r="BK477" s="152">
        <f>ROUND(I477*H477,2)</f>
        <v>0</v>
      </c>
      <c r="BL477" s="16" t="s">
        <v>223</v>
      </c>
      <c r="BM477" s="151" t="s">
        <v>881</v>
      </c>
    </row>
    <row r="478" spans="2:65" s="1" customFormat="1" ht="28.8" x14ac:dyDescent="0.2">
      <c r="B478" s="31"/>
      <c r="D478" s="154" t="s">
        <v>215</v>
      </c>
      <c r="F478" s="185" t="s">
        <v>882</v>
      </c>
      <c r="I478" s="186"/>
      <c r="L478" s="31"/>
      <c r="M478" s="187"/>
      <c r="T478" s="57"/>
      <c r="AT478" s="16" t="s">
        <v>215</v>
      </c>
      <c r="AU478" s="16" t="s">
        <v>79</v>
      </c>
    </row>
    <row r="479" spans="2:65" s="1" customFormat="1" ht="24.15" customHeight="1" x14ac:dyDescent="0.2">
      <c r="B479" s="138"/>
      <c r="C479" s="139" t="s">
        <v>883</v>
      </c>
      <c r="D479" s="139" t="s">
        <v>145</v>
      </c>
      <c r="E479" s="140" t="s">
        <v>884</v>
      </c>
      <c r="F479" s="141" t="s">
        <v>885</v>
      </c>
      <c r="G479" s="142" t="s">
        <v>530</v>
      </c>
      <c r="H479" s="188"/>
      <c r="I479" s="144"/>
      <c r="J479" s="145">
        <f>ROUND(I479*H479,2)</f>
        <v>0</v>
      </c>
      <c r="K479" s="146"/>
      <c r="L479" s="31"/>
      <c r="M479" s="147" t="s">
        <v>1</v>
      </c>
      <c r="N479" s="148" t="s">
        <v>36</v>
      </c>
      <c r="P479" s="149">
        <f>O479*H479</f>
        <v>0</v>
      </c>
      <c r="Q479" s="149">
        <v>0</v>
      </c>
      <c r="R479" s="149">
        <f>Q479*H479</f>
        <v>0</v>
      </c>
      <c r="S479" s="149">
        <v>0</v>
      </c>
      <c r="T479" s="150">
        <f>S479*H479</f>
        <v>0</v>
      </c>
      <c r="AR479" s="151" t="s">
        <v>223</v>
      </c>
      <c r="AT479" s="151" t="s">
        <v>145</v>
      </c>
      <c r="AU479" s="151" t="s">
        <v>79</v>
      </c>
      <c r="AY479" s="16" t="s">
        <v>143</v>
      </c>
      <c r="BE479" s="152">
        <f>IF(N479="základná",J479,0)</f>
        <v>0</v>
      </c>
      <c r="BF479" s="152">
        <f>IF(N479="znížená",J479,0)</f>
        <v>0</v>
      </c>
      <c r="BG479" s="152">
        <f>IF(N479="zákl. prenesená",J479,0)</f>
        <v>0</v>
      </c>
      <c r="BH479" s="152">
        <f>IF(N479="zníž. prenesená",J479,0)</f>
        <v>0</v>
      </c>
      <c r="BI479" s="152">
        <f>IF(N479="nulová",J479,0)</f>
        <v>0</v>
      </c>
      <c r="BJ479" s="16" t="s">
        <v>79</v>
      </c>
      <c r="BK479" s="152">
        <f>ROUND(I479*H479,2)</f>
        <v>0</v>
      </c>
      <c r="BL479" s="16" t="s">
        <v>223</v>
      </c>
      <c r="BM479" s="151" t="s">
        <v>886</v>
      </c>
    </row>
    <row r="480" spans="2:65" s="11" customFormat="1" ht="22.95" customHeight="1" x14ac:dyDescent="0.25">
      <c r="B480" s="126"/>
      <c r="D480" s="127" t="s">
        <v>69</v>
      </c>
      <c r="E480" s="136" t="s">
        <v>887</v>
      </c>
      <c r="F480" s="136" t="s">
        <v>888</v>
      </c>
      <c r="I480" s="129"/>
      <c r="J480" s="137">
        <f>BK480</f>
        <v>0</v>
      </c>
      <c r="L480" s="126"/>
      <c r="M480" s="131"/>
      <c r="P480" s="132">
        <f>SUM(P481:P487)</f>
        <v>0</v>
      </c>
      <c r="R480" s="132">
        <f>SUM(R481:R487)</f>
        <v>3.0398660000000004</v>
      </c>
      <c r="T480" s="133">
        <f>SUM(T481:T487)</f>
        <v>0</v>
      </c>
      <c r="AR480" s="127" t="s">
        <v>79</v>
      </c>
      <c r="AT480" s="134" t="s">
        <v>69</v>
      </c>
      <c r="AU480" s="134" t="s">
        <v>75</v>
      </c>
      <c r="AY480" s="127" t="s">
        <v>143</v>
      </c>
      <c r="BK480" s="135">
        <f>SUM(BK481:BK487)</f>
        <v>0</v>
      </c>
    </row>
    <row r="481" spans="2:65" s="1" customFormat="1" ht="37.950000000000003" customHeight="1" x14ac:dyDescent="0.2">
      <c r="B481" s="138"/>
      <c r="C481" s="139" t="s">
        <v>889</v>
      </c>
      <c r="D481" s="139" t="s">
        <v>145</v>
      </c>
      <c r="E481" s="140" t="s">
        <v>890</v>
      </c>
      <c r="F481" s="141" t="s">
        <v>891</v>
      </c>
      <c r="G481" s="142" t="s">
        <v>148</v>
      </c>
      <c r="H481" s="143">
        <v>134.27000000000001</v>
      </c>
      <c r="I481" s="144"/>
      <c r="J481" s="145">
        <f>ROUND(I481*H481,2)</f>
        <v>0</v>
      </c>
      <c r="K481" s="146"/>
      <c r="L481" s="31"/>
      <c r="M481" s="147" t="s">
        <v>1</v>
      </c>
      <c r="N481" s="148" t="s">
        <v>36</v>
      </c>
      <c r="P481" s="149">
        <f>O481*H481</f>
        <v>0</v>
      </c>
      <c r="Q481" s="149">
        <v>5.3E-3</v>
      </c>
      <c r="R481" s="149">
        <f>Q481*H481</f>
        <v>0.71163100000000001</v>
      </c>
      <c r="S481" s="149">
        <v>0</v>
      </c>
      <c r="T481" s="150">
        <f>S481*H481</f>
        <v>0</v>
      </c>
      <c r="AR481" s="151" t="s">
        <v>223</v>
      </c>
      <c r="AT481" s="151" t="s">
        <v>145</v>
      </c>
      <c r="AU481" s="151" t="s">
        <v>79</v>
      </c>
      <c r="AY481" s="16" t="s">
        <v>143</v>
      </c>
      <c r="BE481" s="152">
        <f>IF(N481="základná",J481,0)</f>
        <v>0</v>
      </c>
      <c r="BF481" s="152">
        <f>IF(N481="znížená",J481,0)</f>
        <v>0</v>
      </c>
      <c r="BG481" s="152">
        <f>IF(N481="zákl. prenesená",J481,0)</f>
        <v>0</v>
      </c>
      <c r="BH481" s="152">
        <f>IF(N481="zníž. prenesená",J481,0)</f>
        <v>0</v>
      </c>
      <c r="BI481" s="152">
        <f>IF(N481="nulová",J481,0)</f>
        <v>0</v>
      </c>
      <c r="BJ481" s="16" t="s">
        <v>79</v>
      </c>
      <c r="BK481" s="152">
        <f>ROUND(I481*H481,2)</f>
        <v>0</v>
      </c>
      <c r="BL481" s="16" t="s">
        <v>223</v>
      </c>
      <c r="BM481" s="151" t="s">
        <v>892</v>
      </c>
    </row>
    <row r="482" spans="2:65" s="14" customFormat="1" ht="20.399999999999999" x14ac:dyDescent="0.2">
      <c r="B482" s="168"/>
      <c r="D482" s="154" t="s">
        <v>150</v>
      </c>
      <c r="E482" s="169" t="s">
        <v>1</v>
      </c>
      <c r="F482" s="170" t="s">
        <v>893</v>
      </c>
      <c r="H482" s="169" t="s">
        <v>1</v>
      </c>
      <c r="I482" s="171"/>
      <c r="L482" s="168"/>
      <c r="M482" s="172"/>
      <c r="T482" s="173"/>
      <c r="AT482" s="169" t="s">
        <v>150</v>
      </c>
      <c r="AU482" s="169" t="s">
        <v>79</v>
      </c>
      <c r="AV482" s="14" t="s">
        <v>75</v>
      </c>
      <c r="AW482" s="14" t="s">
        <v>27</v>
      </c>
      <c r="AX482" s="14" t="s">
        <v>70</v>
      </c>
      <c r="AY482" s="169" t="s">
        <v>143</v>
      </c>
    </row>
    <row r="483" spans="2:65" s="12" customFormat="1" ht="30.6" x14ac:dyDescent="0.2">
      <c r="B483" s="153"/>
      <c r="D483" s="154" t="s">
        <v>150</v>
      </c>
      <c r="E483" s="155" t="s">
        <v>1</v>
      </c>
      <c r="F483" s="156" t="s">
        <v>257</v>
      </c>
      <c r="H483" s="157">
        <v>134.27000000000001</v>
      </c>
      <c r="I483" s="158"/>
      <c r="L483" s="153"/>
      <c r="M483" s="159"/>
      <c r="T483" s="160"/>
      <c r="AT483" s="155" t="s">
        <v>150</v>
      </c>
      <c r="AU483" s="155" t="s">
        <v>79</v>
      </c>
      <c r="AV483" s="12" t="s">
        <v>79</v>
      </c>
      <c r="AW483" s="12" t="s">
        <v>27</v>
      </c>
      <c r="AX483" s="12" t="s">
        <v>70</v>
      </c>
      <c r="AY483" s="155" t="s">
        <v>143</v>
      </c>
    </row>
    <row r="484" spans="2:65" s="13" customFormat="1" x14ac:dyDescent="0.2">
      <c r="B484" s="161"/>
      <c r="D484" s="154" t="s">
        <v>150</v>
      </c>
      <c r="E484" s="162" t="s">
        <v>1</v>
      </c>
      <c r="F484" s="163" t="s">
        <v>152</v>
      </c>
      <c r="H484" s="164">
        <v>134.27000000000001</v>
      </c>
      <c r="I484" s="165"/>
      <c r="L484" s="161"/>
      <c r="M484" s="166"/>
      <c r="T484" s="167"/>
      <c r="AT484" s="162" t="s">
        <v>150</v>
      </c>
      <c r="AU484" s="162" t="s">
        <v>79</v>
      </c>
      <c r="AV484" s="13" t="s">
        <v>85</v>
      </c>
      <c r="AW484" s="13" t="s">
        <v>27</v>
      </c>
      <c r="AX484" s="13" t="s">
        <v>75</v>
      </c>
      <c r="AY484" s="162" t="s">
        <v>143</v>
      </c>
    </row>
    <row r="485" spans="2:65" s="1" customFormat="1" ht="21.75" customHeight="1" x14ac:dyDescent="0.2">
      <c r="B485" s="138"/>
      <c r="C485" s="174" t="s">
        <v>894</v>
      </c>
      <c r="D485" s="174" t="s">
        <v>167</v>
      </c>
      <c r="E485" s="175" t="s">
        <v>895</v>
      </c>
      <c r="F485" s="176" t="s">
        <v>896</v>
      </c>
      <c r="G485" s="177" t="s">
        <v>148</v>
      </c>
      <c r="H485" s="178">
        <v>136.95500000000001</v>
      </c>
      <c r="I485" s="179"/>
      <c r="J485" s="180">
        <f>ROUND(I485*H485,2)</f>
        <v>0</v>
      </c>
      <c r="K485" s="181"/>
      <c r="L485" s="182"/>
      <c r="M485" s="183" t="s">
        <v>1</v>
      </c>
      <c r="N485" s="184" t="s">
        <v>36</v>
      </c>
      <c r="P485" s="149">
        <f>O485*H485</f>
        <v>0</v>
      </c>
      <c r="Q485" s="149">
        <v>1.7000000000000001E-2</v>
      </c>
      <c r="R485" s="149">
        <f>Q485*H485</f>
        <v>2.3282350000000003</v>
      </c>
      <c r="S485" s="149">
        <v>0</v>
      </c>
      <c r="T485" s="150">
        <f>S485*H485</f>
        <v>0</v>
      </c>
      <c r="AR485" s="151" t="s">
        <v>309</v>
      </c>
      <c r="AT485" s="151" t="s">
        <v>167</v>
      </c>
      <c r="AU485" s="151" t="s">
        <v>79</v>
      </c>
      <c r="AY485" s="16" t="s">
        <v>143</v>
      </c>
      <c r="BE485" s="152">
        <f>IF(N485="základná",J485,0)</f>
        <v>0</v>
      </c>
      <c r="BF485" s="152">
        <f>IF(N485="znížená",J485,0)</f>
        <v>0</v>
      </c>
      <c r="BG485" s="152">
        <f>IF(N485="zákl. prenesená",J485,0)</f>
        <v>0</v>
      </c>
      <c r="BH485" s="152">
        <f>IF(N485="zníž. prenesená",J485,0)</f>
        <v>0</v>
      </c>
      <c r="BI485" s="152">
        <f>IF(N485="nulová",J485,0)</f>
        <v>0</v>
      </c>
      <c r="BJ485" s="16" t="s">
        <v>79</v>
      </c>
      <c r="BK485" s="152">
        <f>ROUND(I485*H485,2)</f>
        <v>0</v>
      </c>
      <c r="BL485" s="16" t="s">
        <v>223</v>
      </c>
      <c r="BM485" s="151" t="s">
        <v>897</v>
      </c>
    </row>
    <row r="486" spans="2:65" s="12" customFormat="1" x14ac:dyDescent="0.2">
      <c r="B486" s="153"/>
      <c r="D486" s="154" t="s">
        <v>150</v>
      </c>
      <c r="F486" s="156" t="s">
        <v>898</v>
      </c>
      <c r="H486" s="157">
        <v>136.95500000000001</v>
      </c>
      <c r="I486" s="158"/>
      <c r="L486" s="153"/>
      <c r="M486" s="159"/>
      <c r="T486" s="160"/>
      <c r="AT486" s="155" t="s">
        <v>150</v>
      </c>
      <c r="AU486" s="155" t="s">
        <v>79</v>
      </c>
      <c r="AV486" s="12" t="s">
        <v>79</v>
      </c>
      <c r="AW486" s="12" t="s">
        <v>3</v>
      </c>
      <c r="AX486" s="12" t="s">
        <v>75</v>
      </c>
      <c r="AY486" s="155" t="s">
        <v>143</v>
      </c>
    </row>
    <row r="487" spans="2:65" s="1" customFormat="1" ht="24.15" customHeight="1" x14ac:dyDescent="0.2">
      <c r="B487" s="138"/>
      <c r="C487" s="139" t="s">
        <v>899</v>
      </c>
      <c r="D487" s="139" t="s">
        <v>145</v>
      </c>
      <c r="E487" s="140" t="s">
        <v>900</v>
      </c>
      <c r="F487" s="141" t="s">
        <v>901</v>
      </c>
      <c r="G487" s="142" t="s">
        <v>530</v>
      </c>
      <c r="H487" s="188"/>
      <c r="I487" s="144"/>
      <c r="J487" s="145">
        <f>ROUND(I487*H487,2)</f>
        <v>0</v>
      </c>
      <c r="K487" s="146"/>
      <c r="L487" s="31"/>
      <c r="M487" s="147" t="s">
        <v>1</v>
      </c>
      <c r="N487" s="148" t="s">
        <v>36</v>
      </c>
      <c r="P487" s="149">
        <f>O487*H487</f>
        <v>0</v>
      </c>
      <c r="Q487" s="149">
        <v>0</v>
      </c>
      <c r="R487" s="149">
        <f>Q487*H487</f>
        <v>0</v>
      </c>
      <c r="S487" s="149">
        <v>0</v>
      </c>
      <c r="T487" s="150">
        <f>S487*H487</f>
        <v>0</v>
      </c>
      <c r="AR487" s="151" t="s">
        <v>223</v>
      </c>
      <c r="AT487" s="151" t="s">
        <v>145</v>
      </c>
      <c r="AU487" s="151" t="s">
        <v>79</v>
      </c>
      <c r="AY487" s="16" t="s">
        <v>143</v>
      </c>
      <c r="BE487" s="152">
        <f>IF(N487="základná",J487,0)</f>
        <v>0</v>
      </c>
      <c r="BF487" s="152">
        <f>IF(N487="znížená",J487,0)</f>
        <v>0</v>
      </c>
      <c r="BG487" s="152">
        <f>IF(N487="zákl. prenesená",J487,0)</f>
        <v>0</v>
      </c>
      <c r="BH487" s="152">
        <f>IF(N487="zníž. prenesená",J487,0)</f>
        <v>0</v>
      </c>
      <c r="BI487" s="152">
        <f>IF(N487="nulová",J487,0)</f>
        <v>0</v>
      </c>
      <c r="BJ487" s="16" t="s">
        <v>79</v>
      </c>
      <c r="BK487" s="152">
        <f>ROUND(I487*H487,2)</f>
        <v>0</v>
      </c>
      <c r="BL487" s="16" t="s">
        <v>223</v>
      </c>
      <c r="BM487" s="151" t="s">
        <v>902</v>
      </c>
    </row>
    <row r="488" spans="2:65" s="11" customFormat="1" ht="22.95" customHeight="1" x14ac:dyDescent="0.25">
      <c r="B488" s="126"/>
      <c r="D488" s="127" t="s">
        <v>69</v>
      </c>
      <c r="E488" s="136" t="s">
        <v>903</v>
      </c>
      <c r="F488" s="136" t="s">
        <v>904</v>
      </c>
      <c r="I488" s="129"/>
      <c r="J488" s="137">
        <f>BK488</f>
        <v>0</v>
      </c>
      <c r="L488" s="126"/>
      <c r="M488" s="131"/>
      <c r="P488" s="132">
        <f>SUM(P489:P491)</f>
        <v>0</v>
      </c>
      <c r="R488" s="132">
        <f>SUM(R489:R491)</f>
        <v>0</v>
      </c>
      <c r="T488" s="133">
        <f>SUM(T489:T491)</f>
        <v>1.1817</v>
      </c>
      <c r="AR488" s="127" t="s">
        <v>79</v>
      </c>
      <c r="AT488" s="134" t="s">
        <v>69</v>
      </c>
      <c r="AU488" s="134" t="s">
        <v>75</v>
      </c>
      <c r="AY488" s="127" t="s">
        <v>143</v>
      </c>
      <c r="BK488" s="135">
        <f>SUM(BK489:BK491)</f>
        <v>0</v>
      </c>
    </row>
    <row r="489" spans="2:65" s="1" customFormat="1" ht="37.950000000000003" customHeight="1" x14ac:dyDescent="0.2">
      <c r="B489" s="138"/>
      <c r="C489" s="139" t="s">
        <v>905</v>
      </c>
      <c r="D489" s="139" t="s">
        <v>145</v>
      </c>
      <c r="E489" s="140" t="s">
        <v>906</v>
      </c>
      <c r="F489" s="141" t="s">
        <v>907</v>
      </c>
      <c r="G489" s="142" t="s">
        <v>148</v>
      </c>
      <c r="H489" s="143">
        <v>78.78</v>
      </c>
      <c r="I489" s="144"/>
      <c r="J489" s="145">
        <f>ROUND(I489*H489,2)</f>
        <v>0</v>
      </c>
      <c r="K489" s="146"/>
      <c r="L489" s="31"/>
      <c r="M489" s="147" t="s">
        <v>1</v>
      </c>
      <c r="N489" s="148" t="s">
        <v>36</v>
      </c>
      <c r="P489" s="149">
        <f>O489*H489</f>
        <v>0</v>
      </c>
      <c r="Q489" s="149">
        <v>0</v>
      </c>
      <c r="R489" s="149">
        <f>Q489*H489</f>
        <v>0</v>
      </c>
      <c r="S489" s="149">
        <v>1.4999999999999999E-2</v>
      </c>
      <c r="T489" s="150">
        <f>S489*H489</f>
        <v>1.1817</v>
      </c>
      <c r="AR489" s="151" t="s">
        <v>223</v>
      </c>
      <c r="AT489" s="151" t="s">
        <v>145</v>
      </c>
      <c r="AU489" s="151" t="s">
        <v>79</v>
      </c>
      <c r="AY489" s="16" t="s">
        <v>143</v>
      </c>
      <c r="BE489" s="152">
        <f>IF(N489="základná",J489,0)</f>
        <v>0</v>
      </c>
      <c r="BF489" s="152">
        <f>IF(N489="znížená",J489,0)</f>
        <v>0</v>
      </c>
      <c r="BG489" s="152">
        <f>IF(N489="zákl. prenesená",J489,0)</f>
        <v>0</v>
      </c>
      <c r="BH489" s="152">
        <f>IF(N489="zníž. prenesená",J489,0)</f>
        <v>0</v>
      </c>
      <c r="BI489" s="152">
        <f>IF(N489="nulová",J489,0)</f>
        <v>0</v>
      </c>
      <c r="BJ489" s="16" t="s">
        <v>79</v>
      </c>
      <c r="BK489" s="152">
        <f>ROUND(I489*H489,2)</f>
        <v>0</v>
      </c>
      <c r="BL489" s="16" t="s">
        <v>223</v>
      </c>
      <c r="BM489" s="151" t="s">
        <v>908</v>
      </c>
    </row>
    <row r="490" spans="2:65" s="12" customFormat="1" ht="20.399999999999999" x14ac:dyDescent="0.2">
      <c r="B490" s="153"/>
      <c r="D490" s="154" t="s">
        <v>150</v>
      </c>
      <c r="E490" s="155" t="s">
        <v>1</v>
      </c>
      <c r="F490" s="156" t="s">
        <v>909</v>
      </c>
      <c r="H490" s="157">
        <v>78.78</v>
      </c>
      <c r="I490" s="158"/>
      <c r="L490" s="153"/>
      <c r="M490" s="159"/>
      <c r="T490" s="160"/>
      <c r="AT490" s="155" t="s">
        <v>150</v>
      </c>
      <c r="AU490" s="155" t="s">
        <v>79</v>
      </c>
      <c r="AV490" s="12" t="s">
        <v>79</v>
      </c>
      <c r="AW490" s="12" t="s">
        <v>27</v>
      </c>
      <c r="AX490" s="12" t="s">
        <v>75</v>
      </c>
      <c r="AY490" s="155" t="s">
        <v>143</v>
      </c>
    </row>
    <row r="491" spans="2:65" s="1" customFormat="1" ht="24.15" customHeight="1" x14ac:dyDescent="0.2">
      <c r="B491" s="138"/>
      <c r="C491" s="139" t="s">
        <v>910</v>
      </c>
      <c r="D491" s="139" t="s">
        <v>145</v>
      </c>
      <c r="E491" s="140" t="s">
        <v>911</v>
      </c>
      <c r="F491" s="141" t="s">
        <v>912</v>
      </c>
      <c r="G491" s="142" t="s">
        <v>530</v>
      </c>
      <c r="H491" s="188"/>
      <c r="I491" s="144"/>
      <c r="J491" s="145">
        <f>ROUND(I491*H491,2)</f>
        <v>0</v>
      </c>
      <c r="K491" s="146"/>
      <c r="L491" s="31"/>
      <c r="M491" s="147" t="s">
        <v>1</v>
      </c>
      <c r="N491" s="148" t="s">
        <v>36</v>
      </c>
      <c r="P491" s="149">
        <f>O491*H491</f>
        <v>0</v>
      </c>
      <c r="Q491" s="149">
        <v>0</v>
      </c>
      <c r="R491" s="149">
        <f>Q491*H491</f>
        <v>0</v>
      </c>
      <c r="S491" s="149">
        <v>0</v>
      </c>
      <c r="T491" s="150">
        <f>S491*H491</f>
        <v>0</v>
      </c>
      <c r="AR491" s="151" t="s">
        <v>223</v>
      </c>
      <c r="AT491" s="151" t="s">
        <v>145</v>
      </c>
      <c r="AU491" s="151" t="s">
        <v>79</v>
      </c>
      <c r="AY491" s="16" t="s">
        <v>143</v>
      </c>
      <c r="BE491" s="152">
        <f>IF(N491="základná",J491,0)</f>
        <v>0</v>
      </c>
      <c r="BF491" s="152">
        <f>IF(N491="znížená",J491,0)</f>
        <v>0</v>
      </c>
      <c r="BG491" s="152">
        <f>IF(N491="zákl. prenesená",J491,0)</f>
        <v>0</v>
      </c>
      <c r="BH491" s="152">
        <f>IF(N491="zníž. prenesená",J491,0)</f>
        <v>0</v>
      </c>
      <c r="BI491" s="152">
        <f>IF(N491="nulová",J491,0)</f>
        <v>0</v>
      </c>
      <c r="BJ491" s="16" t="s">
        <v>79</v>
      </c>
      <c r="BK491" s="152">
        <f>ROUND(I491*H491,2)</f>
        <v>0</v>
      </c>
      <c r="BL491" s="16" t="s">
        <v>223</v>
      </c>
      <c r="BM491" s="151" t="s">
        <v>913</v>
      </c>
    </row>
    <row r="492" spans="2:65" s="11" customFormat="1" ht="22.95" customHeight="1" x14ac:dyDescent="0.25">
      <c r="B492" s="126"/>
      <c r="D492" s="127" t="s">
        <v>69</v>
      </c>
      <c r="E492" s="136" t="s">
        <v>914</v>
      </c>
      <c r="F492" s="136" t="s">
        <v>915</v>
      </c>
      <c r="I492" s="129"/>
      <c r="J492" s="137">
        <f>BK492</f>
        <v>0</v>
      </c>
      <c r="L492" s="126"/>
      <c r="M492" s="131"/>
      <c r="P492" s="132">
        <f>SUM(P493:P499)</f>
        <v>0</v>
      </c>
      <c r="R492" s="132">
        <f>SUM(R493:R499)</f>
        <v>0.53435994000000009</v>
      </c>
      <c r="T492" s="133">
        <f>SUM(T493:T499)</f>
        <v>0.2331</v>
      </c>
      <c r="AR492" s="127" t="s">
        <v>79</v>
      </c>
      <c r="AT492" s="134" t="s">
        <v>69</v>
      </c>
      <c r="AU492" s="134" t="s">
        <v>75</v>
      </c>
      <c r="AY492" s="127" t="s">
        <v>143</v>
      </c>
      <c r="BK492" s="135">
        <f>SUM(BK493:BK499)</f>
        <v>0</v>
      </c>
    </row>
    <row r="493" spans="2:65" s="1" customFormat="1" ht="16.5" customHeight="1" x14ac:dyDescent="0.2">
      <c r="B493" s="138"/>
      <c r="C493" s="139" t="s">
        <v>916</v>
      </c>
      <c r="D493" s="139" t="s">
        <v>145</v>
      </c>
      <c r="E493" s="140" t="s">
        <v>917</v>
      </c>
      <c r="F493" s="141" t="s">
        <v>918</v>
      </c>
      <c r="G493" s="142" t="s">
        <v>148</v>
      </c>
      <c r="H493" s="143">
        <v>46.62</v>
      </c>
      <c r="I493" s="144"/>
      <c r="J493" s="145">
        <f>ROUND(I493*H493,2)</f>
        <v>0</v>
      </c>
      <c r="K493" s="146"/>
      <c r="L493" s="31"/>
      <c r="M493" s="147" t="s">
        <v>1</v>
      </c>
      <c r="N493" s="148" t="s">
        <v>36</v>
      </c>
      <c r="P493" s="149">
        <f>O493*H493</f>
        <v>0</v>
      </c>
      <c r="Q493" s="149">
        <v>0</v>
      </c>
      <c r="R493" s="149">
        <f>Q493*H493</f>
        <v>0</v>
      </c>
      <c r="S493" s="149">
        <v>5.0000000000000001E-3</v>
      </c>
      <c r="T493" s="150">
        <f>S493*H493</f>
        <v>0.2331</v>
      </c>
      <c r="AR493" s="151" t="s">
        <v>223</v>
      </c>
      <c r="AT493" s="151" t="s">
        <v>145</v>
      </c>
      <c r="AU493" s="151" t="s">
        <v>79</v>
      </c>
      <c r="AY493" s="16" t="s">
        <v>143</v>
      </c>
      <c r="BE493" s="152">
        <f>IF(N493="základná",J493,0)</f>
        <v>0</v>
      </c>
      <c r="BF493" s="152">
        <f>IF(N493="znížená",J493,0)</f>
        <v>0</v>
      </c>
      <c r="BG493" s="152">
        <f>IF(N493="zákl. prenesená",J493,0)</f>
        <v>0</v>
      </c>
      <c r="BH493" s="152">
        <f>IF(N493="zníž. prenesená",J493,0)</f>
        <v>0</v>
      </c>
      <c r="BI493" s="152">
        <f>IF(N493="nulová",J493,0)</f>
        <v>0</v>
      </c>
      <c r="BJ493" s="16" t="s">
        <v>79</v>
      </c>
      <c r="BK493" s="152">
        <f>ROUND(I493*H493,2)</f>
        <v>0</v>
      </c>
      <c r="BL493" s="16" t="s">
        <v>223</v>
      </c>
      <c r="BM493" s="151" t="s">
        <v>919</v>
      </c>
    </row>
    <row r="494" spans="2:65" s="1" customFormat="1" ht="16.5" customHeight="1" x14ac:dyDescent="0.2">
      <c r="B494" s="138"/>
      <c r="C494" s="139" t="s">
        <v>920</v>
      </c>
      <c r="D494" s="139" t="s">
        <v>145</v>
      </c>
      <c r="E494" s="140" t="s">
        <v>921</v>
      </c>
      <c r="F494" s="141" t="s">
        <v>922</v>
      </c>
      <c r="G494" s="142" t="s">
        <v>148</v>
      </c>
      <c r="H494" s="143">
        <v>128.006</v>
      </c>
      <c r="I494" s="144"/>
      <c r="J494" s="145">
        <f>ROUND(I494*H494,2)</f>
        <v>0</v>
      </c>
      <c r="K494" s="146"/>
      <c r="L494" s="31"/>
      <c r="M494" s="147" t="s">
        <v>1</v>
      </c>
      <c r="N494" s="148" t="s">
        <v>36</v>
      </c>
      <c r="P494" s="149">
        <f>O494*H494</f>
        <v>0</v>
      </c>
      <c r="Q494" s="149">
        <v>2.9999999999999997E-4</v>
      </c>
      <c r="R494" s="149">
        <f>Q494*H494</f>
        <v>3.84018E-2</v>
      </c>
      <c r="S494" s="149">
        <v>0</v>
      </c>
      <c r="T494" s="150">
        <f>S494*H494</f>
        <v>0</v>
      </c>
      <c r="AR494" s="151" t="s">
        <v>223</v>
      </c>
      <c r="AT494" s="151" t="s">
        <v>145</v>
      </c>
      <c r="AU494" s="151" t="s">
        <v>79</v>
      </c>
      <c r="AY494" s="16" t="s">
        <v>143</v>
      </c>
      <c r="BE494" s="152">
        <f>IF(N494="základná",J494,0)</f>
        <v>0</v>
      </c>
      <c r="BF494" s="152">
        <f>IF(N494="znížená",J494,0)</f>
        <v>0</v>
      </c>
      <c r="BG494" s="152">
        <f>IF(N494="zákl. prenesená",J494,0)</f>
        <v>0</v>
      </c>
      <c r="BH494" s="152">
        <f>IF(N494="zníž. prenesená",J494,0)</f>
        <v>0</v>
      </c>
      <c r="BI494" s="152">
        <f>IF(N494="nulová",J494,0)</f>
        <v>0</v>
      </c>
      <c r="BJ494" s="16" t="s">
        <v>79</v>
      </c>
      <c r="BK494" s="152">
        <f>ROUND(I494*H494,2)</f>
        <v>0</v>
      </c>
      <c r="BL494" s="16" t="s">
        <v>223</v>
      </c>
      <c r="BM494" s="151" t="s">
        <v>923</v>
      </c>
    </row>
    <row r="495" spans="2:65" s="12" customFormat="1" ht="30.6" x14ac:dyDescent="0.2">
      <c r="B495" s="153"/>
      <c r="D495" s="154" t="s">
        <v>150</v>
      </c>
      <c r="E495" s="155" t="s">
        <v>1</v>
      </c>
      <c r="F495" s="156" t="s">
        <v>924</v>
      </c>
      <c r="H495" s="157">
        <v>128.006</v>
      </c>
      <c r="I495" s="158"/>
      <c r="L495" s="153"/>
      <c r="M495" s="159"/>
      <c r="T495" s="160"/>
      <c r="AT495" s="155" t="s">
        <v>150</v>
      </c>
      <c r="AU495" s="155" t="s">
        <v>79</v>
      </c>
      <c r="AV495" s="12" t="s">
        <v>79</v>
      </c>
      <c r="AW495" s="12" t="s">
        <v>27</v>
      </c>
      <c r="AX495" s="12" t="s">
        <v>75</v>
      </c>
      <c r="AY495" s="155" t="s">
        <v>143</v>
      </c>
    </row>
    <row r="496" spans="2:65" s="1" customFormat="1" ht="33" customHeight="1" x14ac:dyDescent="0.2">
      <c r="B496" s="138"/>
      <c r="C496" s="174" t="s">
        <v>925</v>
      </c>
      <c r="D496" s="174" t="s">
        <v>167</v>
      </c>
      <c r="E496" s="175" t="s">
        <v>926</v>
      </c>
      <c r="F496" s="176" t="s">
        <v>927</v>
      </c>
      <c r="G496" s="177" t="s">
        <v>148</v>
      </c>
      <c r="H496" s="178">
        <v>134.40600000000001</v>
      </c>
      <c r="I496" s="179"/>
      <c r="J496" s="180">
        <f>ROUND(I496*H496,2)</f>
        <v>0</v>
      </c>
      <c r="K496" s="181"/>
      <c r="L496" s="182"/>
      <c r="M496" s="183" t="s">
        <v>1</v>
      </c>
      <c r="N496" s="184" t="s">
        <v>36</v>
      </c>
      <c r="P496" s="149">
        <f>O496*H496</f>
        <v>0</v>
      </c>
      <c r="Q496" s="149">
        <v>3.6900000000000001E-3</v>
      </c>
      <c r="R496" s="149">
        <f>Q496*H496</f>
        <v>0.49595814000000005</v>
      </c>
      <c r="S496" s="149">
        <v>0</v>
      </c>
      <c r="T496" s="150">
        <f>S496*H496</f>
        <v>0</v>
      </c>
      <c r="AR496" s="151" t="s">
        <v>309</v>
      </c>
      <c r="AT496" s="151" t="s">
        <v>167</v>
      </c>
      <c r="AU496" s="151" t="s">
        <v>79</v>
      </c>
      <c r="AY496" s="16" t="s">
        <v>143</v>
      </c>
      <c r="BE496" s="152">
        <f>IF(N496="základná",J496,0)</f>
        <v>0</v>
      </c>
      <c r="BF496" s="152">
        <f>IF(N496="znížená",J496,0)</f>
        <v>0</v>
      </c>
      <c r="BG496" s="152">
        <f>IF(N496="zákl. prenesená",J496,0)</f>
        <v>0</v>
      </c>
      <c r="BH496" s="152">
        <f>IF(N496="zníž. prenesená",J496,0)</f>
        <v>0</v>
      </c>
      <c r="BI496" s="152">
        <f>IF(N496="nulová",J496,0)</f>
        <v>0</v>
      </c>
      <c r="BJ496" s="16" t="s">
        <v>79</v>
      </c>
      <c r="BK496" s="152">
        <f>ROUND(I496*H496,2)</f>
        <v>0</v>
      </c>
      <c r="BL496" s="16" t="s">
        <v>223</v>
      </c>
      <c r="BM496" s="151" t="s">
        <v>928</v>
      </c>
    </row>
    <row r="497" spans="2:65" s="1" customFormat="1" ht="19.2" x14ac:dyDescent="0.2">
      <c r="B497" s="31"/>
      <c r="D497" s="154" t="s">
        <v>215</v>
      </c>
      <c r="F497" s="185" t="s">
        <v>929</v>
      </c>
      <c r="I497" s="186"/>
      <c r="L497" s="31"/>
      <c r="M497" s="187"/>
      <c r="T497" s="57"/>
      <c r="AT497" s="16" t="s">
        <v>215</v>
      </c>
      <c r="AU497" s="16" t="s">
        <v>79</v>
      </c>
    </row>
    <row r="498" spans="2:65" s="12" customFormat="1" x14ac:dyDescent="0.2">
      <c r="B498" s="153"/>
      <c r="D498" s="154" t="s">
        <v>150</v>
      </c>
      <c r="F498" s="156" t="s">
        <v>930</v>
      </c>
      <c r="H498" s="157">
        <v>134.40600000000001</v>
      </c>
      <c r="I498" s="158"/>
      <c r="L498" s="153"/>
      <c r="M498" s="159"/>
      <c r="T498" s="160"/>
      <c r="AT498" s="155" t="s">
        <v>150</v>
      </c>
      <c r="AU498" s="155" t="s">
        <v>79</v>
      </c>
      <c r="AV498" s="12" t="s">
        <v>79</v>
      </c>
      <c r="AW498" s="12" t="s">
        <v>3</v>
      </c>
      <c r="AX498" s="12" t="s">
        <v>75</v>
      </c>
      <c r="AY498" s="155" t="s">
        <v>143</v>
      </c>
    </row>
    <row r="499" spans="2:65" s="1" customFormat="1" ht="24.15" customHeight="1" x14ac:dyDescent="0.2">
      <c r="B499" s="138"/>
      <c r="C499" s="139" t="s">
        <v>931</v>
      </c>
      <c r="D499" s="139" t="s">
        <v>145</v>
      </c>
      <c r="E499" s="140" t="s">
        <v>932</v>
      </c>
      <c r="F499" s="141" t="s">
        <v>933</v>
      </c>
      <c r="G499" s="142" t="s">
        <v>530</v>
      </c>
      <c r="H499" s="188"/>
      <c r="I499" s="144"/>
      <c r="J499" s="145">
        <f>ROUND(I499*H499,2)</f>
        <v>0</v>
      </c>
      <c r="K499" s="146"/>
      <c r="L499" s="31"/>
      <c r="M499" s="147" t="s">
        <v>1</v>
      </c>
      <c r="N499" s="148" t="s">
        <v>36</v>
      </c>
      <c r="P499" s="149">
        <f>O499*H499</f>
        <v>0</v>
      </c>
      <c r="Q499" s="149">
        <v>0</v>
      </c>
      <c r="R499" s="149">
        <f>Q499*H499</f>
        <v>0</v>
      </c>
      <c r="S499" s="149">
        <v>0</v>
      </c>
      <c r="T499" s="150">
        <f>S499*H499</f>
        <v>0</v>
      </c>
      <c r="AR499" s="151" t="s">
        <v>223</v>
      </c>
      <c r="AT499" s="151" t="s">
        <v>145</v>
      </c>
      <c r="AU499" s="151" t="s">
        <v>79</v>
      </c>
      <c r="AY499" s="16" t="s">
        <v>143</v>
      </c>
      <c r="BE499" s="152">
        <f>IF(N499="základná",J499,0)</f>
        <v>0</v>
      </c>
      <c r="BF499" s="152">
        <f>IF(N499="znížená",J499,0)</f>
        <v>0</v>
      </c>
      <c r="BG499" s="152">
        <f>IF(N499="zákl. prenesená",J499,0)</f>
        <v>0</v>
      </c>
      <c r="BH499" s="152">
        <f>IF(N499="zníž. prenesená",J499,0)</f>
        <v>0</v>
      </c>
      <c r="BI499" s="152">
        <f>IF(N499="nulová",J499,0)</f>
        <v>0</v>
      </c>
      <c r="BJ499" s="16" t="s">
        <v>79</v>
      </c>
      <c r="BK499" s="152">
        <f>ROUND(I499*H499,2)</f>
        <v>0</v>
      </c>
      <c r="BL499" s="16" t="s">
        <v>223</v>
      </c>
      <c r="BM499" s="151" t="s">
        <v>934</v>
      </c>
    </row>
    <row r="500" spans="2:65" s="11" customFormat="1" ht="22.95" customHeight="1" x14ac:dyDescent="0.25">
      <c r="B500" s="126"/>
      <c r="D500" s="127" t="s">
        <v>69</v>
      </c>
      <c r="E500" s="136" t="s">
        <v>935</v>
      </c>
      <c r="F500" s="136" t="s">
        <v>936</v>
      </c>
      <c r="I500" s="129"/>
      <c r="J500" s="137">
        <f>BK500</f>
        <v>0</v>
      </c>
      <c r="L500" s="126"/>
      <c r="M500" s="131"/>
      <c r="P500" s="132">
        <f>SUM(P501:P510)</f>
        <v>0</v>
      </c>
      <c r="R500" s="132">
        <f>SUM(R501:R510)</f>
        <v>1.3276071999999999</v>
      </c>
      <c r="T500" s="133">
        <f>SUM(T501:T510)</f>
        <v>0</v>
      </c>
      <c r="AR500" s="127" t="s">
        <v>79</v>
      </c>
      <c r="AT500" s="134" t="s">
        <v>69</v>
      </c>
      <c r="AU500" s="134" t="s">
        <v>75</v>
      </c>
      <c r="AY500" s="127" t="s">
        <v>143</v>
      </c>
      <c r="BK500" s="135">
        <f>SUM(BK501:BK510)</f>
        <v>0</v>
      </c>
    </row>
    <row r="501" spans="2:65" s="1" customFormat="1" ht="16.5" customHeight="1" x14ac:dyDescent="0.2">
      <c r="B501" s="138"/>
      <c r="C501" s="139" t="s">
        <v>937</v>
      </c>
      <c r="D501" s="139" t="s">
        <v>145</v>
      </c>
      <c r="E501" s="140" t="s">
        <v>938</v>
      </c>
      <c r="F501" s="141" t="s">
        <v>939</v>
      </c>
      <c r="G501" s="142" t="s">
        <v>148</v>
      </c>
      <c r="H501" s="143">
        <v>94.01</v>
      </c>
      <c r="I501" s="144"/>
      <c r="J501" s="145">
        <f>ROUND(I501*H501,2)</f>
        <v>0</v>
      </c>
      <c r="K501" s="146"/>
      <c r="L501" s="31"/>
      <c r="M501" s="147" t="s">
        <v>1</v>
      </c>
      <c r="N501" s="148" t="s">
        <v>36</v>
      </c>
      <c r="P501" s="149">
        <f>O501*H501</f>
        <v>0</v>
      </c>
      <c r="Q501" s="149">
        <v>3.82E-3</v>
      </c>
      <c r="R501" s="149">
        <f>Q501*H501</f>
        <v>0.3591182</v>
      </c>
      <c r="S501" s="149">
        <v>0</v>
      </c>
      <c r="T501" s="150">
        <f>S501*H501</f>
        <v>0</v>
      </c>
      <c r="AR501" s="151" t="s">
        <v>223</v>
      </c>
      <c r="AT501" s="151" t="s">
        <v>145</v>
      </c>
      <c r="AU501" s="151" t="s">
        <v>79</v>
      </c>
      <c r="AY501" s="16" t="s">
        <v>143</v>
      </c>
      <c r="BE501" s="152">
        <f>IF(N501="základná",J501,0)</f>
        <v>0</v>
      </c>
      <c r="BF501" s="152">
        <f>IF(N501="znížená",J501,0)</f>
        <v>0</v>
      </c>
      <c r="BG501" s="152">
        <f>IF(N501="zákl. prenesená",J501,0)</f>
        <v>0</v>
      </c>
      <c r="BH501" s="152">
        <f>IF(N501="zníž. prenesená",J501,0)</f>
        <v>0</v>
      </c>
      <c r="BI501" s="152">
        <f>IF(N501="nulová",J501,0)</f>
        <v>0</v>
      </c>
      <c r="BJ501" s="16" t="s">
        <v>79</v>
      </c>
      <c r="BK501" s="152">
        <f>ROUND(I501*H501,2)</f>
        <v>0</v>
      </c>
      <c r="BL501" s="16" t="s">
        <v>223</v>
      </c>
      <c r="BM501" s="151" t="s">
        <v>940</v>
      </c>
    </row>
    <row r="502" spans="2:65" s="1" customFormat="1" ht="48" x14ac:dyDescent="0.2">
      <c r="B502" s="31"/>
      <c r="D502" s="154" t="s">
        <v>215</v>
      </c>
      <c r="F502" s="185" t="s">
        <v>941</v>
      </c>
      <c r="I502" s="186"/>
      <c r="L502" s="31"/>
      <c r="M502" s="187"/>
      <c r="T502" s="57"/>
      <c r="AT502" s="16" t="s">
        <v>215</v>
      </c>
      <c r="AU502" s="16" t="s">
        <v>79</v>
      </c>
    </row>
    <row r="503" spans="2:65" s="12" customFormat="1" ht="30.6" x14ac:dyDescent="0.2">
      <c r="B503" s="153"/>
      <c r="D503" s="154" t="s">
        <v>150</v>
      </c>
      <c r="E503" s="155" t="s">
        <v>1</v>
      </c>
      <c r="F503" s="156" t="s">
        <v>942</v>
      </c>
      <c r="H503" s="157">
        <v>94.01</v>
      </c>
      <c r="I503" s="158"/>
      <c r="L503" s="153"/>
      <c r="M503" s="159"/>
      <c r="T503" s="160"/>
      <c r="AT503" s="155" t="s">
        <v>150</v>
      </c>
      <c r="AU503" s="155" t="s">
        <v>79</v>
      </c>
      <c r="AV503" s="12" t="s">
        <v>79</v>
      </c>
      <c r="AW503" s="12" t="s">
        <v>27</v>
      </c>
      <c r="AX503" s="12" t="s">
        <v>70</v>
      </c>
      <c r="AY503" s="155" t="s">
        <v>143</v>
      </c>
    </row>
    <row r="504" spans="2:65" s="13" customFormat="1" x14ac:dyDescent="0.2">
      <c r="B504" s="161"/>
      <c r="D504" s="154" t="s">
        <v>150</v>
      </c>
      <c r="E504" s="162" t="s">
        <v>1</v>
      </c>
      <c r="F504" s="163" t="s">
        <v>152</v>
      </c>
      <c r="H504" s="164">
        <v>94.01</v>
      </c>
      <c r="I504" s="165"/>
      <c r="L504" s="161"/>
      <c r="M504" s="166"/>
      <c r="T504" s="167"/>
      <c r="AT504" s="162" t="s">
        <v>150</v>
      </c>
      <c r="AU504" s="162" t="s">
        <v>79</v>
      </c>
      <c r="AV504" s="13" t="s">
        <v>85</v>
      </c>
      <c r="AW504" s="13" t="s">
        <v>27</v>
      </c>
      <c r="AX504" s="13" t="s">
        <v>75</v>
      </c>
      <c r="AY504" s="162" t="s">
        <v>143</v>
      </c>
    </row>
    <row r="505" spans="2:65" s="1" customFormat="1" ht="44.25" customHeight="1" x14ac:dyDescent="0.2">
      <c r="B505" s="138"/>
      <c r="C505" s="174" t="s">
        <v>943</v>
      </c>
      <c r="D505" s="174" t="s">
        <v>167</v>
      </c>
      <c r="E505" s="175" t="s">
        <v>944</v>
      </c>
      <c r="F505" s="176" t="s">
        <v>945</v>
      </c>
      <c r="G505" s="177" t="s">
        <v>148</v>
      </c>
      <c r="H505" s="178">
        <v>95.89</v>
      </c>
      <c r="I505" s="179"/>
      <c r="J505" s="180">
        <f>ROUND(I505*H505,2)</f>
        <v>0</v>
      </c>
      <c r="K505" s="181"/>
      <c r="L505" s="182"/>
      <c r="M505" s="183" t="s">
        <v>1</v>
      </c>
      <c r="N505" s="184" t="s">
        <v>36</v>
      </c>
      <c r="P505" s="149">
        <f>O505*H505</f>
        <v>0</v>
      </c>
      <c r="Q505" s="149">
        <v>1.01E-2</v>
      </c>
      <c r="R505" s="149">
        <f>Q505*H505</f>
        <v>0.96848899999999993</v>
      </c>
      <c r="S505" s="149">
        <v>0</v>
      </c>
      <c r="T505" s="150">
        <f>S505*H505</f>
        <v>0</v>
      </c>
      <c r="AR505" s="151" t="s">
        <v>309</v>
      </c>
      <c r="AT505" s="151" t="s">
        <v>167</v>
      </c>
      <c r="AU505" s="151" t="s">
        <v>79</v>
      </c>
      <c r="AY505" s="16" t="s">
        <v>143</v>
      </c>
      <c r="BE505" s="152">
        <f>IF(N505="základná",J505,0)</f>
        <v>0</v>
      </c>
      <c r="BF505" s="152">
        <f>IF(N505="znížená",J505,0)</f>
        <v>0</v>
      </c>
      <c r="BG505" s="152">
        <f>IF(N505="zákl. prenesená",J505,0)</f>
        <v>0</v>
      </c>
      <c r="BH505" s="152">
        <f>IF(N505="zníž. prenesená",J505,0)</f>
        <v>0</v>
      </c>
      <c r="BI505" s="152">
        <f>IF(N505="nulová",J505,0)</f>
        <v>0</v>
      </c>
      <c r="BJ505" s="16" t="s">
        <v>79</v>
      </c>
      <c r="BK505" s="152">
        <f>ROUND(I505*H505,2)</f>
        <v>0</v>
      </c>
      <c r="BL505" s="16" t="s">
        <v>223</v>
      </c>
      <c r="BM505" s="151" t="s">
        <v>946</v>
      </c>
    </row>
    <row r="506" spans="2:65" s="12" customFormat="1" x14ac:dyDescent="0.2">
      <c r="B506" s="153"/>
      <c r="D506" s="154" t="s">
        <v>150</v>
      </c>
      <c r="F506" s="156" t="s">
        <v>947</v>
      </c>
      <c r="H506" s="157">
        <v>95.89</v>
      </c>
      <c r="I506" s="158"/>
      <c r="L506" s="153"/>
      <c r="M506" s="159"/>
      <c r="T506" s="160"/>
      <c r="AT506" s="155" t="s">
        <v>150</v>
      </c>
      <c r="AU506" s="155" t="s">
        <v>79</v>
      </c>
      <c r="AV506" s="12" t="s">
        <v>79</v>
      </c>
      <c r="AW506" s="12" t="s">
        <v>3</v>
      </c>
      <c r="AX506" s="12" t="s">
        <v>75</v>
      </c>
      <c r="AY506" s="155" t="s">
        <v>143</v>
      </c>
    </row>
    <row r="507" spans="2:65" s="1" customFormat="1" ht="33" customHeight="1" x14ac:dyDescent="0.2">
      <c r="B507" s="138"/>
      <c r="C507" s="139" t="s">
        <v>948</v>
      </c>
      <c r="D507" s="139" t="s">
        <v>145</v>
      </c>
      <c r="E507" s="140" t="s">
        <v>949</v>
      </c>
      <c r="F507" s="141" t="s">
        <v>950</v>
      </c>
      <c r="G507" s="142" t="s">
        <v>322</v>
      </c>
      <c r="H507" s="143">
        <v>47</v>
      </c>
      <c r="I507" s="144"/>
      <c r="J507" s="145">
        <f>ROUND(I507*H507,2)</f>
        <v>0</v>
      </c>
      <c r="K507" s="146"/>
      <c r="L507" s="31"/>
      <c r="M507" s="147" t="s">
        <v>1</v>
      </c>
      <c r="N507" s="148" t="s">
        <v>36</v>
      </c>
      <c r="P507" s="149">
        <f>O507*H507</f>
        <v>0</v>
      </c>
      <c r="Q507" s="149">
        <v>0</v>
      </c>
      <c r="R507" s="149">
        <f>Q507*H507</f>
        <v>0</v>
      </c>
      <c r="S507" s="149">
        <v>0</v>
      </c>
      <c r="T507" s="150">
        <f>S507*H507</f>
        <v>0</v>
      </c>
      <c r="AR507" s="151" t="s">
        <v>223</v>
      </c>
      <c r="AT507" s="151" t="s">
        <v>145</v>
      </c>
      <c r="AU507" s="151" t="s">
        <v>79</v>
      </c>
      <c r="AY507" s="16" t="s">
        <v>143</v>
      </c>
      <c r="BE507" s="152">
        <f>IF(N507="základná",J507,0)</f>
        <v>0</v>
      </c>
      <c r="BF507" s="152">
        <f>IF(N507="znížená",J507,0)</f>
        <v>0</v>
      </c>
      <c r="BG507" s="152">
        <f>IF(N507="zákl. prenesená",J507,0)</f>
        <v>0</v>
      </c>
      <c r="BH507" s="152">
        <f>IF(N507="zníž. prenesená",J507,0)</f>
        <v>0</v>
      </c>
      <c r="BI507" s="152">
        <f>IF(N507="nulová",J507,0)</f>
        <v>0</v>
      </c>
      <c r="BJ507" s="16" t="s">
        <v>79</v>
      </c>
      <c r="BK507" s="152">
        <f>ROUND(I507*H507,2)</f>
        <v>0</v>
      </c>
      <c r="BL507" s="16" t="s">
        <v>223</v>
      </c>
      <c r="BM507" s="151" t="s">
        <v>951</v>
      </c>
    </row>
    <row r="508" spans="2:65" s="12" customFormat="1" x14ac:dyDescent="0.2">
      <c r="B508" s="153"/>
      <c r="D508" s="154" t="s">
        <v>150</v>
      </c>
      <c r="E508" s="155" t="s">
        <v>1</v>
      </c>
      <c r="F508" s="156" t="s">
        <v>952</v>
      </c>
      <c r="H508" s="157">
        <v>47</v>
      </c>
      <c r="I508" s="158"/>
      <c r="L508" s="153"/>
      <c r="M508" s="159"/>
      <c r="T508" s="160"/>
      <c r="AT508" s="155" t="s">
        <v>150</v>
      </c>
      <c r="AU508" s="155" t="s">
        <v>79</v>
      </c>
      <c r="AV508" s="12" t="s">
        <v>79</v>
      </c>
      <c r="AW508" s="12" t="s">
        <v>27</v>
      </c>
      <c r="AX508" s="12" t="s">
        <v>70</v>
      </c>
      <c r="AY508" s="155" t="s">
        <v>143</v>
      </c>
    </row>
    <row r="509" spans="2:65" s="13" customFormat="1" x14ac:dyDescent="0.2">
      <c r="B509" s="161"/>
      <c r="D509" s="154" t="s">
        <v>150</v>
      </c>
      <c r="E509" s="162" t="s">
        <v>1</v>
      </c>
      <c r="F509" s="163" t="s">
        <v>152</v>
      </c>
      <c r="H509" s="164">
        <v>47</v>
      </c>
      <c r="I509" s="165"/>
      <c r="L509" s="161"/>
      <c r="M509" s="166"/>
      <c r="T509" s="167"/>
      <c r="AT509" s="162" t="s">
        <v>150</v>
      </c>
      <c r="AU509" s="162" t="s">
        <v>79</v>
      </c>
      <c r="AV509" s="13" t="s">
        <v>85</v>
      </c>
      <c r="AW509" s="13" t="s">
        <v>27</v>
      </c>
      <c r="AX509" s="13" t="s">
        <v>75</v>
      </c>
      <c r="AY509" s="162" t="s">
        <v>143</v>
      </c>
    </row>
    <row r="510" spans="2:65" s="1" customFormat="1" ht="24.15" customHeight="1" x14ac:dyDescent="0.2">
      <c r="B510" s="138"/>
      <c r="C510" s="139" t="s">
        <v>953</v>
      </c>
      <c r="D510" s="139" t="s">
        <v>145</v>
      </c>
      <c r="E510" s="140" t="s">
        <v>954</v>
      </c>
      <c r="F510" s="141" t="s">
        <v>955</v>
      </c>
      <c r="G510" s="142" t="s">
        <v>530</v>
      </c>
      <c r="H510" s="188"/>
      <c r="I510" s="144"/>
      <c r="J510" s="145">
        <f>ROUND(I510*H510,2)</f>
        <v>0</v>
      </c>
      <c r="K510" s="146"/>
      <c r="L510" s="31"/>
      <c r="M510" s="147" t="s">
        <v>1</v>
      </c>
      <c r="N510" s="148" t="s">
        <v>36</v>
      </c>
      <c r="P510" s="149">
        <f>O510*H510</f>
        <v>0</v>
      </c>
      <c r="Q510" s="149">
        <v>0</v>
      </c>
      <c r="R510" s="149">
        <f>Q510*H510</f>
        <v>0</v>
      </c>
      <c r="S510" s="149">
        <v>0</v>
      </c>
      <c r="T510" s="150">
        <f>S510*H510</f>
        <v>0</v>
      </c>
      <c r="AR510" s="151" t="s">
        <v>223</v>
      </c>
      <c r="AT510" s="151" t="s">
        <v>145</v>
      </c>
      <c r="AU510" s="151" t="s">
        <v>79</v>
      </c>
      <c r="AY510" s="16" t="s">
        <v>143</v>
      </c>
      <c r="BE510" s="152">
        <f>IF(N510="základná",J510,0)</f>
        <v>0</v>
      </c>
      <c r="BF510" s="152">
        <f>IF(N510="znížená",J510,0)</f>
        <v>0</v>
      </c>
      <c r="BG510" s="152">
        <f>IF(N510="zákl. prenesená",J510,0)</f>
        <v>0</v>
      </c>
      <c r="BH510" s="152">
        <f>IF(N510="zníž. prenesená",J510,0)</f>
        <v>0</v>
      </c>
      <c r="BI510" s="152">
        <f>IF(N510="nulová",J510,0)</f>
        <v>0</v>
      </c>
      <c r="BJ510" s="16" t="s">
        <v>79</v>
      </c>
      <c r="BK510" s="152">
        <f>ROUND(I510*H510,2)</f>
        <v>0</v>
      </c>
      <c r="BL510" s="16" t="s">
        <v>223</v>
      </c>
      <c r="BM510" s="151" t="s">
        <v>956</v>
      </c>
    </row>
    <row r="511" spans="2:65" s="11" customFormat="1" ht="22.95" customHeight="1" x14ac:dyDescent="0.25">
      <c r="B511" s="126"/>
      <c r="D511" s="127" t="s">
        <v>69</v>
      </c>
      <c r="E511" s="136" t="s">
        <v>957</v>
      </c>
      <c r="F511" s="136" t="s">
        <v>958</v>
      </c>
      <c r="I511" s="129"/>
      <c r="J511" s="137">
        <f>BK511</f>
        <v>0</v>
      </c>
      <c r="L511" s="126"/>
      <c r="M511" s="131"/>
      <c r="P511" s="132">
        <f>SUM(P512:P515)</f>
        <v>0</v>
      </c>
      <c r="R511" s="132">
        <f>SUM(R512:R515)</f>
        <v>0.40084990000000004</v>
      </c>
      <c r="T511" s="133">
        <f>SUM(T512:T515)</f>
        <v>0</v>
      </c>
      <c r="AR511" s="127" t="s">
        <v>79</v>
      </c>
      <c r="AT511" s="134" t="s">
        <v>69</v>
      </c>
      <c r="AU511" s="134" t="s">
        <v>75</v>
      </c>
      <c r="AY511" s="127" t="s">
        <v>143</v>
      </c>
      <c r="BK511" s="135">
        <f>SUM(BK512:BK515)</f>
        <v>0</v>
      </c>
    </row>
    <row r="512" spans="2:65" s="1" customFormat="1" ht="24.15" customHeight="1" x14ac:dyDescent="0.2">
      <c r="B512" s="138"/>
      <c r="C512" s="139" t="s">
        <v>959</v>
      </c>
      <c r="D512" s="139" t="s">
        <v>145</v>
      </c>
      <c r="E512" s="140" t="s">
        <v>960</v>
      </c>
      <c r="F512" s="141" t="s">
        <v>961</v>
      </c>
      <c r="G512" s="142" t="s">
        <v>148</v>
      </c>
      <c r="H512" s="143">
        <v>770.44</v>
      </c>
      <c r="I512" s="144"/>
      <c r="J512" s="145">
        <f>ROUND(I512*H512,2)</f>
        <v>0</v>
      </c>
      <c r="K512" s="146"/>
      <c r="L512" s="31"/>
      <c r="M512" s="147" t="s">
        <v>1</v>
      </c>
      <c r="N512" s="148" t="s">
        <v>36</v>
      </c>
      <c r="P512" s="149">
        <f>O512*H512</f>
        <v>0</v>
      </c>
      <c r="Q512" s="149">
        <v>4.0000000000000002E-4</v>
      </c>
      <c r="R512" s="149">
        <f>Q512*H512</f>
        <v>0.30817600000000006</v>
      </c>
      <c r="S512" s="149">
        <v>0</v>
      </c>
      <c r="T512" s="150">
        <f>S512*H512</f>
        <v>0</v>
      </c>
      <c r="AR512" s="151" t="s">
        <v>223</v>
      </c>
      <c r="AT512" s="151" t="s">
        <v>145</v>
      </c>
      <c r="AU512" s="151" t="s">
        <v>79</v>
      </c>
      <c r="AY512" s="16" t="s">
        <v>143</v>
      </c>
      <c r="BE512" s="152">
        <f>IF(N512="základná",J512,0)</f>
        <v>0</v>
      </c>
      <c r="BF512" s="152">
        <f>IF(N512="znížená",J512,0)</f>
        <v>0</v>
      </c>
      <c r="BG512" s="152">
        <f>IF(N512="zákl. prenesená",J512,0)</f>
        <v>0</v>
      </c>
      <c r="BH512" s="152">
        <f>IF(N512="zníž. prenesená",J512,0)</f>
        <v>0</v>
      </c>
      <c r="BI512" s="152">
        <f>IF(N512="nulová",J512,0)</f>
        <v>0</v>
      </c>
      <c r="BJ512" s="16" t="s">
        <v>79</v>
      </c>
      <c r="BK512" s="152">
        <f>ROUND(I512*H512,2)</f>
        <v>0</v>
      </c>
      <c r="BL512" s="16" t="s">
        <v>223</v>
      </c>
      <c r="BM512" s="151" t="s">
        <v>962</v>
      </c>
    </row>
    <row r="513" spans="2:65" s="12" customFormat="1" ht="30.6" x14ac:dyDescent="0.2">
      <c r="B513" s="153"/>
      <c r="D513" s="154" t="s">
        <v>150</v>
      </c>
      <c r="E513" s="155" t="s">
        <v>1</v>
      </c>
      <c r="F513" s="156" t="s">
        <v>963</v>
      </c>
      <c r="H513" s="157">
        <v>770.44</v>
      </c>
      <c r="I513" s="158"/>
      <c r="L513" s="153"/>
      <c r="M513" s="159"/>
      <c r="T513" s="160"/>
      <c r="AT513" s="155" t="s">
        <v>150</v>
      </c>
      <c r="AU513" s="155" t="s">
        <v>79</v>
      </c>
      <c r="AV513" s="12" t="s">
        <v>79</v>
      </c>
      <c r="AW513" s="12" t="s">
        <v>27</v>
      </c>
      <c r="AX513" s="12" t="s">
        <v>75</v>
      </c>
      <c r="AY513" s="155" t="s">
        <v>143</v>
      </c>
    </row>
    <row r="514" spans="2:65" s="1" customFormat="1" ht="33" customHeight="1" x14ac:dyDescent="0.2">
      <c r="B514" s="138"/>
      <c r="C514" s="139" t="s">
        <v>964</v>
      </c>
      <c r="D514" s="139" t="s">
        <v>145</v>
      </c>
      <c r="E514" s="140" t="s">
        <v>965</v>
      </c>
      <c r="F514" s="141" t="s">
        <v>966</v>
      </c>
      <c r="G514" s="142" t="s">
        <v>148</v>
      </c>
      <c r="H514" s="143">
        <v>280.83</v>
      </c>
      <c r="I514" s="144"/>
      <c r="J514" s="145">
        <f>ROUND(I514*H514,2)</f>
        <v>0</v>
      </c>
      <c r="K514" s="146"/>
      <c r="L514" s="31"/>
      <c r="M514" s="147" t="s">
        <v>1</v>
      </c>
      <c r="N514" s="148" t="s">
        <v>36</v>
      </c>
      <c r="P514" s="149">
        <f>O514*H514</f>
        <v>0</v>
      </c>
      <c r="Q514" s="149">
        <v>3.3E-4</v>
      </c>
      <c r="R514" s="149">
        <f>Q514*H514</f>
        <v>9.267389999999999E-2</v>
      </c>
      <c r="S514" s="149">
        <v>0</v>
      </c>
      <c r="T514" s="150">
        <f>S514*H514</f>
        <v>0</v>
      </c>
      <c r="AR514" s="151" t="s">
        <v>223</v>
      </c>
      <c r="AT514" s="151" t="s">
        <v>145</v>
      </c>
      <c r="AU514" s="151" t="s">
        <v>79</v>
      </c>
      <c r="AY514" s="16" t="s">
        <v>143</v>
      </c>
      <c r="BE514" s="152">
        <f>IF(N514="základná",J514,0)</f>
        <v>0</v>
      </c>
      <c r="BF514" s="152">
        <f>IF(N514="znížená",J514,0)</f>
        <v>0</v>
      </c>
      <c r="BG514" s="152">
        <f>IF(N514="zákl. prenesená",J514,0)</f>
        <v>0</v>
      </c>
      <c r="BH514" s="152">
        <f>IF(N514="zníž. prenesená",J514,0)</f>
        <v>0</v>
      </c>
      <c r="BI514" s="152">
        <f>IF(N514="nulová",J514,0)</f>
        <v>0</v>
      </c>
      <c r="BJ514" s="16" t="s">
        <v>79</v>
      </c>
      <c r="BK514" s="152">
        <f>ROUND(I514*H514,2)</f>
        <v>0</v>
      </c>
      <c r="BL514" s="16" t="s">
        <v>223</v>
      </c>
      <c r="BM514" s="151" t="s">
        <v>967</v>
      </c>
    </row>
    <row r="515" spans="2:65" s="12" customFormat="1" x14ac:dyDescent="0.2">
      <c r="B515" s="153"/>
      <c r="D515" s="154" t="s">
        <v>150</v>
      </c>
      <c r="E515" s="155" t="s">
        <v>1</v>
      </c>
      <c r="F515" s="156" t="s">
        <v>968</v>
      </c>
      <c r="H515" s="157">
        <v>280.83</v>
      </c>
      <c r="I515" s="158"/>
      <c r="L515" s="153"/>
      <c r="M515" s="159"/>
      <c r="T515" s="160"/>
      <c r="AT515" s="155" t="s">
        <v>150</v>
      </c>
      <c r="AU515" s="155" t="s">
        <v>79</v>
      </c>
      <c r="AV515" s="12" t="s">
        <v>79</v>
      </c>
      <c r="AW515" s="12" t="s">
        <v>27</v>
      </c>
      <c r="AX515" s="12" t="s">
        <v>75</v>
      </c>
      <c r="AY515" s="155" t="s">
        <v>143</v>
      </c>
    </row>
    <row r="516" spans="2:65" s="11" customFormat="1" ht="22.95" customHeight="1" x14ac:dyDescent="0.25">
      <c r="B516" s="126"/>
      <c r="D516" s="127" t="s">
        <v>69</v>
      </c>
      <c r="E516" s="136" t="s">
        <v>969</v>
      </c>
      <c r="F516" s="136" t="s">
        <v>970</v>
      </c>
      <c r="I516" s="129"/>
      <c r="J516" s="137">
        <f>BK516</f>
        <v>0</v>
      </c>
      <c r="L516" s="126"/>
      <c r="M516" s="131"/>
      <c r="P516" s="132">
        <f>SUM(P517:P518)</f>
        <v>0</v>
      </c>
      <c r="R516" s="132">
        <f>SUM(R517:R518)</f>
        <v>5.8812000000000005E-3</v>
      </c>
      <c r="T516" s="133">
        <f>SUM(T517:T518)</f>
        <v>0.17643599999999998</v>
      </c>
      <c r="AR516" s="127" t="s">
        <v>79</v>
      </c>
      <c r="AT516" s="134" t="s">
        <v>69</v>
      </c>
      <c r="AU516" s="134" t="s">
        <v>75</v>
      </c>
      <c r="AY516" s="127" t="s">
        <v>143</v>
      </c>
      <c r="BK516" s="135">
        <f>SUM(BK517:BK518)</f>
        <v>0</v>
      </c>
    </row>
    <row r="517" spans="2:65" s="1" customFormat="1" ht="21.75" customHeight="1" x14ac:dyDescent="0.2">
      <c r="B517" s="138"/>
      <c r="C517" s="139" t="s">
        <v>971</v>
      </c>
      <c r="D517" s="139" t="s">
        <v>145</v>
      </c>
      <c r="E517" s="140" t="s">
        <v>972</v>
      </c>
      <c r="F517" s="141" t="s">
        <v>973</v>
      </c>
      <c r="G517" s="142" t="s">
        <v>148</v>
      </c>
      <c r="H517" s="143">
        <v>588.12</v>
      </c>
      <c r="I517" s="144"/>
      <c r="J517" s="145">
        <f>ROUND(I517*H517,2)</f>
        <v>0</v>
      </c>
      <c r="K517" s="146"/>
      <c r="L517" s="31"/>
      <c r="M517" s="147" t="s">
        <v>1</v>
      </c>
      <c r="N517" s="148" t="s">
        <v>36</v>
      </c>
      <c r="P517" s="149">
        <f>O517*H517</f>
        <v>0</v>
      </c>
      <c r="Q517" s="149">
        <v>1.0000000000000001E-5</v>
      </c>
      <c r="R517" s="149">
        <f>Q517*H517</f>
        <v>5.8812000000000005E-3</v>
      </c>
      <c r="S517" s="149">
        <v>2.9999999999999997E-4</v>
      </c>
      <c r="T517" s="150">
        <f>S517*H517</f>
        <v>0.17643599999999998</v>
      </c>
      <c r="AR517" s="151" t="s">
        <v>223</v>
      </c>
      <c r="AT517" s="151" t="s">
        <v>145</v>
      </c>
      <c r="AU517" s="151" t="s">
        <v>79</v>
      </c>
      <c r="AY517" s="16" t="s">
        <v>143</v>
      </c>
      <c r="BE517" s="152">
        <f>IF(N517="základná",J517,0)</f>
        <v>0</v>
      </c>
      <c r="BF517" s="152">
        <f>IF(N517="znížená",J517,0)</f>
        <v>0</v>
      </c>
      <c r="BG517" s="152">
        <f>IF(N517="zákl. prenesená",J517,0)</f>
        <v>0</v>
      </c>
      <c r="BH517" s="152">
        <f>IF(N517="zníž. prenesená",J517,0)</f>
        <v>0</v>
      </c>
      <c r="BI517" s="152">
        <f>IF(N517="nulová",J517,0)</f>
        <v>0</v>
      </c>
      <c r="BJ517" s="16" t="s">
        <v>79</v>
      </c>
      <c r="BK517" s="152">
        <f>ROUND(I517*H517,2)</f>
        <v>0</v>
      </c>
      <c r="BL517" s="16" t="s">
        <v>223</v>
      </c>
      <c r="BM517" s="151" t="s">
        <v>974</v>
      </c>
    </row>
    <row r="518" spans="2:65" s="12" customFormat="1" x14ac:dyDescent="0.2">
      <c r="B518" s="153"/>
      <c r="D518" s="154" t="s">
        <v>150</v>
      </c>
      <c r="E518" s="155" t="s">
        <v>1</v>
      </c>
      <c r="F518" s="156" t="s">
        <v>975</v>
      </c>
      <c r="H518" s="157">
        <v>588.12</v>
      </c>
      <c r="I518" s="158"/>
      <c r="L518" s="153"/>
      <c r="M518" s="159"/>
      <c r="T518" s="160"/>
      <c r="AT518" s="155" t="s">
        <v>150</v>
      </c>
      <c r="AU518" s="155" t="s">
        <v>79</v>
      </c>
      <c r="AV518" s="12" t="s">
        <v>79</v>
      </c>
      <c r="AW518" s="12" t="s">
        <v>27</v>
      </c>
      <c r="AX518" s="12" t="s">
        <v>75</v>
      </c>
      <c r="AY518" s="155" t="s">
        <v>143</v>
      </c>
    </row>
    <row r="519" spans="2:65" s="11" customFormat="1" ht="25.95" customHeight="1" x14ac:dyDescent="0.25">
      <c r="B519" s="126"/>
      <c r="D519" s="127" t="s">
        <v>69</v>
      </c>
      <c r="E519" s="128" t="s">
        <v>167</v>
      </c>
      <c r="F519" s="128" t="s">
        <v>976</v>
      </c>
      <c r="I519" s="129"/>
      <c r="J519" s="130">
        <f>BK519</f>
        <v>0</v>
      </c>
      <c r="L519" s="126"/>
      <c r="M519" s="131"/>
      <c r="P519" s="132">
        <f>P520+P523</f>
        <v>0</v>
      </c>
      <c r="R519" s="132">
        <f>R520+R523</f>
        <v>0</v>
      </c>
      <c r="T519" s="133">
        <f>T520+T523</f>
        <v>0</v>
      </c>
      <c r="AR519" s="127" t="s">
        <v>82</v>
      </c>
      <c r="AT519" s="134" t="s">
        <v>69</v>
      </c>
      <c r="AU519" s="134" t="s">
        <v>70</v>
      </c>
      <c r="AY519" s="127" t="s">
        <v>143</v>
      </c>
      <c r="BK519" s="135">
        <f>BK520+BK523</f>
        <v>0</v>
      </c>
    </row>
    <row r="520" spans="2:65" s="11" customFormat="1" ht="22.95" customHeight="1" x14ac:dyDescent="0.25">
      <c r="B520" s="126"/>
      <c r="D520" s="127" t="s">
        <v>69</v>
      </c>
      <c r="E520" s="136" t="s">
        <v>977</v>
      </c>
      <c r="F520" s="136" t="s">
        <v>978</v>
      </c>
      <c r="I520" s="129"/>
      <c r="J520" s="137">
        <f>BK520</f>
        <v>0</v>
      </c>
      <c r="L520" s="126"/>
      <c r="M520" s="131"/>
      <c r="P520" s="132">
        <f>SUM(P521:P522)</f>
        <v>0</v>
      </c>
      <c r="R520" s="132">
        <f>SUM(R521:R522)</f>
        <v>0</v>
      </c>
      <c r="T520" s="133">
        <f>SUM(T521:T522)</f>
        <v>0</v>
      </c>
      <c r="AR520" s="127" t="s">
        <v>82</v>
      </c>
      <c r="AT520" s="134" t="s">
        <v>69</v>
      </c>
      <c r="AU520" s="134" t="s">
        <v>75</v>
      </c>
      <c r="AY520" s="127" t="s">
        <v>143</v>
      </c>
      <c r="BK520" s="135">
        <f>SUM(BK521:BK522)</f>
        <v>0</v>
      </c>
    </row>
    <row r="521" spans="2:65" s="1" customFormat="1" ht="21.75" customHeight="1" x14ac:dyDescent="0.2">
      <c r="B521" s="138"/>
      <c r="C521" s="139" t="s">
        <v>979</v>
      </c>
      <c r="D521" s="139" t="s">
        <v>145</v>
      </c>
      <c r="E521" s="140" t="s">
        <v>980</v>
      </c>
      <c r="F521" s="141" t="s">
        <v>981</v>
      </c>
      <c r="G521" s="142" t="s">
        <v>208</v>
      </c>
      <c r="H521" s="143">
        <v>28</v>
      </c>
      <c r="I521" s="144"/>
      <c r="J521" s="145">
        <f>ROUND(I521*H521,2)</f>
        <v>0</v>
      </c>
      <c r="K521" s="146"/>
      <c r="L521" s="31"/>
      <c r="M521" s="147" t="s">
        <v>1</v>
      </c>
      <c r="N521" s="148" t="s">
        <v>36</v>
      </c>
      <c r="P521" s="149">
        <f>O521*H521</f>
        <v>0</v>
      </c>
      <c r="Q521" s="149">
        <v>0</v>
      </c>
      <c r="R521" s="149">
        <f>Q521*H521</f>
        <v>0</v>
      </c>
      <c r="S521" s="149">
        <v>0</v>
      </c>
      <c r="T521" s="150">
        <f>S521*H521</f>
        <v>0</v>
      </c>
      <c r="AR521" s="151" t="s">
        <v>467</v>
      </c>
      <c r="AT521" s="151" t="s">
        <v>145</v>
      </c>
      <c r="AU521" s="151" t="s">
        <v>79</v>
      </c>
      <c r="AY521" s="16" t="s">
        <v>143</v>
      </c>
      <c r="BE521" s="152">
        <f>IF(N521="základná",J521,0)</f>
        <v>0</v>
      </c>
      <c r="BF521" s="152">
        <f>IF(N521="znížená",J521,0)</f>
        <v>0</v>
      </c>
      <c r="BG521" s="152">
        <f>IF(N521="zákl. prenesená",J521,0)</f>
        <v>0</v>
      </c>
      <c r="BH521" s="152">
        <f>IF(N521="zníž. prenesená",J521,0)</f>
        <v>0</v>
      </c>
      <c r="BI521" s="152">
        <f>IF(N521="nulová",J521,0)</f>
        <v>0</v>
      </c>
      <c r="BJ521" s="16" t="s">
        <v>79</v>
      </c>
      <c r="BK521" s="152">
        <f>ROUND(I521*H521,2)</f>
        <v>0</v>
      </c>
      <c r="BL521" s="16" t="s">
        <v>467</v>
      </c>
      <c r="BM521" s="151" t="s">
        <v>982</v>
      </c>
    </row>
    <row r="522" spans="2:65" s="1" customFormat="1" ht="24.15" customHeight="1" x14ac:dyDescent="0.2">
      <c r="B522" s="138"/>
      <c r="C522" s="139" t="s">
        <v>983</v>
      </c>
      <c r="D522" s="139" t="s">
        <v>145</v>
      </c>
      <c r="E522" s="140" t="s">
        <v>984</v>
      </c>
      <c r="F522" s="141" t="s">
        <v>985</v>
      </c>
      <c r="G522" s="142" t="s">
        <v>208</v>
      </c>
      <c r="H522" s="143">
        <v>1</v>
      </c>
      <c r="I522" s="144"/>
      <c r="J522" s="145">
        <f>ROUND(I522*H522,2)</f>
        <v>0</v>
      </c>
      <c r="K522" s="146"/>
      <c r="L522" s="31"/>
      <c r="M522" s="147" t="s">
        <v>1</v>
      </c>
      <c r="N522" s="148" t="s">
        <v>36</v>
      </c>
      <c r="P522" s="149">
        <f>O522*H522</f>
        <v>0</v>
      </c>
      <c r="Q522" s="149">
        <v>0</v>
      </c>
      <c r="R522" s="149">
        <f>Q522*H522</f>
        <v>0</v>
      </c>
      <c r="S522" s="149">
        <v>0</v>
      </c>
      <c r="T522" s="150">
        <f>S522*H522</f>
        <v>0</v>
      </c>
      <c r="AR522" s="151" t="s">
        <v>467</v>
      </c>
      <c r="AT522" s="151" t="s">
        <v>145</v>
      </c>
      <c r="AU522" s="151" t="s">
        <v>79</v>
      </c>
      <c r="AY522" s="16" t="s">
        <v>143</v>
      </c>
      <c r="BE522" s="152">
        <f>IF(N522="základná",J522,0)</f>
        <v>0</v>
      </c>
      <c r="BF522" s="152">
        <f>IF(N522="znížená",J522,0)</f>
        <v>0</v>
      </c>
      <c r="BG522" s="152">
        <f>IF(N522="zákl. prenesená",J522,0)</f>
        <v>0</v>
      </c>
      <c r="BH522" s="152">
        <f>IF(N522="zníž. prenesená",J522,0)</f>
        <v>0</v>
      </c>
      <c r="BI522" s="152">
        <f>IF(N522="nulová",J522,0)</f>
        <v>0</v>
      </c>
      <c r="BJ522" s="16" t="s">
        <v>79</v>
      </c>
      <c r="BK522" s="152">
        <f>ROUND(I522*H522,2)</f>
        <v>0</v>
      </c>
      <c r="BL522" s="16" t="s">
        <v>467</v>
      </c>
      <c r="BM522" s="151" t="s">
        <v>986</v>
      </c>
    </row>
    <row r="523" spans="2:65" s="11" customFormat="1" ht="22.95" customHeight="1" x14ac:dyDescent="0.25">
      <c r="B523" s="126"/>
      <c r="D523" s="127" t="s">
        <v>69</v>
      </c>
      <c r="E523" s="136" t="s">
        <v>987</v>
      </c>
      <c r="F523" s="136" t="s">
        <v>89</v>
      </c>
      <c r="I523" s="129"/>
      <c r="J523" s="137">
        <f>BK523</f>
        <v>0</v>
      </c>
      <c r="L523" s="126"/>
      <c r="M523" s="131"/>
      <c r="P523" s="132">
        <f>SUM(P524:P525)</f>
        <v>0</v>
      </c>
      <c r="R523" s="132">
        <f>SUM(R524:R525)</f>
        <v>0</v>
      </c>
      <c r="T523" s="133">
        <f>SUM(T524:T525)</f>
        <v>0</v>
      </c>
      <c r="AR523" s="127" t="s">
        <v>75</v>
      </c>
      <c r="AT523" s="134" t="s">
        <v>69</v>
      </c>
      <c r="AU523" s="134" t="s">
        <v>75</v>
      </c>
      <c r="AY523" s="127" t="s">
        <v>143</v>
      </c>
      <c r="BK523" s="135">
        <f>SUM(BK524:BK525)</f>
        <v>0</v>
      </c>
    </row>
    <row r="524" spans="2:65" s="1" customFormat="1" ht="24.15" customHeight="1" x14ac:dyDescent="0.2">
      <c r="B524" s="138"/>
      <c r="C524" s="139" t="s">
        <v>988</v>
      </c>
      <c r="D524" s="139" t="s">
        <v>145</v>
      </c>
      <c r="E524" s="140" t="s">
        <v>989</v>
      </c>
      <c r="F524" s="141" t="s">
        <v>990</v>
      </c>
      <c r="G524" s="142" t="s">
        <v>208</v>
      </c>
      <c r="H524" s="143">
        <v>1</v>
      </c>
      <c r="I524" s="144"/>
      <c r="J524" s="145">
        <f>ROUND(I524*H524,2)</f>
        <v>0</v>
      </c>
      <c r="K524" s="146"/>
      <c r="L524" s="31"/>
      <c r="M524" s="147" t="s">
        <v>1</v>
      </c>
      <c r="N524" s="148" t="s">
        <v>36</v>
      </c>
      <c r="P524" s="149">
        <f>O524*H524</f>
        <v>0</v>
      </c>
      <c r="Q524" s="149">
        <v>0</v>
      </c>
      <c r="R524" s="149">
        <f>Q524*H524</f>
        <v>0</v>
      </c>
      <c r="S524" s="149">
        <v>0</v>
      </c>
      <c r="T524" s="150">
        <f>S524*H524</f>
        <v>0</v>
      </c>
      <c r="AR524" s="151" t="s">
        <v>467</v>
      </c>
      <c r="AT524" s="151" t="s">
        <v>145</v>
      </c>
      <c r="AU524" s="151" t="s">
        <v>79</v>
      </c>
      <c r="AY524" s="16" t="s">
        <v>143</v>
      </c>
      <c r="BE524" s="152">
        <f>IF(N524="základná",J524,0)</f>
        <v>0</v>
      </c>
      <c r="BF524" s="152">
        <f>IF(N524="znížená",J524,0)</f>
        <v>0</v>
      </c>
      <c r="BG524" s="152">
        <f>IF(N524="zákl. prenesená",J524,0)</f>
        <v>0</v>
      </c>
      <c r="BH524" s="152">
        <f>IF(N524="zníž. prenesená",J524,0)</f>
        <v>0</v>
      </c>
      <c r="BI524" s="152">
        <f>IF(N524="nulová",J524,0)</f>
        <v>0</v>
      </c>
      <c r="BJ524" s="16" t="s">
        <v>79</v>
      </c>
      <c r="BK524" s="152">
        <f>ROUND(I524*H524,2)</f>
        <v>0</v>
      </c>
      <c r="BL524" s="16" t="s">
        <v>467</v>
      </c>
      <c r="BM524" s="151" t="s">
        <v>991</v>
      </c>
    </row>
    <row r="525" spans="2:65" s="1" customFormat="1" ht="16.5" customHeight="1" x14ac:dyDescent="0.2">
      <c r="B525" s="138"/>
      <c r="C525" s="139" t="s">
        <v>992</v>
      </c>
      <c r="D525" s="139" t="s">
        <v>145</v>
      </c>
      <c r="E525" s="140" t="s">
        <v>993</v>
      </c>
      <c r="F525" s="141" t="s">
        <v>994</v>
      </c>
      <c r="G525" s="142" t="s">
        <v>208</v>
      </c>
      <c r="H525" s="143">
        <v>1</v>
      </c>
      <c r="I525" s="144"/>
      <c r="J525" s="145">
        <f>ROUND(I525*H525,2)</f>
        <v>0</v>
      </c>
      <c r="K525" s="146"/>
      <c r="L525" s="31"/>
      <c r="M525" s="189" t="s">
        <v>1</v>
      </c>
      <c r="N525" s="190" t="s">
        <v>36</v>
      </c>
      <c r="O525" s="191"/>
      <c r="P525" s="192">
        <f>O525*H525</f>
        <v>0</v>
      </c>
      <c r="Q525" s="192">
        <v>0</v>
      </c>
      <c r="R525" s="192">
        <f>Q525*H525</f>
        <v>0</v>
      </c>
      <c r="S525" s="192">
        <v>0</v>
      </c>
      <c r="T525" s="193">
        <f>S525*H525</f>
        <v>0</v>
      </c>
      <c r="AR525" s="151" t="s">
        <v>467</v>
      </c>
      <c r="AT525" s="151" t="s">
        <v>145</v>
      </c>
      <c r="AU525" s="151" t="s">
        <v>79</v>
      </c>
      <c r="AY525" s="16" t="s">
        <v>143</v>
      </c>
      <c r="BE525" s="152">
        <f>IF(N525="základná",J525,0)</f>
        <v>0</v>
      </c>
      <c r="BF525" s="152">
        <f>IF(N525="znížená",J525,0)</f>
        <v>0</v>
      </c>
      <c r="BG525" s="152">
        <f>IF(N525="zákl. prenesená",J525,0)</f>
        <v>0</v>
      </c>
      <c r="BH525" s="152">
        <f>IF(N525="zníž. prenesená",J525,0)</f>
        <v>0</v>
      </c>
      <c r="BI525" s="152">
        <f>IF(N525="nulová",J525,0)</f>
        <v>0</v>
      </c>
      <c r="BJ525" s="16" t="s">
        <v>79</v>
      </c>
      <c r="BK525" s="152">
        <f>ROUND(I525*H525,2)</f>
        <v>0</v>
      </c>
      <c r="BL525" s="16" t="s">
        <v>467</v>
      </c>
      <c r="BM525" s="151" t="s">
        <v>995</v>
      </c>
    </row>
    <row r="526" spans="2:65" s="1" customFormat="1" ht="6.9" customHeight="1" x14ac:dyDescent="0.2">
      <c r="B526" s="46"/>
      <c r="C526" s="47"/>
      <c r="D526" s="47"/>
      <c r="E526" s="47"/>
      <c r="F526" s="47"/>
      <c r="G526" s="47"/>
      <c r="H526" s="47"/>
      <c r="I526" s="47"/>
      <c r="J526" s="47"/>
      <c r="K526" s="47"/>
      <c r="L526" s="31"/>
    </row>
  </sheetData>
  <autoFilter ref="C145:K525" xr:uid="{00000000-0009-0000-0000-000001000000}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6"/>
  <sheetViews>
    <sheetView showGridLines="0" topLeftCell="A112" workbookViewId="0">
      <selection activeCell="W128" sqref="W128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27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81</v>
      </c>
    </row>
    <row r="3" spans="2:46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" customHeight="1" x14ac:dyDescent="0.2">
      <c r="B4" s="19"/>
      <c r="D4" s="20" t="s">
        <v>91</v>
      </c>
      <c r="L4" s="19"/>
      <c r="M4" s="89" t="s">
        <v>9</v>
      </c>
      <c r="AT4" s="16" t="s">
        <v>3</v>
      </c>
    </row>
    <row r="5" spans="2:46" ht="6.9" customHeight="1" x14ac:dyDescent="0.2">
      <c r="B5" s="19"/>
      <c r="L5" s="19"/>
    </row>
    <row r="6" spans="2:46" ht="12" customHeight="1" x14ac:dyDescent="0.2">
      <c r="B6" s="19"/>
      <c r="D6" s="26" t="s">
        <v>14</v>
      </c>
      <c r="L6" s="19"/>
    </row>
    <row r="7" spans="2:46" ht="16.5" customHeight="1" x14ac:dyDescent="0.2">
      <c r="B7" s="19"/>
      <c r="E7" s="241" t="str">
        <f>'Rekapitulácia stavby'!K6</f>
        <v>Obnova Materskej školy Hrubá Borša</v>
      </c>
      <c r="F7" s="242"/>
      <c r="G7" s="242"/>
      <c r="H7" s="242"/>
      <c r="L7" s="19"/>
    </row>
    <row r="8" spans="2:46" s="1" customFormat="1" ht="12" customHeight="1" x14ac:dyDescent="0.2">
      <c r="B8" s="31"/>
      <c r="D8" s="26" t="s">
        <v>92</v>
      </c>
      <c r="L8" s="31"/>
    </row>
    <row r="9" spans="2:46" s="1" customFormat="1" ht="16.5" customHeight="1" x14ac:dyDescent="0.2">
      <c r="B9" s="31"/>
      <c r="E9" s="214" t="s">
        <v>996</v>
      </c>
      <c r="F9" s="240"/>
      <c r="G9" s="240"/>
      <c r="H9" s="240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5" customHeight="1" x14ac:dyDescent="0.2">
      <c r="B13" s="31"/>
      <c r="L13" s="31"/>
    </row>
    <row r="14" spans="2:46" s="1" customFormat="1" ht="12" customHeight="1" x14ac:dyDescent="0.2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 x14ac:dyDescent="0.2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" customHeight="1" x14ac:dyDescent="0.2">
      <c r="B16" s="31"/>
      <c r="L16" s="31"/>
    </row>
    <row r="17" spans="2:12" s="1" customFormat="1" ht="12" customHeight="1" x14ac:dyDescent="0.2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 x14ac:dyDescent="0.2">
      <c r="B18" s="31"/>
      <c r="E18" s="243" t="str">
        <f>'Rekapitulácia stavby'!E14</f>
        <v>Vyplň údaj</v>
      </c>
      <c r="F18" s="239"/>
      <c r="G18" s="239"/>
      <c r="H18" s="239"/>
      <c r="I18" s="26" t="s">
        <v>23</v>
      </c>
      <c r="J18" s="27" t="str">
        <f>'Rekapitulácia stavby'!AN14</f>
        <v>Vyplň údaj</v>
      </c>
      <c r="L18" s="31"/>
    </row>
    <row r="19" spans="2:12" s="1" customFormat="1" ht="6.9" customHeight="1" x14ac:dyDescent="0.2">
      <c r="B19" s="31"/>
      <c r="L19" s="31"/>
    </row>
    <row r="20" spans="2:12" s="1" customFormat="1" ht="12" customHeight="1" x14ac:dyDescent="0.2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 x14ac:dyDescent="0.2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" customHeight="1" x14ac:dyDescent="0.2">
      <c r="B22" s="31"/>
      <c r="L22" s="31"/>
    </row>
    <row r="23" spans="2:12" s="1" customFormat="1" ht="12" customHeight="1" x14ac:dyDescent="0.2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 x14ac:dyDescent="0.2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" customHeight="1" x14ac:dyDescent="0.2">
      <c r="B25" s="31"/>
      <c r="L25" s="31"/>
    </row>
    <row r="26" spans="2:12" s="1" customFormat="1" ht="12" customHeight="1" x14ac:dyDescent="0.2">
      <c r="B26" s="31"/>
      <c r="D26" s="26" t="s">
        <v>29</v>
      </c>
      <c r="L26" s="31"/>
    </row>
    <row r="27" spans="2:12" s="7" customFormat="1" ht="16.5" customHeight="1" x14ac:dyDescent="0.2">
      <c r="B27" s="90"/>
      <c r="E27" s="223" t="s">
        <v>1</v>
      </c>
      <c r="F27" s="223"/>
      <c r="G27" s="223"/>
      <c r="H27" s="223"/>
      <c r="L27" s="90"/>
    </row>
    <row r="28" spans="2:12" s="1" customFormat="1" ht="6.9" customHeight="1" x14ac:dyDescent="0.2">
      <c r="B28" s="31"/>
      <c r="L28" s="31"/>
    </row>
    <row r="29" spans="2:12" s="1" customFormat="1" ht="6.9" customHeight="1" x14ac:dyDescent="0.2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 x14ac:dyDescent="0.2">
      <c r="B30" s="31"/>
      <c r="D30" s="91" t="s">
        <v>30</v>
      </c>
      <c r="J30" s="67">
        <f>ROUND(J128, 2)</f>
        <v>0</v>
      </c>
      <c r="L30" s="31"/>
    </row>
    <row r="31" spans="2:12" s="1" customFormat="1" ht="6.9" customHeight="1" x14ac:dyDescent="0.2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" customHeight="1" x14ac:dyDescent="0.2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" customHeight="1" x14ac:dyDescent="0.2">
      <c r="B33" s="31"/>
      <c r="D33" s="92" t="s">
        <v>34</v>
      </c>
      <c r="E33" s="36" t="s">
        <v>35</v>
      </c>
      <c r="F33" s="93">
        <f>ROUND((SUM(BE128:BE225)),  2)</f>
        <v>0</v>
      </c>
      <c r="G33" s="94"/>
      <c r="H33" s="94"/>
      <c r="I33" s="95">
        <v>0.2</v>
      </c>
      <c r="J33" s="93">
        <f>ROUND(((SUM(BE128:BE225))*I33),  2)</f>
        <v>0</v>
      </c>
      <c r="L33" s="31"/>
    </row>
    <row r="34" spans="2:12" s="1" customFormat="1" ht="14.4" customHeight="1" x14ac:dyDescent="0.2">
      <c r="B34" s="31"/>
      <c r="E34" s="36" t="s">
        <v>36</v>
      </c>
      <c r="F34" s="93">
        <f>ROUND((SUM(BF128:BF225)),  2)</f>
        <v>0</v>
      </c>
      <c r="G34" s="94"/>
      <c r="H34" s="94"/>
      <c r="I34" s="95">
        <v>0.2</v>
      </c>
      <c r="J34" s="93">
        <f>ROUND(((SUM(BF128:BF225))*I34),  2)</f>
        <v>0</v>
      </c>
      <c r="L34" s="31"/>
    </row>
    <row r="35" spans="2:12" s="1" customFormat="1" ht="14.4" hidden="1" customHeight="1" x14ac:dyDescent="0.2">
      <c r="B35" s="31"/>
      <c r="E35" s="26" t="s">
        <v>37</v>
      </c>
      <c r="F35" s="96">
        <f>ROUND((SUM(BG128:BG225)),  2)</f>
        <v>0</v>
      </c>
      <c r="I35" s="97">
        <v>0.2</v>
      </c>
      <c r="J35" s="96">
        <f>0</f>
        <v>0</v>
      </c>
      <c r="L35" s="31"/>
    </row>
    <row r="36" spans="2:12" s="1" customFormat="1" ht="14.4" hidden="1" customHeight="1" x14ac:dyDescent="0.2">
      <c r="B36" s="31"/>
      <c r="E36" s="26" t="s">
        <v>38</v>
      </c>
      <c r="F36" s="96">
        <f>ROUND((SUM(BH128:BH225)),  2)</f>
        <v>0</v>
      </c>
      <c r="I36" s="97">
        <v>0.2</v>
      </c>
      <c r="J36" s="96">
        <f>0</f>
        <v>0</v>
      </c>
      <c r="L36" s="31"/>
    </row>
    <row r="37" spans="2:12" s="1" customFormat="1" ht="14.4" hidden="1" customHeight="1" x14ac:dyDescent="0.2">
      <c r="B37" s="31"/>
      <c r="E37" s="36" t="s">
        <v>39</v>
      </c>
      <c r="F37" s="93">
        <f>ROUND((SUM(BI128:BI225)),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" customHeight="1" x14ac:dyDescent="0.2">
      <c r="B38" s="31"/>
      <c r="L38" s="31"/>
    </row>
    <row r="39" spans="2:12" s="1" customFormat="1" ht="25.35" customHeight="1" x14ac:dyDescent="0.2">
      <c r="B39" s="31"/>
      <c r="C39" s="98"/>
      <c r="D39" s="99" t="s">
        <v>40</v>
      </c>
      <c r="E39" s="58"/>
      <c r="F39" s="58"/>
      <c r="G39" s="100" t="s">
        <v>41</v>
      </c>
      <c r="H39" s="101" t="s">
        <v>42</v>
      </c>
      <c r="I39" s="58"/>
      <c r="J39" s="102">
        <f>SUM(J30:J37)</f>
        <v>0</v>
      </c>
      <c r="K39" s="103"/>
      <c r="L39" s="31"/>
    </row>
    <row r="40" spans="2:12" s="1" customFormat="1" ht="14.4" customHeight="1" x14ac:dyDescent="0.2">
      <c r="B40" s="31"/>
      <c r="L40" s="31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" customHeight="1" x14ac:dyDescent="0.2">
      <c r="B82" s="31"/>
      <c r="C82" s="20" t="s">
        <v>94</v>
      </c>
      <c r="L82" s="31"/>
    </row>
    <row r="83" spans="2:47" s="1" customFormat="1" ht="6.9" customHeight="1" x14ac:dyDescent="0.2">
      <c r="B83" s="31"/>
      <c r="L83" s="31"/>
    </row>
    <row r="84" spans="2:47" s="1" customFormat="1" ht="12" customHeight="1" x14ac:dyDescent="0.2">
      <c r="B84" s="31"/>
      <c r="C84" s="26" t="s">
        <v>14</v>
      </c>
      <c r="L84" s="31"/>
    </row>
    <row r="85" spans="2:47" s="1" customFormat="1" ht="16.5" customHeight="1" x14ac:dyDescent="0.2">
      <c r="B85" s="31"/>
      <c r="E85" s="241" t="str">
        <f>E7</f>
        <v>Obnova Materskej školy Hrubá Borša</v>
      </c>
      <c r="F85" s="242"/>
      <c r="G85" s="242"/>
      <c r="H85" s="242"/>
      <c r="L85" s="31"/>
    </row>
    <row r="86" spans="2:47" s="1" customFormat="1" ht="12" customHeight="1" x14ac:dyDescent="0.2">
      <c r="B86" s="31"/>
      <c r="C86" s="26" t="s">
        <v>92</v>
      </c>
      <c r="L86" s="31"/>
    </row>
    <row r="87" spans="2:47" s="1" customFormat="1" ht="16.5" customHeight="1" x14ac:dyDescent="0.2">
      <c r="B87" s="31"/>
      <c r="E87" s="214" t="str">
        <f>E9</f>
        <v>2 - Vykurovanie</v>
      </c>
      <c r="F87" s="240"/>
      <c r="G87" s="240"/>
      <c r="H87" s="240"/>
      <c r="L87" s="31"/>
    </row>
    <row r="88" spans="2:47" s="1" customFormat="1" ht="6.9" customHeight="1" x14ac:dyDescent="0.2">
      <c r="B88" s="31"/>
      <c r="L88" s="31"/>
    </row>
    <row r="89" spans="2:47" s="1" customFormat="1" ht="12" customHeight="1" x14ac:dyDescent="0.2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" customHeight="1" x14ac:dyDescent="0.2">
      <c r="B90" s="31"/>
      <c r="L90" s="31"/>
    </row>
    <row r="91" spans="2:47" s="1" customFormat="1" ht="15.15" customHeight="1" x14ac:dyDescent="0.2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15" customHeight="1" x14ac:dyDescent="0.2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 x14ac:dyDescent="0.2">
      <c r="B95" s="31"/>
      <c r="L95" s="31"/>
    </row>
    <row r="96" spans="2:47" s="1" customFormat="1" ht="22.95" customHeight="1" x14ac:dyDescent="0.2">
      <c r="B96" s="31"/>
      <c r="C96" s="108" t="s">
        <v>97</v>
      </c>
      <c r="J96" s="67">
        <f>J128</f>
        <v>0</v>
      </c>
      <c r="L96" s="31"/>
      <c r="AU96" s="16" t="s">
        <v>98</v>
      </c>
    </row>
    <row r="97" spans="2:12" s="8" customFormat="1" ht="24.9" customHeight="1" x14ac:dyDescent="0.2">
      <c r="B97" s="109"/>
      <c r="D97" s="110" t="s">
        <v>99</v>
      </c>
      <c r="E97" s="111"/>
      <c r="F97" s="111"/>
      <c r="G97" s="111"/>
      <c r="H97" s="111"/>
      <c r="I97" s="111"/>
      <c r="J97" s="112">
        <f>J129</f>
        <v>0</v>
      </c>
      <c r="L97" s="109"/>
    </row>
    <row r="98" spans="2:12" s="9" customFormat="1" ht="19.95" customHeight="1" x14ac:dyDescent="0.2">
      <c r="B98" s="113"/>
      <c r="D98" s="114" t="s">
        <v>105</v>
      </c>
      <c r="E98" s="115"/>
      <c r="F98" s="115"/>
      <c r="G98" s="115"/>
      <c r="H98" s="115"/>
      <c r="I98" s="115"/>
      <c r="J98" s="116">
        <f>J130</f>
        <v>0</v>
      </c>
      <c r="L98" s="113"/>
    </row>
    <row r="99" spans="2:12" s="9" customFormat="1" ht="19.95" customHeight="1" x14ac:dyDescent="0.2">
      <c r="B99" s="113"/>
      <c r="D99" s="114" t="s">
        <v>106</v>
      </c>
      <c r="E99" s="115"/>
      <c r="F99" s="115"/>
      <c r="G99" s="115"/>
      <c r="H99" s="115"/>
      <c r="I99" s="115"/>
      <c r="J99" s="116">
        <f>J139</f>
        <v>0</v>
      </c>
      <c r="L99" s="113"/>
    </row>
    <row r="100" spans="2:12" s="8" customFormat="1" ht="24.9" customHeight="1" x14ac:dyDescent="0.2">
      <c r="B100" s="109"/>
      <c r="D100" s="110" t="s">
        <v>107</v>
      </c>
      <c r="E100" s="111"/>
      <c r="F100" s="111"/>
      <c r="G100" s="111"/>
      <c r="H100" s="111"/>
      <c r="I100" s="111"/>
      <c r="J100" s="112">
        <f>J141</f>
        <v>0</v>
      </c>
      <c r="L100" s="109"/>
    </row>
    <row r="101" spans="2:12" s="9" customFormat="1" ht="19.95" customHeight="1" x14ac:dyDescent="0.2">
      <c r="B101" s="113"/>
      <c r="D101" s="114" t="s">
        <v>111</v>
      </c>
      <c r="E101" s="115"/>
      <c r="F101" s="115"/>
      <c r="G101" s="115"/>
      <c r="H101" s="115"/>
      <c r="I101" s="115"/>
      <c r="J101" s="116">
        <f>J142</f>
        <v>0</v>
      </c>
      <c r="L101" s="113"/>
    </row>
    <row r="102" spans="2:12" s="9" customFormat="1" ht="19.95" customHeight="1" x14ac:dyDescent="0.2">
      <c r="B102" s="113"/>
      <c r="D102" s="114" t="s">
        <v>109</v>
      </c>
      <c r="E102" s="115"/>
      <c r="F102" s="115"/>
      <c r="G102" s="115"/>
      <c r="H102" s="115"/>
      <c r="I102" s="115"/>
      <c r="J102" s="116">
        <f>J159</f>
        <v>0</v>
      </c>
      <c r="L102" s="113"/>
    </row>
    <row r="103" spans="2:12" s="9" customFormat="1" ht="19.95" customHeight="1" x14ac:dyDescent="0.2">
      <c r="B103" s="113"/>
      <c r="D103" s="114" t="s">
        <v>997</v>
      </c>
      <c r="E103" s="115"/>
      <c r="F103" s="115"/>
      <c r="G103" s="115"/>
      <c r="H103" s="115"/>
      <c r="I103" s="115"/>
      <c r="J103" s="116">
        <f>J166</f>
        <v>0</v>
      </c>
      <c r="L103" s="113"/>
    </row>
    <row r="104" spans="2:12" s="9" customFormat="1" ht="19.95" customHeight="1" x14ac:dyDescent="0.2">
      <c r="B104" s="113"/>
      <c r="D104" s="114" t="s">
        <v>998</v>
      </c>
      <c r="E104" s="115"/>
      <c r="F104" s="115"/>
      <c r="G104" s="115"/>
      <c r="H104" s="115"/>
      <c r="I104" s="115"/>
      <c r="J104" s="116">
        <f>J175</f>
        <v>0</v>
      </c>
      <c r="L104" s="113"/>
    </row>
    <row r="105" spans="2:12" s="9" customFormat="1" ht="19.95" customHeight="1" x14ac:dyDescent="0.2">
      <c r="B105" s="113"/>
      <c r="D105" s="114" t="s">
        <v>999</v>
      </c>
      <c r="E105" s="115"/>
      <c r="F105" s="115"/>
      <c r="G105" s="115"/>
      <c r="H105" s="115"/>
      <c r="I105" s="115"/>
      <c r="J105" s="116">
        <f>J179</f>
        <v>0</v>
      </c>
      <c r="L105" s="113"/>
    </row>
    <row r="106" spans="2:12" s="9" customFormat="1" ht="19.95" customHeight="1" x14ac:dyDescent="0.2">
      <c r="B106" s="113"/>
      <c r="D106" s="114" t="s">
        <v>1000</v>
      </c>
      <c r="E106" s="115"/>
      <c r="F106" s="115"/>
      <c r="G106" s="115"/>
      <c r="H106" s="115"/>
      <c r="I106" s="115"/>
      <c r="J106" s="116">
        <f>J197</f>
        <v>0</v>
      </c>
      <c r="L106" s="113"/>
    </row>
    <row r="107" spans="2:12" s="9" customFormat="1" ht="19.95" customHeight="1" x14ac:dyDescent="0.2">
      <c r="B107" s="113"/>
      <c r="D107" s="114" t="s">
        <v>119</v>
      </c>
      <c r="E107" s="115"/>
      <c r="F107" s="115"/>
      <c r="G107" s="115"/>
      <c r="H107" s="115"/>
      <c r="I107" s="115"/>
      <c r="J107" s="116">
        <f>J214</f>
        <v>0</v>
      </c>
      <c r="L107" s="113"/>
    </row>
    <row r="108" spans="2:12" s="8" customFormat="1" ht="24.9" customHeight="1" x14ac:dyDescent="0.2">
      <c r="B108" s="109"/>
      <c r="D108" s="110" t="s">
        <v>1001</v>
      </c>
      <c r="E108" s="111"/>
      <c r="F108" s="111"/>
      <c r="G108" s="111"/>
      <c r="H108" s="111"/>
      <c r="I108" s="111"/>
      <c r="J108" s="112">
        <f>J221</f>
        <v>0</v>
      </c>
      <c r="L108" s="109"/>
    </row>
    <row r="109" spans="2:12" s="1" customFormat="1" ht="21.75" customHeight="1" x14ac:dyDescent="0.2">
      <c r="B109" s="31"/>
      <c r="L109" s="31"/>
    </row>
    <row r="110" spans="2:12" s="1" customFormat="1" ht="6.9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1"/>
    </row>
    <row r="114" spans="2:63" s="1" customFormat="1" ht="6.9" customHeight="1" x14ac:dyDescent="0.2"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31"/>
    </row>
    <row r="115" spans="2:63" s="1" customFormat="1" ht="24.9" customHeight="1" x14ac:dyDescent="0.2">
      <c r="B115" s="31"/>
      <c r="C115" s="20" t="s">
        <v>129</v>
      </c>
      <c r="L115" s="31"/>
    </row>
    <row r="116" spans="2:63" s="1" customFormat="1" ht="6.9" customHeight="1" x14ac:dyDescent="0.2">
      <c r="B116" s="31"/>
      <c r="L116" s="31"/>
    </row>
    <row r="117" spans="2:63" s="1" customFormat="1" ht="12" customHeight="1" x14ac:dyDescent="0.2">
      <c r="B117" s="31"/>
      <c r="C117" s="26" t="s">
        <v>14</v>
      </c>
      <c r="L117" s="31"/>
    </row>
    <row r="118" spans="2:63" s="1" customFormat="1" ht="16.5" customHeight="1" x14ac:dyDescent="0.2">
      <c r="B118" s="31"/>
      <c r="E118" s="241" t="str">
        <f>E7</f>
        <v>Obnova Materskej školy Hrubá Borša</v>
      </c>
      <c r="F118" s="242"/>
      <c r="G118" s="242"/>
      <c r="H118" s="242"/>
      <c r="L118" s="31"/>
    </row>
    <row r="119" spans="2:63" s="1" customFormat="1" ht="12" customHeight="1" x14ac:dyDescent="0.2">
      <c r="B119" s="31"/>
      <c r="C119" s="26" t="s">
        <v>92</v>
      </c>
      <c r="L119" s="31"/>
    </row>
    <row r="120" spans="2:63" s="1" customFormat="1" ht="16.5" customHeight="1" x14ac:dyDescent="0.2">
      <c r="B120" s="31"/>
      <c r="E120" s="214" t="str">
        <f>E9</f>
        <v>2 - Vykurovanie</v>
      </c>
      <c r="F120" s="240"/>
      <c r="G120" s="240"/>
      <c r="H120" s="240"/>
      <c r="L120" s="31"/>
    </row>
    <row r="121" spans="2:63" s="1" customFormat="1" ht="6.9" customHeight="1" x14ac:dyDescent="0.2">
      <c r="B121" s="31"/>
      <c r="L121" s="31"/>
    </row>
    <row r="122" spans="2:63" s="1" customFormat="1" ht="12" customHeight="1" x14ac:dyDescent="0.2">
      <c r="B122" s="31"/>
      <c r="C122" s="26" t="s">
        <v>18</v>
      </c>
      <c r="F122" s="24" t="str">
        <f>F12</f>
        <v xml:space="preserve"> </v>
      </c>
      <c r="I122" s="26" t="s">
        <v>20</v>
      </c>
      <c r="J122" s="54" t="str">
        <f>IF(J12="","",J12)</f>
        <v/>
      </c>
      <c r="L122" s="31"/>
    </row>
    <row r="123" spans="2:63" s="1" customFormat="1" ht="6.9" customHeight="1" x14ac:dyDescent="0.2">
      <c r="B123" s="31"/>
      <c r="L123" s="31"/>
    </row>
    <row r="124" spans="2:63" s="1" customFormat="1" ht="15.15" customHeight="1" x14ac:dyDescent="0.2">
      <c r="B124" s="31"/>
      <c r="C124" s="26" t="s">
        <v>21</v>
      </c>
      <c r="F124" s="24" t="str">
        <f>E15</f>
        <v xml:space="preserve"> </v>
      </c>
      <c r="I124" s="26" t="s">
        <v>26</v>
      </c>
      <c r="J124" s="29" t="str">
        <f>E21</f>
        <v xml:space="preserve"> </v>
      </c>
      <c r="L124" s="31"/>
    </row>
    <row r="125" spans="2:63" s="1" customFormat="1" ht="15.15" customHeight="1" x14ac:dyDescent="0.2">
      <c r="B125" s="31"/>
      <c r="C125" s="26" t="s">
        <v>24</v>
      </c>
      <c r="F125" s="24" t="str">
        <f>IF(E18="","",E18)</f>
        <v>Vyplň údaj</v>
      </c>
      <c r="I125" s="26" t="s">
        <v>28</v>
      </c>
      <c r="J125" s="29" t="str">
        <f>E24</f>
        <v xml:space="preserve"> </v>
      </c>
      <c r="L125" s="31"/>
    </row>
    <row r="126" spans="2:63" s="1" customFormat="1" ht="10.35" customHeight="1" x14ac:dyDescent="0.2">
      <c r="B126" s="31"/>
      <c r="L126" s="31"/>
    </row>
    <row r="127" spans="2:63" s="10" customFormat="1" ht="29.25" customHeight="1" x14ac:dyDescent="0.2">
      <c r="B127" s="117"/>
      <c r="C127" s="118" t="s">
        <v>130</v>
      </c>
      <c r="D127" s="119" t="s">
        <v>55</v>
      </c>
      <c r="E127" s="119" t="s">
        <v>51</v>
      </c>
      <c r="F127" s="119" t="s">
        <v>2076</v>
      </c>
      <c r="G127" s="119" t="s">
        <v>131</v>
      </c>
      <c r="H127" s="119" t="s">
        <v>132</v>
      </c>
      <c r="I127" s="119" t="s">
        <v>133</v>
      </c>
      <c r="J127" s="120" t="s">
        <v>96</v>
      </c>
      <c r="K127" s="121" t="s">
        <v>134</v>
      </c>
      <c r="L127" s="117"/>
      <c r="M127" s="60" t="s">
        <v>1</v>
      </c>
      <c r="N127" s="61" t="s">
        <v>34</v>
      </c>
      <c r="O127" s="61" t="s">
        <v>135</v>
      </c>
      <c r="P127" s="61" t="s">
        <v>136</v>
      </c>
      <c r="Q127" s="61" t="s">
        <v>137</v>
      </c>
      <c r="R127" s="61" t="s">
        <v>138</v>
      </c>
      <c r="S127" s="61" t="s">
        <v>139</v>
      </c>
      <c r="T127" s="62" t="s">
        <v>140</v>
      </c>
    </row>
    <row r="128" spans="2:63" s="1" customFormat="1" ht="22.95" customHeight="1" x14ac:dyDescent="0.3">
      <c r="B128" s="31"/>
      <c r="C128" s="65" t="s">
        <v>97</v>
      </c>
      <c r="J128" s="122">
        <f>BK128</f>
        <v>0</v>
      </c>
      <c r="L128" s="31"/>
      <c r="M128" s="63"/>
      <c r="N128" s="55"/>
      <c r="O128" s="55"/>
      <c r="P128" s="123">
        <f>P129+P141+P221</f>
        <v>0</v>
      </c>
      <c r="Q128" s="55"/>
      <c r="R128" s="123">
        <f>R129+R141+R221</f>
        <v>0</v>
      </c>
      <c r="S128" s="55"/>
      <c r="T128" s="124">
        <f>T129+T141+T221</f>
        <v>0</v>
      </c>
      <c r="AT128" s="16" t="s">
        <v>69</v>
      </c>
      <c r="AU128" s="16" t="s">
        <v>98</v>
      </c>
      <c r="BK128" s="125">
        <f>BK129+BK141+BK221</f>
        <v>0</v>
      </c>
    </row>
    <row r="129" spans="2:65" s="11" customFormat="1" ht="25.95" customHeight="1" x14ac:dyDescent="0.25">
      <c r="B129" s="126"/>
      <c r="D129" s="127" t="s">
        <v>69</v>
      </c>
      <c r="E129" s="128" t="s">
        <v>141</v>
      </c>
      <c r="F129" s="128" t="s">
        <v>142</v>
      </c>
      <c r="I129" s="129"/>
      <c r="J129" s="130">
        <f>BK129</f>
        <v>0</v>
      </c>
      <c r="L129" s="126"/>
      <c r="M129" s="131"/>
      <c r="P129" s="132">
        <f>P130+P139</f>
        <v>0</v>
      </c>
      <c r="R129" s="132">
        <f>R130+R139</f>
        <v>0</v>
      </c>
      <c r="T129" s="133">
        <f>T130+T139</f>
        <v>0</v>
      </c>
      <c r="AR129" s="127" t="s">
        <v>75</v>
      </c>
      <c r="AT129" s="134" t="s">
        <v>69</v>
      </c>
      <c r="AU129" s="134" t="s">
        <v>70</v>
      </c>
      <c r="AY129" s="127" t="s">
        <v>143</v>
      </c>
      <c r="BK129" s="135">
        <f>BK130+BK139</f>
        <v>0</v>
      </c>
    </row>
    <row r="130" spans="2:65" s="11" customFormat="1" ht="22.95" customHeight="1" x14ac:dyDescent="0.25">
      <c r="B130" s="126"/>
      <c r="D130" s="127" t="s">
        <v>69</v>
      </c>
      <c r="E130" s="136" t="s">
        <v>186</v>
      </c>
      <c r="F130" s="136" t="s">
        <v>342</v>
      </c>
      <c r="I130" s="129"/>
      <c r="J130" s="137">
        <f>BK130</f>
        <v>0</v>
      </c>
      <c r="L130" s="126"/>
      <c r="M130" s="131"/>
      <c r="P130" s="132">
        <f>SUM(P131:P138)</f>
        <v>0</v>
      </c>
      <c r="R130" s="132">
        <f>SUM(R131:R138)</f>
        <v>0</v>
      </c>
      <c r="T130" s="133">
        <f>SUM(T131:T138)</f>
        <v>0</v>
      </c>
      <c r="AR130" s="127" t="s">
        <v>75</v>
      </c>
      <c r="AT130" s="134" t="s">
        <v>69</v>
      </c>
      <c r="AU130" s="134" t="s">
        <v>75</v>
      </c>
      <c r="AY130" s="127" t="s">
        <v>143</v>
      </c>
      <c r="BK130" s="135">
        <f>SUM(BK131:BK138)</f>
        <v>0</v>
      </c>
    </row>
    <row r="131" spans="2:65" s="1" customFormat="1" ht="24.15" customHeight="1" x14ac:dyDescent="0.2">
      <c r="B131" s="138"/>
      <c r="C131" s="139">
        <v>1</v>
      </c>
      <c r="D131" s="139" t="s">
        <v>145</v>
      </c>
      <c r="E131" s="140" t="s">
        <v>1002</v>
      </c>
      <c r="F131" s="141" t="s">
        <v>1003</v>
      </c>
      <c r="G131" s="142" t="s">
        <v>148</v>
      </c>
      <c r="H131" s="143">
        <v>1000</v>
      </c>
      <c r="I131" s="144"/>
      <c r="J131" s="145">
        <f t="shared" ref="J131:J138" si="0">ROUND(I131*H131,2)</f>
        <v>0</v>
      </c>
      <c r="K131" s="146"/>
      <c r="L131" s="31"/>
      <c r="M131" s="147" t="s">
        <v>1</v>
      </c>
      <c r="N131" s="148" t="s">
        <v>36</v>
      </c>
      <c r="P131" s="149">
        <f t="shared" ref="P131:P138" si="1">O131*H131</f>
        <v>0</v>
      </c>
      <c r="Q131" s="149">
        <v>0</v>
      </c>
      <c r="R131" s="149">
        <f t="shared" ref="R131:R138" si="2">Q131*H131</f>
        <v>0</v>
      </c>
      <c r="S131" s="149">
        <v>0</v>
      </c>
      <c r="T131" s="150">
        <f t="shared" ref="T131:T138" si="3">S131*H131</f>
        <v>0</v>
      </c>
      <c r="AR131" s="151" t="s">
        <v>85</v>
      </c>
      <c r="AT131" s="151" t="s">
        <v>145</v>
      </c>
      <c r="AU131" s="151" t="s">
        <v>79</v>
      </c>
      <c r="AY131" s="16" t="s">
        <v>143</v>
      </c>
      <c r="BE131" s="152">
        <f t="shared" ref="BE131:BE138" si="4">IF(N131="základná",J131,0)</f>
        <v>0</v>
      </c>
      <c r="BF131" s="152">
        <f t="shared" ref="BF131:BF138" si="5">IF(N131="znížená",J131,0)</f>
        <v>0</v>
      </c>
      <c r="BG131" s="152">
        <f t="shared" ref="BG131:BG138" si="6">IF(N131="zákl. prenesená",J131,0)</f>
        <v>0</v>
      </c>
      <c r="BH131" s="152">
        <f t="shared" ref="BH131:BH138" si="7">IF(N131="zníž. prenesená",J131,0)</f>
        <v>0</v>
      </c>
      <c r="BI131" s="152">
        <f t="shared" ref="BI131:BI138" si="8">IF(N131="nulová",J131,0)</f>
        <v>0</v>
      </c>
      <c r="BJ131" s="16" t="s">
        <v>79</v>
      </c>
      <c r="BK131" s="152">
        <f t="shared" ref="BK131:BK138" si="9">ROUND(I131*H131,2)</f>
        <v>0</v>
      </c>
      <c r="BL131" s="16" t="s">
        <v>85</v>
      </c>
      <c r="BM131" s="151" t="s">
        <v>79</v>
      </c>
    </row>
    <row r="132" spans="2:65" s="1" customFormat="1" ht="24.15" customHeight="1" x14ac:dyDescent="0.2">
      <c r="B132" s="138"/>
      <c r="C132" s="139">
        <v>2</v>
      </c>
      <c r="D132" s="139" t="s">
        <v>145</v>
      </c>
      <c r="E132" s="140" t="s">
        <v>1005</v>
      </c>
      <c r="F132" s="141" t="s">
        <v>1006</v>
      </c>
      <c r="G132" s="142" t="s">
        <v>1007</v>
      </c>
      <c r="H132" s="143">
        <v>14</v>
      </c>
      <c r="I132" s="144"/>
      <c r="J132" s="145">
        <f t="shared" si="0"/>
        <v>0</v>
      </c>
      <c r="K132" s="146"/>
      <c r="L132" s="31"/>
      <c r="M132" s="147" t="s">
        <v>1</v>
      </c>
      <c r="N132" s="148" t="s">
        <v>36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85</v>
      </c>
      <c r="AT132" s="151" t="s">
        <v>145</v>
      </c>
      <c r="AU132" s="151" t="s">
        <v>79</v>
      </c>
      <c r="AY132" s="16" t="s">
        <v>143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6" t="s">
        <v>79</v>
      </c>
      <c r="BK132" s="152">
        <f t="shared" si="9"/>
        <v>0</v>
      </c>
      <c r="BL132" s="16" t="s">
        <v>85</v>
      </c>
      <c r="BM132" s="151" t="s">
        <v>85</v>
      </c>
    </row>
    <row r="133" spans="2:65" s="1" customFormat="1" ht="24.15" customHeight="1" x14ac:dyDescent="0.2">
      <c r="B133" s="138"/>
      <c r="C133" s="139">
        <v>3</v>
      </c>
      <c r="D133" s="139" t="s">
        <v>145</v>
      </c>
      <c r="E133" s="140" t="s">
        <v>1009</v>
      </c>
      <c r="F133" s="141" t="s">
        <v>1010</v>
      </c>
      <c r="G133" s="142" t="s">
        <v>155</v>
      </c>
      <c r="H133" s="143">
        <v>6</v>
      </c>
      <c r="I133" s="144"/>
      <c r="J133" s="145">
        <f t="shared" si="0"/>
        <v>0</v>
      </c>
      <c r="K133" s="146"/>
      <c r="L133" s="31"/>
      <c r="M133" s="147" t="s">
        <v>1</v>
      </c>
      <c r="N133" s="148" t="s">
        <v>36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85</v>
      </c>
      <c r="AT133" s="151" t="s">
        <v>145</v>
      </c>
      <c r="AU133" s="151" t="s">
        <v>79</v>
      </c>
      <c r="AY133" s="16" t="s">
        <v>143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6" t="s">
        <v>79</v>
      </c>
      <c r="BK133" s="152">
        <f t="shared" si="9"/>
        <v>0</v>
      </c>
      <c r="BL133" s="16" t="s">
        <v>85</v>
      </c>
      <c r="BM133" s="151" t="s">
        <v>174</v>
      </c>
    </row>
    <row r="134" spans="2:65" s="1" customFormat="1" ht="24.15" customHeight="1" x14ac:dyDescent="0.2">
      <c r="B134" s="138"/>
      <c r="C134" s="139">
        <v>4</v>
      </c>
      <c r="D134" s="139" t="s">
        <v>145</v>
      </c>
      <c r="E134" s="140" t="s">
        <v>1012</v>
      </c>
      <c r="F134" s="141" t="s">
        <v>1013</v>
      </c>
      <c r="G134" s="142" t="s">
        <v>322</v>
      </c>
      <c r="H134" s="143">
        <v>50</v>
      </c>
      <c r="I134" s="144"/>
      <c r="J134" s="145">
        <f t="shared" si="0"/>
        <v>0</v>
      </c>
      <c r="K134" s="146"/>
      <c r="L134" s="31"/>
      <c r="M134" s="147" t="s">
        <v>1</v>
      </c>
      <c r="N134" s="148" t="s">
        <v>36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85</v>
      </c>
      <c r="AT134" s="151" t="s">
        <v>145</v>
      </c>
      <c r="AU134" s="151" t="s">
        <v>79</v>
      </c>
      <c r="AY134" s="16" t="s">
        <v>143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6" t="s">
        <v>79</v>
      </c>
      <c r="BK134" s="152">
        <f t="shared" si="9"/>
        <v>0</v>
      </c>
      <c r="BL134" s="16" t="s">
        <v>85</v>
      </c>
      <c r="BM134" s="151" t="s">
        <v>171</v>
      </c>
    </row>
    <row r="135" spans="2:65" s="1" customFormat="1" ht="21.75" customHeight="1" x14ac:dyDescent="0.2">
      <c r="B135" s="138"/>
      <c r="C135" s="139">
        <v>5</v>
      </c>
      <c r="D135" s="139" t="s">
        <v>145</v>
      </c>
      <c r="E135" s="140" t="s">
        <v>481</v>
      </c>
      <c r="F135" s="141" t="s">
        <v>482</v>
      </c>
      <c r="G135" s="142" t="s">
        <v>170</v>
      </c>
      <c r="H135" s="143">
        <v>2</v>
      </c>
      <c r="I135" s="144"/>
      <c r="J135" s="145">
        <f t="shared" si="0"/>
        <v>0</v>
      </c>
      <c r="K135" s="146"/>
      <c r="L135" s="31"/>
      <c r="M135" s="147" t="s">
        <v>1</v>
      </c>
      <c r="N135" s="148" t="s">
        <v>36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85</v>
      </c>
      <c r="AT135" s="151" t="s">
        <v>145</v>
      </c>
      <c r="AU135" s="151" t="s">
        <v>79</v>
      </c>
      <c r="AY135" s="16" t="s">
        <v>143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6" t="s">
        <v>79</v>
      </c>
      <c r="BK135" s="152">
        <f t="shared" si="9"/>
        <v>0</v>
      </c>
      <c r="BL135" s="16" t="s">
        <v>85</v>
      </c>
      <c r="BM135" s="151" t="s">
        <v>190</v>
      </c>
    </row>
    <row r="136" spans="2:65" s="1" customFormat="1" ht="24.15" customHeight="1" x14ac:dyDescent="0.2">
      <c r="B136" s="138"/>
      <c r="C136" s="139">
        <v>6</v>
      </c>
      <c r="D136" s="139" t="s">
        <v>145</v>
      </c>
      <c r="E136" s="140" t="s">
        <v>485</v>
      </c>
      <c r="F136" s="141" t="s">
        <v>486</v>
      </c>
      <c r="G136" s="142" t="s">
        <v>170</v>
      </c>
      <c r="H136" s="143">
        <v>2</v>
      </c>
      <c r="I136" s="144"/>
      <c r="J136" s="145">
        <f t="shared" si="0"/>
        <v>0</v>
      </c>
      <c r="K136" s="146"/>
      <c r="L136" s="31"/>
      <c r="M136" s="147" t="s">
        <v>1</v>
      </c>
      <c r="N136" s="148" t="s">
        <v>36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85</v>
      </c>
      <c r="AT136" s="151" t="s">
        <v>145</v>
      </c>
      <c r="AU136" s="151" t="s">
        <v>79</v>
      </c>
      <c r="AY136" s="16" t="s">
        <v>143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6" t="s">
        <v>79</v>
      </c>
      <c r="BK136" s="152">
        <f t="shared" si="9"/>
        <v>0</v>
      </c>
      <c r="BL136" s="16" t="s">
        <v>85</v>
      </c>
      <c r="BM136" s="151" t="s">
        <v>200</v>
      </c>
    </row>
    <row r="137" spans="2:65" s="1" customFormat="1" ht="24.15" customHeight="1" x14ac:dyDescent="0.2">
      <c r="B137" s="138"/>
      <c r="C137" s="139">
        <v>7</v>
      </c>
      <c r="D137" s="139" t="s">
        <v>145</v>
      </c>
      <c r="E137" s="140" t="s">
        <v>490</v>
      </c>
      <c r="F137" s="141" t="s">
        <v>491</v>
      </c>
      <c r="G137" s="142" t="s">
        <v>170</v>
      </c>
      <c r="H137" s="143">
        <v>2</v>
      </c>
      <c r="I137" s="144"/>
      <c r="J137" s="145">
        <f t="shared" si="0"/>
        <v>0</v>
      </c>
      <c r="K137" s="146"/>
      <c r="L137" s="31"/>
      <c r="M137" s="147" t="s">
        <v>1</v>
      </c>
      <c r="N137" s="148" t="s">
        <v>36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85</v>
      </c>
      <c r="AT137" s="151" t="s">
        <v>145</v>
      </c>
      <c r="AU137" s="151" t="s">
        <v>79</v>
      </c>
      <c r="AY137" s="16" t="s">
        <v>143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6" t="s">
        <v>79</v>
      </c>
      <c r="BK137" s="152">
        <f t="shared" si="9"/>
        <v>0</v>
      </c>
      <c r="BL137" s="16" t="s">
        <v>85</v>
      </c>
      <c r="BM137" s="151" t="s">
        <v>211</v>
      </c>
    </row>
    <row r="138" spans="2:65" s="1" customFormat="1" ht="24.15" customHeight="1" x14ac:dyDescent="0.2">
      <c r="B138" s="138"/>
      <c r="C138" s="139">
        <v>8</v>
      </c>
      <c r="D138" s="139" t="s">
        <v>145</v>
      </c>
      <c r="E138" s="140" t="s">
        <v>498</v>
      </c>
      <c r="F138" s="141" t="s">
        <v>499</v>
      </c>
      <c r="G138" s="142" t="s">
        <v>170</v>
      </c>
      <c r="H138" s="143">
        <v>2</v>
      </c>
      <c r="I138" s="144"/>
      <c r="J138" s="145">
        <f t="shared" si="0"/>
        <v>0</v>
      </c>
      <c r="K138" s="146"/>
      <c r="L138" s="31"/>
      <c r="M138" s="147" t="s">
        <v>1</v>
      </c>
      <c r="N138" s="148" t="s">
        <v>36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85</v>
      </c>
      <c r="AT138" s="151" t="s">
        <v>145</v>
      </c>
      <c r="AU138" s="151" t="s">
        <v>79</v>
      </c>
      <c r="AY138" s="16" t="s">
        <v>143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6" t="s">
        <v>79</v>
      </c>
      <c r="BK138" s="152">
        <f t="shared" si="9"/>
        <v>0</v>
      </c>
      <c r="BL138" s="16" t="s">
        <v>85</v>
      </c>
      <c r="BM138" s="151" t="s">
        <v>223</v>
      </c>
    </row>
    <row r="139" spans="2:65" s="11" customFormat="1" ht="22.95" customHeight="1" x14ac:dyDescent="0.25">
      <c r="B139" s="126"/>
      <c r="D139" s="127" t="s">
        <v>69</v>
      </c>
      <c r="E139" s="136" t="s">
        <v>501</v>
      </c>
      <c r="F139" s="136" t="s">
        <v>502</v>
      </c>
      <c r="I139" s="129"/>
      <c r="J139" s="137">
        <f>BK139</f>
        <v>0</v>
      </c>
      <c r="L139" s="126"/>
      <c r="M139" s="131"/>
      <c r="P139" s="132">
        <f>P140</f>
        <v>0</v>
      </c>
      <c r="R139" s="132">
        <f>R140</f>
        <v>0</v>
      </c>
      <c r="T139" s="133">
        <f>T140</f>
        <v>0</v>
      </c>
      <c r="AR139" s="127" t="s">
        <v>75</v>
      </c>
      <c r="AT139" s="134" t="s">
        <v>69</v>
      </c>
      <c r="AU139" s="134" t="s">
        <v>75</v>
      </c>
      <c r="AY139" s="127" t="s">
        <v>143</v>
      </c>
      <c r="BK139" s="135">
        <f>BK140</f>
        <v>0</v>
      </c>
    </row>
    <row r="140" spans="2:65" s="1" customFormat="1" ht="24.15" customHeight="1" x14ac:dyDescent="0.2">
      <c r="B140" s="138"/>
      <c r="C140" s="139">
        <v>9</v>
      </c>
      <c r="D140" s="139" t="s">
        <v>145</v>
      </c>
      <c r="E140" s="140" t="s">
        <v>504</v>
      </c>
      <c r="F140" s="141" t="s">
        <v>505</v>
      </c>
      <c r="G140" s="142" t="s">
        <v>170</v>
      </c>
      <c r="H140" s="143">
        <v>2.61</v>
      </c>
      <c r="I140" s="144"/>
      <c r="J140" s="145">
        <f>ROUND(I140*H140,2)</f>
        <v>0</v>
      </c>
      <c r="K140" s="146"/>
      <c r="L140" s="31"/>
      <c r="M140" s="147" t="s">
        <v>1</v>
      </c>
      <c r="N140" s="148" t="s">
        <v>36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AR140" s="151" t="s">
        <v>85</v>
      </c>
      <c r="AT140" s="151" t="s">
        <v>145</v>
      </c>
      <c r="AU140" s="151" t="s">
        <v>79</v>
      </c>
      <c r="AY140" s="16" t="s">
        <v>143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6" t="s">
        <v>79</v>
      </c>
      <c r="BK140" s="152">
        <f>ROUND(I140*H140,2)</f>
        <v>0</v>
      </c>
      <c r="BL140" s="16" t="s">
        <v>85</v>
      </c>
      <c r="BM140" s="151" t="s">
        <v>232</v>
      </c>
    </row>
    <row r="141" spans="2:65" s="11" customFormat="1" ht="25.95" customHeight="1" x14ac:dyDescent="0.25">
      <c r="B141" s="126"/>
      <c r="D141" s="127" t="s">
        <v>69</v>
      </c>
      <c r="E141" s="128" t="s">
        <v>507</v>
      </c>
      <c r="F141" s="128" t="s">
        <v>508</v>
      </c>
      <c r="I141" s="129"/>
      <c r="J141" s="130">
        <f>BK141</f>
        <v>0</v>
      </c>
      <c r="L141" s="126"/>
      <c r="M141" s="131"/>
      <c r="P141" s="132">
        <f>P142+P159+P166+P175+P179+P197+P214</f>
        <v>0</v>
      </c>
      <c r="R141" s="132">
        <f>R142+R159+R166+R175+R179+R197+R214</f>
        <v>0</v>
      </c>
      <c r="T141" s="133">
        <f>T142+T159+T166+T175+T179+T197+T214</f>
        <v>0</v>
      </c>
      <c r="AR141" s="127" t="s">
        <v>79</v>
      </c>
      <c r="AT141" s="134" t="s">
        <v>69</v>
      </c>
      <c r="AU141" s="134" t="s">
        <v>70</v>
      </c>
      <c r="AY141" s="127" t="s">
        <v>143</v>
      </c>
      <c r="BK141" s="135">
        <f>BK142+BK159+BK166+BK175+BK179+BK197+BK214</f>
        <v>0</v>
      </c>
    </row>
    <row r="142" spans="2:65" s="11" customFormat="1" ht="22.95" customHeight="1" x14ac:dyDescent="0.25">
      <c r="B142" s="126"/>
      <c r="D142" s="127" t="s">
        <v>69</v>
      </c>
      <c r="E142" s="136" t="s">
        <v>606</v>
      </c>
      <c r="F142" s="136" t="s">
        <v>607</v>
      </c>
      <c r="I142" s="129"/>
      <c r="J142" s="137">
        <f>BK142</f>
        <v>0</v>
      </c>
      <c r="L142" s="126"/>
      <c r="M142" s="131"/>
      <c r="P142" s="132">
        <f>SUM(P143:P158)</f>
        <v>0</v>
      </c>
      <c r="R142" s="132">
        <f>SUM(R143:R158)</f>
        <v>0</v>
      </c>
      <c r="T142" s="133">
        <f>SUM(T143:T158)</f>
        <v>0</v>
      </c>
      <c r="AR142" s="127" t="s">
        <v>79</v>
      </c>
      <c r="AT142" s="134" t="s">
        <v>69</v>
      </c>
      <c r="AU142" s="134" t="s">
        <v>75</v>
      </c>
      <c r="AY142" s="127" t="s">
        <v>143</v>
      </c>
      <c r="BK142" s="135">
        <f>SUM(BK143:BK158)</f>
        <v>0</v>
      </c>
    </row>
    <row r="143" spans="2:65" s="1" customFormat="1" ht="24.15" customHeight="1" x14ac:dyDescent="0.2">
      <c r="B143" s="138"/>
      <c r="C143" s="139">
        <v>10</v>
      </c>
      <c r="D143" s="139" t="s">
        <v>145</v>
      </c>
      <c r="E143" s="140" t="s">
        <v>1017</v>
      </c>
      <c r="F143" s="141" t="s">
        <v>1018</v>
      </c>
      <c r="G143" s="142" t="s">
        <v>322</v>
      </c>
      <c r="H143" s="143">
        <v>197</v>
      </c>
      <c r="I143" s="144"/>
      <c r="J143" s="145">
        <f t="shared" ref="J143:J158" si="10">ROUND(I143*H143,2)</f>
        <v>0</v>
      </c>
      <c r="K143" s="146"/>
      <c r="L143" s="31"/>
      <c r="M143" s="147" t="s">
        <v>1</v>
      </c>
      <c r="N143" s="148" t="s">
        <v>36</v>
      </c>
      <c r="P143" s="149">
        <f t="shared" ref="P143:P158" si="11">O143*H143</f>
        <v>0</v>
      </c>
      <c r="Q143" s="149">
        <v>0</v>
      </c>
      <c r="R143" s="149">
        <f t="shared" ref="R143:R158" si="12">Q143*H143</f>
        <v>0</v>
      </c>
      <c r="S143" s="149">
        <v>0</v>
      </c>
      <c r="T143" s="150">
        <f t="shared" ref="T143:T158" si="13">S143*H143</f>
        <v>0</v>
      </c>
      <c r="AR143" s="151" t="s">
        <v>223</v>
      </c>
      <c r="AT143" s="151" t="s">
        <v>145</v>
      </c>
      <c r="AU143" s="151" t="s">
        <v>79</v>
      </c>
      <c r="AY143" s="16" t="s">
        <v>143</v>
      </c>
      <c r="BE143" s="152">
        <f t="shared" ref="BE143:BE158" si="14">IF(N143="základná",J143,0)</f>
        <v>0</v>
      </c>
      <c r="BF143" s="152">
        <f t="shared" ref="BF143:BF158" si="15">IF(N143="znížená",J143,0)</f>
        <v>0</v>
      </c>
      <c r="BG143" s="152">
        <f t="shared" ref="BG143:BG158" si="16">IF(N143="zákl. prenesená",J143,0)</f>
        <v>0</v>
      </c>
      <c r="BH143" s="152">
        <f t="shared" ref="BH143:BH158" si="17">IF(N143="zníž. prenesená",J143,0)</f>
        <v>0</v>
      </c>
      <c r="BI143" s="152">
        <f t="shared" ref="BI143:BI158" si="18">IF(N143="nulová",J143,0)</f>
        <v>0</v>
      </c>
      <c r="BJ143" s="16" t="s">
        <v>79</v>
      </c>
      <c r="BK143" s="152">
        <f t="shared" ref="BK143:BK158" si="19">ROUND(I143*H143,2)</f>
        <v>0</v>
      </c>
      <c r="BL143" s="16" t="s">
        <v>223</v>
      </c>
      <c r="BM143" s="151" t="s">
        <v>7</v>
      </c>
    </row>
    <row r="144" spans="2:65" s="1" customFormat="1" ht="24.15" customHeight="1" x14ac:dyDescent="0.2">
      <c r="B144" s="138"/>
      <c r="C144" s="139">
        <v>11</v>
      </c>
      <c r="D144" s="139" t="s">
        <v>145</v>
      </c>
      <c r="E144" s="140" t="s">
        <v>1019</v>
      </c>
      <c r="F144" s="141" t="s">
        <v>1020</v>
      </c>
      <c r="G144" s="142" t="s">
        <v>322</v>
      </c>
      <c r="H144" s="143">
        <v>110</v>
      </c>
      <c r="I144" s="144"/>
      <c r="J144" s="145">
        <f t="shared" si="10"/>
        <v>0</v>
      </c>
      <c r="K144" s="146"/>
      <c r="L144" s="31"/>
      <c r="M144" s="147" t="s">
        <v>1</v>
      </c>
      <c r="N144" s="148" t="s">
        <v>36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223</v>
      </c>
      <c r="AT144" s="151" t="s">
        <v>145</v>
      </c>
      <c r="AU144" s="151" t="s">
        <v>79</v>
      </c>
      <c r="AY144" s="16" t="s">
        <v>143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6" t="s">
        <v>79</v>
      </c>
      <c r="BK144" s="152">
        <f t="shared" si="19"/>
        <v>0</v>
      </c>
      <c r="BL144" s="16" t="s">
        <v>223</v>
      </c>
      <c r="BM144" s="151" t="s">
        <v>252</v>
      </c>
    </row>
    <row r="145" spans="2:65" s="1" customFormat="1" ht="24.15" customHeight="1" x14ac:dyDescent="0.2">
      <c r="B145" s="138"/>
      <c r="C145" s="174">
        <v>12</v>
      </c>
      <c r="D145" s="174" t="s">
        <v>167</v>
      </c>
      <c r="E145" s="175" t="s">
        <v>1021</v>
      </c>
      <c r="F145" s="176" t="s">
        <v>1022</v>
      </c>
      <c r="G145" s="177" t="s">
        <v>322</v>
      </c>
      <c r="H145" s="178">
        <v>110</v>
      </c>
      <c r="I145" s="179"/>
      <c r="J145" s="180">
        <f t="shared" si="10"/>
        <v>0</v>
      </c>
      <c r="K145" s="181"/>
      <c r="L145" s="182"/>
      <c r="M145" s="183" t="s">
        <v>1</v>
      </c>
      <c r="N145" s="184" t="s">
        <v>36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309</v>
      </c>
      <c r="AT145" s="151" t="s">
        <v>167</v>
      </c>
      <c r="AU145" s="151" t="s">
        <v>79</v>
      </c>
      <c r="AY145" s="16" t="s">
        <v>143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6" t="s">
        <v>79</v>
      </c>
      <c r="BK145" s="152">
        <f t="shared" si="19"/>
        <v>0</v>
      </c>
      <c r="BL145" s="16" t="s">
        <v>223</v>
      </c>
      <c r="BM145" s="151" t="s">
        <v>264</v>
      </c>
    </row>
    <row r="146" spans="2:65" s="1" customFormat="1" ht="16.5" customHeight="1" x14ac:dyDescent="0.2">
      <c r="B146" s="138"/>
      <c r="C146" s="174">
        <v>13</v>
      </c>
      <c r="D146" s="174" t="s">
        <v>167</v>
      </c>
      <c r="E146" s="175" t="s">
        <v>1023</v>
      </c>
      <c r="F146" s="176" t="s">
        <v>1024</v>
      </c>
      <c r="G146" s="177" t="s">
        <v>208</v>
      </c>
      <c r="H146" s="178">
        <v>55</v>
      </c>
      <c r="I146" s="179"/>
      <c r="J146" s="180">
        <f t="shared" si="10"/>
        <v>0</v>
      </c>
      <c r="K146" s="181"/>
      <c r="L146" s="182"/>
      <c r="M146" s="183" t="s">
        <v>1</v>
      </c>
      <c r="N146" s="184" t="s">
        <v>36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309</v>
      </c>
      <c r="AT146" s="151" t="s">
        <v>167</v>
      </c>
      <c r="AU146" s="151" t="s">
        <v>79</v>
      </c>
      <c r="AY146" s="16" t="s">
        <v>143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6" t="s">
        <v>79</v>
      </c>
      <c r="BK146" s="152">
        <f t="shared" si="19"/>
        <v>0</v>
      </c>
      <c r="BL146" s="16" t="s">
        <v>223</v>
      </c>
      <c r="BM146" s="151" t="s">
        <v>274</v>
      </c>
    </row>
    <row r="147" spans="2:65" s="1" customFormat="1" ht="24.15" customHeight="1" x14ac:dyDescent="0.2">
      <c r="B147" s="138"/>
      <c r="C147" s="139">
        <v>14</v>
      </c>
      <c r="D147" s="139" t="s">
        <v>145</v>
      </c>
      <c r="E147" s="140" t="s">
        <v>1025</v>
      </c>
      <c r="F147" s="141" t="s">
        <v>1026</v>
      </c>
      <c r="G147" s="142" t="s">
        <v>322</v>
      </c>
      <c r="H147" s="143">
        <v>34</v>
      </c>
      <c r="I147" s="144"/>
      <c r="J147" s="145">
        <f t="shared" si="10"/>
        <v>0</v>
      </c>
      <c r="K147" s="146"/>
      <c r="L147" s="31"/>
      <c r="M147" s="147" t="s">
        <v>1</v>
      </c>
      <c r="N147" s="148" t="s">
        <v>36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223</v>
      </c>
      <c r="AT147" s="151" t="s">
        <v>145</v>
      </c>
      <c r="AU147" s="151" t="s">
        <v>79</v>
      </c>
      <c r="AY147" s="16" t="s">
        <v>143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6" t="s">
        <v>79</v>
      </c>
      <c r="BK147" s="152">
        <f t="shared" si="19"/>
        <v>0</v>
      </c>
      <c r="BL147" s="16" t="s">
        <v>223</v>
      </c>
      <c r="BM147" s="151" t="s">
        <v>287</v>
      </c>
    </row>
    <row r="148" spans="2:65" s="1" customFormat="1" ht="24.15" customHeight="1" x14ac:dyDescent="0.2">
      <c r="B148" s="138"/>
      <c r="C148" s="174">
        <v>15</v>
      </c>
      <c r="D148" s="174" t="s">
        <v>167</v>
      </c>
      <c r="E148" s="175" t="s">
        <v>1027</v>
      </c>
      <c r="F148" s="176" t="s">
        <v>1028</v>
      </c>
      <c r="G148" s="177" t="s">
        <v>322</v>
      </c>
      <c r="H148" s="178">
        <v>34</v>
      </c>
      <c r="I148" s="179"/>
      <c r="J148" s="180">
        <f t="shared" si="10"/>
        <v>0</v>
      </c>
      <c r="K148" s="181"/>
      <c r="L148" s="182"/>
      <c r="M148" s="183" t="s">
        <v>1</v>
      </c>
      <c r="N148" s="184" t="s">
        <v>36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309</v>
      </c>
      <c r="AT148" s="151" t="s">
        <v>167</v>
      </c>
      <c r="AU148" s="151" t="s">
        <v>79</v>
      </c>
      <c r="AY148" s="16" t="s">
        <v>143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6" t="s">
        <v>79</v>
      </c>
      <c r="BK148" s="152">
        <f t="shared" si="19"/>
        <v>0</v>
      </c>
      <c r="BL148" s="16" t="s">
        <v>223</v>
      </c>
      <c r="BM148" s="151" t="s">
        <v>299</v>
      </c>
    </row>
    <row r="149" spans="2:65" s="1" customFormat="1" ht="16.5" customHeight="1" x14ac:dyDescent="0.2">
      <c r="B149" s="138"/>
      <c r="C149" s="174">
        <v>16</v>
      </c>
      <c r="D149" s="174" t="s">
        <v>167</v>
      </c>
      <c r="E149" s="175" t="s">
        <v>1029</v>
      </c>
      <c r="F149" s="176" t="s">
        <v>1030</v>
      </c>
      <c r="G149" s="177" t="s">
        <v>208</v>
      </c>
      <c r="H149" s="178">
        <v>15</v>
      </c>
      <c r="I149" s="179"/>
      <c r="J149" s="180">
        <f t="shared" si="10"/>
        <v>0</v>
      </c>
      <c r="K149" s="181"/>
      <c r="L149" s="182"/>
      <c r="M149" s="183" t="s">
        <v>1</v>
      </c>
      <c r="N149" s="184" t="s">
        <v>36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309</v>
      </c>
      <c r="AT149" s="151" t="s">
        <v>167</v>
      </c>
      <c r="AU149" s="151" t="s">
        <v>79</v>
      </c>
      <c r="AY149" s="16" t="s">
        <v>143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6" t="s">
        <v>79</v>
      </c>
      <c r="BK149" s="152">
        <f t="shared" si="19"/>
        <v>0</v>
      </c>
      <c r="BL149" s="16" t="s">
        <v>223</v>
      </c>
      <c r="BM149" s="151" t="s">
        <v>309</v>
      </c>
    </row>
    <row r="150" spans="2:65" s="1" customFormat="1" ht="24.15" customHeight="1" x14ac:dyDescent="0.2">
      <c r="B150" s="138"/>
      <c r="C150" s="139">
        <v>17</v>
      </c>
      <c r="D150" s="139" t="s">
        <v>145</v>
      </c>
      <c r="E150" s="140" t="s">
        <v>1031</v>
      </c>
      <c r="F150" s="141" t="s">
        <v>1032</v>
      </c>
      <c r="G150" s="142" t="s">
        <v>322</v>
      </c>
      <c r="H150" s="143">
        <v>28</v>
      </c>
      <c r="I150" s="144"/>
      <c r="J150" s="145">
        <f t="shared" si="10"/>
        <v>0</v>
      </c>
      <c r="K150" s="146"/>
      <c r="L150" s="31"/>
      <c r="M150" s="147" t="s">
        <v>1</v>
      </c>
      <c r="N150" s="148" t="s">
        <v>36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223</v>
      </c>
      <c r="AT150" s="151" t="s">
        <v>145</v>
      </c>
      <c r="AU150" s="151" t="s">
        <v>79</v>
      </c>
      <c r="AY150" s="16" t="s">
        <v>143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6" t="s">
        <v>79</v>
      </c>
      <c r="BK150" s="152">
        <f t="shared" si="19"/>
        <v>0</v>
      </c>
      <c r="BL150" s="16" t="s">
        <v>223</v>
      </c>
      <c r="BM150" s="151" t="s">
        <v>319</v>
      </c>
    </row>
    <row r="151" spans="2:65" s="1" customFormat="1" ht="24.15" customHeight="1" x14ac:dyDescent="0.2">
      <c r="B151" s="138"/>
      <c r="C151" s="174">
        <v>18</v>
      </c>
      <c r="D151" s="174" t="s">
        <v>167</v>
      </c>
      <c r="E151" s="175" t="s">
        <v>1033</v>
      </c>
      <c r="F151" s="176" t="s">
        <v>1034</v>
      </c>
      <c r="G151" s="177" t="s">
        <v>322</v>
      </c>
      <c r="H151" s="178">
        <v>28</v>
      </c>
      <c r="I151" s="179"/>
      <c r="J151" s="180">
        <f t="shared" si="10"/>
        <v>0</v>
      </c>
      <c r="K151" s="181"/>
      <c r="L151" s="182"/>
      <c r="M151" s="183" t="s">
        <v>1</v>
      </c>
      <c r="N151" s="184" t="s">
        <v>36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309</v>
      </c>
      <c r="AT151" s="151" t="s">
        <v>167</v>
      </c>
      <c r="AU151" s="151" t="s">
        <v>79</v>
      </c>
      <c r="AY151" s="16" t="s">
        <v>143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6" t="s">
        <v>79</v>
      </c>
      <c r="BK151" s="152">
        <f t="shared" si="19"/>
        <v>0</v>
      </c>
      <c r="BL151" s="16" t="s">
        <v>223</v>
      </c>
      <c r="BM151" s="151" t="s">
        <v>329</v>
      </c>
    </row>
    <row r="152" spans="2:65" s="1" customFormat="1" ht="16.5" customHeight="1" x14ac:dyDescent="0.2">
      <c r="B152" s="138"/>
      <c r="C152" s="174">
        <v>19</v>
      </c>
      <c r="D152" s="174" t="s">
        <v>167</v>
      </c>
      <c r="E152" s="175" t="s">
        <v>1035</v>
      </c>
      <c r="F152" s="176" t="s">
        <v>1036</v>
      </c>
      <c r="G152" s="177" t="s">
        <v>208</v>
      </c>
      <c r="H152" s="178">
        <v>10</v>
      </c>
      <c r="I152" s="179"/>
      <c r="J152" s="180">
        <f t="shared" si="10"/>
        <v>0</v>
      </c>
      <c r="K152" s="181"/>
      <c r="L152" s="182"/>
      <c r="M152" s="183" t="s">
        <v>1</v>
      </c>
      <c r="N152" s="184" t="s">
        <v>36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309</v>
      </c>
      <c r="AT152" s="151" t="s">
        <v>167</v>
      </c>
      <c r="AU152" s="151" t="s">
        <v>79</v>
      </c>
      <c r="AY152" s="16" t="s">
        <v>143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6" t="s">
        <v>79</v>
      </c>
      <c r="BK152" s="152">
        <f t="shared" si="19"/>
        <v>0</v>
      </c>
      <c r="BL152" s="16" t="s">
        <v>223</v>
      </c>
      <c r="BM152" s="151" t="s">
        <v>338</v>
      </c>
    </row>
    <row r="153" spans="2:65" s="1" customFormat="1" ht="24.15" customHeight="1" x14ac:dyDescent="0.2">
      <c r="B153" s="138"/>
      <c r="C153" s="139">
        <v>20</v>
      </c>
      <c r="D153" s="139" t="s">
        <v>145</v>
      </c>
      <c r="E153" s="140" t="s">
        <v>1037</v>
      </c>
      <c r="F153" s="141" t="s">
        <v>1038</v>
      </c>
      <c r="G153" s="142" t="s">
        <v>322</v>
      </c>
      <c r="H153" s="143">
        <v>25</v>
      </c>
      <c r="I153" s="144"/>
      <c r="J153" s="145">
        <f t="shared" si="10"/>
        <v>0</v>
      </c>
      <c r="K153" s="146"/>
      <c r="L153" s="31"/>
      <c r="M153" s="147" t="s">
        <v>1</v>
      </c>
      <c r="N153" s="148" t="s">
        <v>36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223</v>
      </c>
      <c r="AT153" s="151" t="s">
        <v>145</v>
      </c>
      <c r="AU153" s="151" t="s">
        <v>79</v>
      </c>
      <c r="AY153" s="16" t="s">
        <v>143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6" t="s">
        <v>79</v>
      </c>
      <c r="BK153" s="152">
        <f t="shared" si="19"/>
        <v>0</v>
      </c>
      <c r="BL153" s="16" t="s">
        <v>223</v>
      </c>
      <c r="BM153" s="151" t="s">
        <v>348</v>
      </c>
    </row>
    <row r="154" spans="2:65" s="1" customFormat="1" ht="24.15" customHeight="1" x14ac:dyDescent="0.2">
      <c r="B154" s="138"/>
      <c r="C154" s="174">
        <v>21</v>
      </c>
      <c r="D154" s="174" t="s">
        <v>167</v>
      </c>
      <c r="E154" s="175" t="s">
        <v>1039</v>
      </c>
      <c r="F154" s="176" t="s">
        <v>1040</v>
      </c>
      <c r="G154" s="177" t="s">
        <v>322</v>
      </c>
      <c r="H154" s="178">
        <v>25</v>
      </c>
      <c r="I154" s="179"/>
      <c r="J154" s="180">
        <f t="shared" si="10"/>
        <v>0</v>
      </c>
      <c r="K154" s="181"/>
      <c r="L154" s="182"/>
      <c r="M154" s="183" t="s">
        <v>1</v>
      </c>
      <c r="N154" s="184" t="s">
        <v>36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309</v>
      </c>
      <c r="AT154" s="151" t="s">
        <v>167</v>
      </c>
      <c r="AU154" s="151" t="s">
        <v>79</v>
      </c>
      <c r="AY154" s="16" t="s">
        <v>143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6" t="s">
        <v>79</v>
      </c>
      <c r="BK154" s="152">
        <f t="shared" si="19"/>
        <v>0</v>
      </c>
      <c r="BL154" s="16" t="s">
        <v>223</v>
      </c>
      <c r="BM154" s="151" t="s">
        <v>358</v>
      </c>
    </row>
    <row r="155" spans="2:65" s="1" customFormat="1" ht="16.5" customHeight="1" x14ac:dyDescent="0.2">
      <c r="B155" s="138"/>
      <c r="C155" s="174">
        <v>22</v>
      </c>
      <c r="D155" s="174" t="s">
        <v>167</v>
      </c>
      <c r="E155" s="175" t="s">
        <v>1041</v>
      </c>
      <c r="F155" s="176" t="s">
        <v>1042</v>
      </c>
      <c r="G155" s="177" t="s">
        <v>208</v>
      </c>
      <c r="H155" s="178">
        <v>10</v>
      </c>
      <c r="I155" s="179"/>
      <c r="J155" s="180">
        <f t="shared" si="10"/>
        <v>0</v>
      </c>
      <c r="K155" s="181"/>
      <c r="L155" s="182"/>
      <c r="M155" s="183" t="s">
        <v>1</v>
      </c>
      <c r="N155" s="184" t="s">
        <v>36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309</v>
      </c>
      <c r="AT155" s="151" t="s">
        <v>167</v>
      </c>
      <c r="AU155" s="151" t="s">
        <v>79</v>
      </c>
      <c r="AY155" s="16" t="s">
        <v>143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6" t="s">
        <v>79</v>
      </c>
      <c r="BK155" s="152">
        <f t="shared" si="19"/>
        <v>0</v>
      </c>
      <c r="BL155" s="16" t="s">
        <v>223</v>
      </c>
      <c r="BM155" s="151" t="s">
        <v>368</v>
      </c>
    </row>
    <row r="156" spans="2:65" s="1" customFormat="1" ht="24.15" customHeight="1" x14ac:dyDescent="0.2">
      <c r="B156" s="138"/>
      <c r="C156" s="139">
        <v>23</v>
      </c>
      <c r="D156" s="139" t="s">
        <v>145</v>
      </c>
      <c r="E156" s="140" t="s">
        <v>1043</v>
      </c>
      <c r="F156" s="141" t="s">
        <v>1044</v>
      </c>
      <c r="G156" s="142" t="s">
        <v>322</v>
      </c>
      <c r="H156" s="143">
        <v>2</v>
      </c>
      <c r="I156" s="144"/>
      <c r="J156" s="145">
        <f t="shared" si="10"/>
        <v>0</v>
      </c>
      <c r="K156" s="146"/>
      <c r="L156" s="31"/>
      <c r="M156" s="147" t="s">
        <v>1</v>
      </c>
      <c r="N156" s="148" t="s">
        <v>36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223</v>
      </c>
      <c r="AT156" s="151" t="s">
        <v>145</v>
      </c>
      <c r="AU156" s="151" t="s">
        <v>79</v>
      </c>
      <c r="AY156" s="16" t="s">
        <v>143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6" t="s">
        <v>79</v>
      </c>
      <c r="BK156" s="152">
        <f t="shared" si="19"/>
        <v>0</v>
      </c>
      <c r="BL156" s="16" t="s">
        <v>223</v>
      </c>
      <c r="BM156" s="151" t="s">
        <v>379</v>
      </c>
    </row>
    <row r="157" spans="2:65" s="1" customFormat="1" ht="16.5" customHeight="1" x14ac:dyDescent="0.2">
      <c r="B157" s="138"/>
      <c r="C157" s="139">
        <v>24</v>
      </c>
      <c r="D157" s="139" t="s">
        <v>145</v>
      </c>
      <c r="E157" s="140" t="s">
        <v>1045</v>
      </c>
      <c r="F157" s="141" t="s">
        <v>1046</v>
      </c>
      <c r="G157" s="142" t="s">
        <v>322</v>
      </c>
      <c r="H157" s="143">
        <v>197</v>
      </c>
      <c r="I157" s="144"/>
      <c r="J157" s="145">
        <f t="shared" si="10"/>
        <v>0</v>
      </c>
      <c r="K157" s="146"/>
      <c r="L157" s="31"/>
      <c r="M157" s="147" t="s">
        <v>1</v>
      </c>
      <c r="N157" s="148" t="s">
        <v>36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223</v>
      </c>
      <c r="AT157" s="151" t="s">
        <v>145</v>
      </c>
      <c r="AU157" s="151" t="s">
        <v>79</v>
      </c>
      <c r="AY157" s="16" t="s">
        <v>143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6" t="s">
        <v>79</v>
      </c>
      <c r="BK157" s="152">
        <f t="shared" si="19"/>
        <v>0</v>
      </c>
      <c r="BL157" s="16" t="s">
        <v>223</v>
      </c>
      <c r="BM157" s="151" t="s">
        <v>387</v>
      </c>
    </row>
    <row r="158" spans="2:65" s="1" customFormat="1" ht="24.15" customHeight="1" x14ac:dyDescent="0.2">
      <c r="B158" s="138"/>
      <c r="C158" s="139">
        <v>25</v>
      </c>
      <c r="D158" s="139" t="s">
        <v>145</v>
      </c>
      <c r="E158" s="140" t="s">
        <v>1047</v>
      </c>
      <c r="F158" s="141" t="s">
        <v>1048</v>
      </c>
      <c r="G158" s="142" t="s">
        <v>170</v>
      </c>
      <c r="H158" s="143">
        <v>0.14899999999999999</v>
      </c>
      <c r="I158" s="144"/>
      <c r="J158" s="145">
        <f t="shared" si="10"/>
        <v>0</v>
      </c>
      <c r="K158" s="146"/>
      <c r="L158" s="31"/>
      <c r="M158" s="147" t="s">
        <v>1</v>
      </c>
      <c r="N158" s="148" t="s">
        <v>36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223</v>
      </c>
      <c r="AT158" s="151" t="s">
        <v>145</v>
      </c>
      <c r="AU158" s="151" t="s">
        <v>79</v>
      </c>
      <c r="AY158" s="16" t="s">
        <v>143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6" t="s">
        <v>79</v>
      </c>
      <c r="BK158" s="152">
        <f t="shared" si="19"/>
        <v>0</v>
      </c>
      <c r="BL158" s="16" t="s">
        <v>223</v>
      </c>
      <c r="BM158" s="151" t="s">
        <v>396</v>
      </c>
    </row>
    <row r="159" spans="2:65" s="11" customFormat="1" ht="22.95" customHeight="1" x14ac:dyDescent="0.25">
      <c r="B159" s="126"/>
      <c r="D159" s="127" t="s">
        <v>69</v>
      </c>
      <c r="E159" s="136" t="s">
        <v>532</v>
      </c>
      <c r="F159" s="136" t="s">
        <v>533</v>
      </c>
      <c r="I159" s="129"/>
      <c r="J159" s="137">
        <f>BK159</f>
        <v>0</v>
      </c>
      <c r="L159" s="126"/>
      <c r="M159" s="131"/>
      <c r="P159" s="132">
        <f>SUM(P160:P165)</f>
        <v>0</v>
      </c>
      <c r="R159" s="132">
        <f>SUM(R160:R165)</f>
        <v>0</v>
      </c>
      <c r="T159" s="133">
        <f>SUM(T160:T165)</f>
        <v>0</v>
      </c>
      <c r="AR159" s="127" t="s">
        <v>79</v>
      </c>
      <c r="AT159" s="134" t="s">
        <v>69</v>
      </c>
      <c r="AU159" s="134" t="s">
        <v>75</v>
      </c>
      <c r="AY159" s="127" t="s">
        <v>143</v>
      </c>
      <c r="BK159" s="135">
        <f>SUM(BK160:BK165)</f>
        <v>0</v>
      </c>
    </row>
    <row r="160" spans="2:65" s="1" customFormat="1" ht="24.15" customHeight="1" x14ac:dyDescent="0.2">
      <c r="B160" s="138"/>
      <c r="C160" s="139">
        <v>26</v>
      </c>
      <c r="D160" s="139" t="s">
        <v>145</v>
      </c>
      <c r="E160" s="140" t="s">
        <v>1049</v>
      </c>
      <c r="F160" s="141" t="s">
        <v>1050</v>
      </c>
      <c r="G160" s="142" t="s">
        <v>322</v>
      </c>
      <c r="H160" s="143">
        <v>197</v>
      </c>
      <c r="I160" s="144"/>
      <c r="J160" s="145">
        <f t="shared" ref="J160:J165" si="20">ROUND(I160*H160,2)</f>
        <v>0</v>
      </c>
      <c r="K160" s="146"/>
      <c r="L160" s="31"/>
      <c r="M160" s="147" t="s">
        <v>1</v>
      </c>
      <c r="N160" s="148" t="s">
        <v>36</v>
      </c>
      <c r="P160" s="149">
        <f t="shared" ref="P160:P165" si="21">O160*H160</f>
        <v>0</v>
      </c>
      <c r="Q160" s="149">
        <v>0</v>
      </c>
      <c r="R160" s="149">
        <f t="shared" ref="R160:R165" si="22">Q160*H160</f>
        <v>0</v>
      </c>
      <c r="S160" s="149">
        <v>0</v>
      </c>
      <c r="T160" s="150">
        <f t="shared" ref="T160:T165" si="23">S160*H160</f>
        <v>0</v>
      </c>
      <c r="AR160" s="151" t="s">
        <v>223</v>
      </c>
      <c r="AT160" s="151" t="s">
        <v>145</v>
      </c>
      <c r="AU160" s="151" t="s">
        <v>79</v>
      </c>
      <c r="AY160" s="16" t="s">
        <v>143</v>
      </c>
      <c r="BE160" s="152">
        <f t="shared" ref="BE160:BE165" si="24">IF(N160="základná",J160,0)</f>
        <v>0</v>
      </c>
      <c r="BF160" s="152">
        <f t="shared" ref="BF160:BF165" si="25">IF(N160="znížená",J160,0)</f>
        <v>0</v>
      </c>
      <c r="BG160" s="152">
        <f t="shared" ref="BG160:BG165" si="26">IF(N160="zákl. prenesená",J160,0)</f>
        <v>0</v>
      </c>
      <c r="BH160" s="152">
        <f t="shared" ref="BH160:BH165" si="27">IF(N160="zníž. prenesená",J160,0)</f>
        <v>0</v>
      </c>
      <c r="BI160" s="152">
        <f t="shared" ref="BI160:BI165" si="28">IF(N160="nulová",J160,0)</f>
        <v>0</v>
      </c>
      <c r="BJ160" s="16" t="s">
        <v>79</v>
      </c>
      <c r="BK160" s="152">
        <f t="shared" ref="BK160:BK165" si="29">ROUND(I160*H160,2)</f>
        <v>0</v>
      </c>
      <c r="BL160" s="16" t="s">
        <v>223</v>
      </c>
      <c r="BM160" s="151" t="s">
        <v>407</v>
      </c>
    </row>
    <row r="161" spans="2:65" s="1" customFormat="1" ht="24.15" customHeight="1" x14ac:dyDescent="0.2">
      <c r="B161" s="138"/>
      <c r="C161" s="174">
        <v>27</v>
      </c>
      <c r="D161" s="174" t="s">
        <v>167</v>
      </c>
      <c r="E161" s="175" t="s">
        <v>1051</v>
      </c>
      <c r="F161" s="176" t="s">
        <v>1052</v>
      </c>
      <c r="G161" s="177" t="s">
        <v>322</v>
      </c>
      <c r="H161" s="178">
        <v>34</v>
      </c>
      <c r="I161" s="179"/>
      <c r="J161" s="180">
        <f t="shared" si="20"/>
        <v>0</v>
      </c>
      <c r="K161" s="181"/>
      <c r="L161" s="182"/>
      <c r="M161" s="183" t="s">
        <v>1</v>
      </c>
      <c r="N161" s="184" t="s">
        <v>36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309</v>
      </c>
      <c r="AT161" s="151" t="s">
        <v>167</v>
      </c>
      <c r="AU161" s="151" t="s">
        <v>79</v>
      </c>
      <c r="AY161" s="16" t="s">
        <v>143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6" t="s">
        <v>79</v>
      </c>
      <c r="BK161" s="152">
        <f t="shared" si="29"/>
        <v>0</v>
      </c>
      <c r="BL161" s="16" t="s">
        <v>223</v>
      </c>
      <c r="BM161" s="151" t="s">
        <v>417</v>
      </c>
    </row>
    <row r="162" spans="2:65" s="1" customFormat="1" ht="33" customHeight="1" x14ac:dyDescent="0.2">
      <c r="B162" s="138"/>
      <c r="C162" s="174">
        <v>28</v>
      </c>
      <c r="D162" s="174" t="s">
        <v>167</v>
      </c>
      <c r="E162" s="175" t="s">
        <v>1053</v>
      </c>
      <c r="F162" s="176" t="s">
        <v>1054</v>
      </c>
      <c r="G162" s="177" t="s">
        <v>322</v>
      </c>
      <c r="H162" s="178">
        <v>110</v>
      </c>
      <c r="I162" s="179"/>
      <c r="J162" s="180">
        <f t="shared" si="20"/>
        <v>0</v>
      </c>
      <c r="K162" s="181"/>
      <c r="L162" s="182"/>
      <c r="M162" s="183" t="s">
        <v>1</v>
      </c>
      <c r="N162" s="184" t="s">
        <v>36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309</v>
      </c>
      <c r="AT162" s="151" t="s">
        <v>167</v>
      </c>
      <c r="AU162" s="151" t="s">
        <v>79</v>
      </c>
      <c r="AY162" s="16" t="s">
        <v>143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6" t="s">
        <v>79</v>
      </c>
      <c r="BK162" s="152">
        <f t="shared" si="29"/>
        <v>0</v>
      </c>
      <c r="BL162" s="16" t="s">
        <v>223</v>
      </c>
      <c r="BM162" s="151" t="s">
        <v>427</v>
      </c>
    </row>
    <row r="163" spans="2:65" s="1" customFormat="1" ht="24.15" customHeight="1" x14ac:dyDescent="0.2">
      <c r="B163" s="138"/>
      <c r="C163" s="174">
        <v>29</v>
      </c>
      <c r="D163" s="174" t="s">
        <v>167</v>
      </c>
      <c r="E163" s="175" t="s">
        <v>1055</v>
      </c>
      <c r="F163" s="176" t="s">
        <v>1056</v>
      </c>
      <c r="G163" s="177" t="s">
        <v>322</v>
      </c>
      <c r="H163" s="178">
        <v>28</v>
      </c>
      <c r="I163" s="179"/>
      <c r="J163" s="180">
        <f t="shared" si="20"/>
        <v>0</v>
      </c>
      <c r="K163" s="181"/>
      <c r="L163" s="182"/>
      <c r="M163" s="183" t="s">
        <v>1</v>
      </c>
      <c r="N163" s="184" t="s">
        <v>36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309</v>
      </c>
      <c r="AT163" s="151" t="s">
        <v>167</v>
      </c>
      <c r="AU163" s="151" t="s">
        <v>79</v>
      </c>
      <c r="AY163" s="16" t="s">
        <v>143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6" t="s">
        <v>79</v>
      </c>
      <c r="BK163" s="152">
        <f t="shared" si="29"/>
        <v>0</v>
      </c>
      <c r="BL163" s="16" t="s">
        <v>223</v>
      </c>
      <c r="BM163" s="151" t="s">
        <v>437</v>
      </c>
    </row>
    <row r="164" spans="2:65" s="1" customFormat="1" ht="24.15" customHeight="1" x14ac:dyDescent="0.2">
      <c r="B164" s="138"/>
      <c r="C164" s="174">
        <v>30</v>
      </c>
      <c r="D164" s="174" t="s">
        <v>167</v>
      </c>
      <c r="E164" s="175" t="s">
        <v>1057</v>
      </c>
      <c r="F164" s="176" t="s">
        <v>1058</v>
      </c>
      <c r="G164" s="177" t="s">
        <v>322</v>
      </c>
      <c r="H164" s="178">
        <v>25</v>
      </c>
      <c r="I164" s="179"/>
      <c r="J164" s="180">
        <f t="shared" si="20"/>
        <v>0</v>
      </c>
      <c r="K164" s="181"/>
      <c r="L164" s="182"/>
      <c r="M164" s="183" t="s">
        <v>1</v>
      </c>
      <c r="N164" s="184" t="s">
        <v>36</v>
      </c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309</v>
      </c>
      <c r="AT164" s="151" t="s">
        <v>167</v>
      </c>
      <c r="AU164" s="151" t="s">
        <v>79</v>
      </c>
      <c r="AY164" s="16" t="s">
        <v>143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6" t="s">
        <v>79</v>
      </c>
      <c r="BK164" s="152">
        <f t="shared" si="29"/>
        <v>0</v>
      </c>
      <c r="BL164" s="16" t="s">
        <v>223</v>
      </c>
      <c r="BM164" s="151" t="s">
        <v>447</v>
      </c>
    </row>
    <row r="165" spans="2:65" s="1" customFormat="1" ht="24.15" customHeight="1" x14ac:dyDescent="0.2">
      <c r="B165" s="138"/>
      <c r="C165" s="139">
        <v>31</v>
      </c>
      <c r="D165" s="139" t="s">
        <v>145</v>
      </c>
      <c r="E165" s="140" t="s">
        <v>1059</v>
      </c>
      <c r="F165" s="141" t="s">
        <v>1060</v>
      </c>
      <c r="G165" s="142" t="s">
        <v>170</v>
      </c>
      <c r="H165" s="143">
        <v>6.0999999999999999E-2</v>
      </c>
      <c r="I165" s="144"/>
      <c r="J165" s="145">
        <f t="shared" si="20"/>
        <v>0</v>
      </c>
      <c r="K165" s="146"/>
      <c r="L165" s="31"/>
      <c r="M165" s="147" t="s">
        <v>1</v>
      </c>
      <c r="N165" s="148" t="s">
        <v>36</v>
      </c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223</v>
      </c>
      <c r="AT165" s="151" t="s">
        <v>145</v>
      </c>
      <c r="AU165" s="151" t="s">
        <v>79</v>
      </c>
      <c r="AY165" s="16" t="s">
        <v>143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6" t="s">
        <v>79</v>
      </c>
      <c r="BK165" s="152">
        <f t="shared" si="29"/>
        <v>0</v>
      </c>
      <c r="BL165" s="16" t="s">
        <v>223</v>
      </c>
      <c r="BM165" s="151" t="s">
        <v>456</v>
      </c>
    </row>
    <row r="166" spans="2:65" s="11" customFormat="1" ht="22.95" customHeight="1" x14ac:dyDescent="0.25">
      <c r="B166" s="126"/>
      <c r="D166" s="127" t="s">
        <v>69</v>
      </c>
      <c r="E166" s="136" t="s">
        <v>1061</v>
      </c>
      <c r="F166" s="136" t="s">
        <v>1062</v>
      </c>
      <c r="I166" s="129"/>
      <c r="J166" s="137">
        <f>BK166</f>
        <v>0</v>
      </c>
      <c r="L166" s="126"/>
      <c r="M166" s="131"/>
      <c r="P166" s="132">
        <f>SUM(P167:P174)</f>
        <v>0</v>
      </c>
      <c r="R166" s="132">
        <f>SUM(R167:R174)</f>
        <v>0</v>
      </c>
      <c r="T166" s="133">
        <f>SUM(T167:T174)</f>
        <v>0</v>
      </c>
      <c r="AR166" s="127" t="s">
        <v>79</v>
      </c>
      <c r="AT166" s="134" t="s">
        <v>69</v>
      </c>
      <c r="AU166" s="134" t="s">
        <v>75</v>
      </c>
      <c r="AY166" s="127" t="s">
        <v>143</v>
      </c>
      <c r="BK166" s="135">
        <f>SUM(BK167:BK174)</f>
        <v>0</v>
      </c>
    </row>
    <row r="167" spans="2:65" s="1" customFormat="1" ht="24.15" customHeight="1" x14ac:dyDescent="0.2">
      <c r="B167" s="138"/>
      <c r="C167" s="139">
        <v>32</v>
      </c>
      <c r="D167" s="139" t="s">
        <v>145</v>
      </c>
      <c r="E167" s="140" t="s">
        <v>1063</v>
      </c>
      <c r="F167" s="141" t="s">
        <v>1064</v>
      </c>
      <c r="G167" s="142" t="s">
        <v>208</v>
      </c>
      <c r="H167" s="143">
        <v>1</v>
      </c>
      <c r="I167" s="144"/>
      <c r="J167" s="145">
        <f t="shared" ref="J167:J174" si="30">ROUND(I167*H167,2)</f>
        <v>0</v>
      </c>
      <c r="K167" s="146"/>
      <c r="L167" s="31"/>
      <c r="M167" s="147" t="s">
        <v>1</v>
      </c>
      <c r="N167" s="148" t="s">
        <v>36</v>
      </c>
      <c r="P167" s="149">
        <f t="shared" ref="P167:P174" si="31">O167*H167</f>
        <v>0</v>
      </c>
      <c r="Q167" s="149">
        <v>0</v>
      </c>
      <c r="R167" s="149">
        <f t="shared" ref="R167:R174" si="32">Q167*H167</f>
        <v>0</v>
      </c>
      <c r="S167" s="149">
        <v>0</v>
      </c>
      <c r="T167" s="150">
        <f t="shared" ref="T167:T174" si="33">S167*H167</f>
        <v>0</v>
      </c>
      <c r="AR167" s="151" t="s">
        <v>223</v>
      </c>
      <c r="AT167" s="151" t="s">
        <v>145</v>
      </c>
      <c r="AU167" s="151" t="s">
        <v>79</v>
      </c>
      <c r="AY167" s="16" t="s">
        <v>143</v>
      </c>
      <c r="BE167" s="152">
        <f t="shared" ref="BE167:BE174" si="34">IF(N167="základná",J167,0)</f>
        <v>0</v>
      </c>
      <c r="BF167" s="152">
        <f t="shared" ref="BF167:BF174" si="35">IF(N167="znížená",J167,0)</f>
        <v>0</v>
      </c>
      <c r="BG167" s="152">
        <f t="shared" ref="BG167:BG174" si="36">IF(N167="zákl. prenesená",J167,0)</f>
        <v>0</v>
      </c>
      <c r="BH167" s="152">
        <f t="shared" ref="BH167:BH174" si="37">IF(N167="zníž. prenesená",J167,0)</f>
        <v>0</v>
      </c>
      <c r="BI167" s="152">
        <f t="shared" ref="BI167:BI174" si="38">IF(N167="nulová",J167,0)</f>
        <v>0</v>
      </c>
      <c r="BJ167" s="16" t="s">
        <v>79</v>
      </c>
      <c r="BK167" s="152">
        <f t="shared" ref="BK167:BK174" si="39">ROUND(I167*H167,2)</f>
        <v>0</v>
      </c>
      <c r="BL167" s="16" t="s">
        <v>223</v>
      </c>
      <c r="BM167" s="151" t="s">
        <v>467</v>
      </c>
    </row>
    <row r="168" spans="2:65" s="1" customFormat="1" ht="24.15" customHeight="1" x14ac:dyDescent="0.2">
      <c r="B168" s="138"/>
      <c r="C168" s="139">
        <v>33</v>
      </c>
      <c r="D168" s="139" t="s">
        <v>145</v>
      </c>
      <c r="E168" s="140" t="s">
        <v>1065</v>
      </c>
      <c r="F168" s="141" t="s">
        <v>1066</v>
      </c>
      <c r="G168" s="142" t="s">
        <v>208</v>
      </c>
      <c r="H168" s="143">
        <v>1</v>
      </c>
      <c r="I168" s="144"/>
      <c r="J168" s="145">
        <f t="shared" si="30"/>
        <v>0</v>
      </c>
      <c r="K168" s="146"/>
      <c r="L168" s="31"/>
      <c r="M168" s="147" t="s">
        <v>1</v>
      </c>
      <c r="N168" s="148" t="s">
        <v>36</v>
      </c>
      <c r="P168" s="149">
        <f t="shared" si="31"/>
        <v>0</v>
      </c>
      <c r="Q168" s="149">
        <v>0</v>
      </c>
      <c r="R168" s="149">
        <f t="shared" si="32"/>
        <v>0</v>
      </c>
      <c r="S168" s="149">
        <v>0</v>
      </c>
      <c r="T168" s="150">
        <f t="shared" si="33"/>
        <v>0</v>
      </c>
      <c r="AR168" s="151" t="s">
        <v>223</v>
      </c>
      <c r="AT168" s="151" t="s">
        <v>145</v>
      </c>
      <c r="AU168" s="151" t="s">
        <v>79</v>
      </c>
      <c r="AY168" s="16" t="s">
        <v>143</v>
      </c>
      <c r="BE168" s="152">
        <f t="shared" si="34"/>
        <v>0</v>
      </c>
      <c r="BF168" s="152">
        <f t="shared" si="35"/>
        <v>0</v>
      </c>
      <c r="BG168" s="152">
        <f t="shared" si="36"/>
        <v>0</v>
      </c>
      <c r="BH168" s="152">
        <f t="shared" si="37"/>
        <v>0</v>
      </c>
      <c r="BI168" s="152">
        <f t="shared" si="38"/>
        <v>0</v>
      </c>
      <c r="BJ168" s="16" t="s">
        <v>79</v>
      </c>
      <c r="BK168" s="152">
        <f t="shared" si="39"/>
        <v>0</v>
      </c>
      <c r="BL168" s="16" t="s">
        <v>223</v>
      </c>
      <c r="BM168" s="151" t="s">
        <v>476</v>
      </c>
    </row>
    <row r="169" spans="2:65" s="1" customFormat="1" ht="24.15" customHeight="1" x14ac:dyDescent="0.2">
      <c r="B169" s="138"/>
      <c r="C169" s="174">
        <v>34</v>
      </c>
      <c r="D169" s="174" t="s">
        <v>167</v>
      </c>
      <c r="E169" s="175" t="s">
        <v>1067</v>
      </c>
      <c r="F169" s="176" t="s">
        <v>1068</v>
      </c>
      <c r="G169" s="177" t="s">
        <v>208</v>
      </c>
      <c r="H169" s="178">
        <v>1</v>
      </c>
      <c r="I169" s="179"/>
      <c r="J169" s="180">
        <f t="shared" si="30"/>
        <v>0</v>
      </c>
      <c r="K169" s="181"/>
      <c r="L169" s="182"/>
      <c r="M169" s="183" t="s">
        <v>1</v>
      </c>
      <c r="N169" s="184" t="s">
        <v>36</v>
      </c>
      <c r="P169" s="149">
        <f t="shared" si="31"/>
        <v>0</v>
      </c>
      <c r="Q169" s="149">
        <v>0</v>
      </c>
      <c r="R169" s="149">
        <f t="shared" si="32"/>
        <v>0</v>
      </c>
      <c r="S169" s="149">
        <v>0</v>
      </c>
      <c r="T169" s="150">
        <f t="shared" si="33"/>
        <v>0</v>
      </c>
      <c r="AR169" s="151" t="s">
        <v>309</v>
      </c>
      <c r="AT169" s="151" t="s">
        <v>167</v>
      </c>
      <c r="AU169" s="151" t="s">
        <v>79</v>
      </c>
      <c r="AY169" s="16" t="s">
        <v>143</v>
      </c>
      <c r="BE169" s="152">
        <f t="shared" si="34"/>
        <v>0</v>
      </c>
      <c r="BF169" s="152">
        <f t="shared" si="35"/>
        <v>0</v>
      </c>
      <c r="BG169" s="152">
        <f t="shared" si="36"/>
        <v>0</v>
      </c>
      <c r="BH169" s="152">
        <f t="shared" si="37"/>
        <v>0</v>
      </c>
      <c r="BI169" s="152">
        <f t="shared" si="38"/>
        <v>0</v>
      </c>
      <c r="BJ169" s="16" t="s">
        <v>79</v>
      </c>
      <c r="BK169" s="152">
        <f t="shared" si="39"/>
        <v>0</v>
      </c>
      <c r="BL169" s="16" t="s">
        <v>223</v>
      </c>
      <c r="BM169" s="151" t="s">
        <v>484</v>
      </c>
    </row>
    <row r="170" spans="2:65" s="1" customFormat="1" ht="16.5" customHeight="1" x14ac:dyDescent="0.2">
      <c r="B170" s="138"/>
      <c r="C170" s="139">
        <v>35</v>
      </c>
      <c r="D170" s="139" t="s">
        <v>145</v>
      </c>
      <c r="E170" s="140" t="s">
        <v>1069</v>
      </c>
      <c r="F170" s="141" t="s">
        <v>1070</v>
      </c>
      <c r="G170" s="142" t="s">
        <v>208</v>
      </c>
      <c r="H170" s="143">
        <v>1</v>
      </c>
      <c r="I170" s="144"/>
      <c r="J170" s="145">
        <f t="shared" si="30"/>
        <v>0</v>
      </c>
      <c r="K170" s="146"/>
      <c r="L170" s="31"/>
      <c r="M170" s="147" t="s">
        <v>1</v>
      </c>
      <c r="N170" s="148" t="s">
        <v>36</v>
      </c>
      <c r="P170" s="149">
        <f t="shared" si="31"/>
        <v>0</v>
      </c>
      <c r="Q170" s="149">
        <v>0</v>
      </c>
      <c r="R170" s="149">
        <f t="shared" si="32"/>
        <v>0</v>
      </c>
      <c r="S170" s="149">
        <v>0</v>
      </c>
      <c r="T170" s="150">
        <f t="shared" si="33"/>
        <v>0</v>
      </c>
      <c r="AR170" s="151" t="s">
        <v>223</v>
      </c>
      <c r="AT170" s="151" t="s">
        <v>145</v>
      </c>
      <c r="AU170" s="151" t="s">
        <v>79</v>
      </c>
      <c r="AY170" s="16" t="s">
        <v>143</v>
      </c>
      <c r="BE170" s="152">
        <f t="shared" si="34"/>
        <v>0</v>
      </c>
      <c r="BF170" s="152">
        <f t="shared" si="35"/>
        <v>0</v>
      </c>
      <c r="BG170" s="152">
        <f t="shared" si="36"/>
        <v>0</v>
      </c>
      <c r="BH170" s="152">
        <f t="shared" si="37"/>
        <v>0</v>
      </c>
      <c r="BI170" s="152">
        <f t="shared" si="38"/>
        <v>0</v>
      </c>
      <c r="BJ170" s="16" t="s">
        <v>79</v>
      </c>
      <c r="BK170" s="152">
        <f t="shared" si="39"/>
        <v>0</v>
      </c>
      <c r="BL170" s="16" t="s">
        <v>223</v>
      </c>
      <c r="BM170" s="151" t="s">
        <v>493</v>
      </c>
    </row>
    <row r="171" spans="2:65" s="1" customFormat="1" ht="16.5" customHeight="1" x14ac:dyDescent="0.2">
      <c r="B171" s="138"/>
      <c r="C171" s="174">
        <v>36</v>
      </c>
      <c r="D171" s="174" t="s">
        <v>167</v>
      </c>
      <c r="E171" s="175" t="s">
        <v>1071</v>
      </c>
      <c r="F171" s="176" t="s">
        <v>1072</v>
      </c>
      <c r="G171" s="177" t="s">
        <v>1073</v>
      </c>
      <c r="H171" s="178">
        <v>1</v>
      </c>
      <c r="I171" s="179"/>
      <c r="J171" s="180">
        <f t="shared" si="30"/>
        <v>0</v>
      </c>
      <c r="K171" s="181"/>
      <c r="L171" s="182"/>
      <c r="M171" s="183" t="s">
        <v>1</v>
      </c>
      <c r="N171" s="184" t="s">
        <v>36</v>
      </c>
      <c r="P171" s="149">
        <f t="shared" si="31"/>
        <v>0</v>
      </c>
      <c r="Q171" s="149">
        <v>0</v>
      </c>
      <c r="R171" s="149">
        <f t="shared" si="32"/>
        <v>0</v>
      </c>
      <c r="S171" s="149">
        <v>0</v>
      </c>
      <c r="T171" s="150">
        <f t="shared" si="33"/>
        <v>0</v>
      </c>
      <c r="AR171" s="151" t="s">
        <v>309</v>
      </c>
      <c r="AT171" s="151" t="s">
        <v>167</v>
      </c>
      <c r="AU171" s="151" t="s">
        <v>79</v>
      </c>
      <c r="AY171" s="16" t="s">
        <v>143</v>
      </c>
      <c r="BE171" s="152">
        <f t="shared" si="34"/>
        <v>0</v>
      </c>
      <c r="BF171" s="152">
        <f t="shared" si="35"/>
        <v>0</v>
      </c>
      <c r="BG171" s="152">
        <f t="shared" si="36"/>
        <v>0</v>
      </c>
      <c r="BH171" s="152">
        <f t="shared" si="37"/>
        <v>0</v>
      </c>
      <c r="BI171" s="152">
        <f t="shared" si="38"/>
        <v>0</v>
      </c>
      <c r="BJ171" s="16" t="s">
        <v>79</v>
      </c>
      <c r="BK171" s="152">
        <f t="shared" si="39"/>
        <v>0</v>
      </c>
      <c r="BL171" s="16" t="s">
        <v>223</v>
      </c>
      <c r="BM171" s="151" t="s">
        <v>503</v>
      </c>
    </row>
    <row r="172" spans="2:65" s="1" customFormat="1" ht="16.5" customHeight="1" x14ac:dyDescent="0.2">
      <c r="B172" s="138"/>
      <c r="C172" s="174">
        <v>37</v>
      </c>
      <c r="D172" s="174" t="s">
        <v>167</v>
      </c>
      <c r="E172" s="175" t="s">
        <v>1074</v>
      </c>
      <c r="F172" s="176" t="s">
        <v>1075</v>
      </c>
      <c r="G172" s="177" t="s">
        <v>208</v>
      </c>
      <c r="H172" s="178">
        <v>1</v>
      </c>
      <c r="I172" s="179"/>
      <c r="J172" s="180">
        <f t="shared" si="30"/>
        <v>0</v>
      </c>
      <c r="K172" s="181"/>
      <c r="L172" s="182"/>
      <c r="M172" s="183" t="s">
        <v>1</v>
      </c>
      <c r="N172" s="184" t="s">
        <v>36</v>
      </c>
      <c r="P172" s="149">
        <f t="shared" si="31"/>
        <v>0</v>
      </c>
      <c r="Q172" s="149">
        <v>0</v>
      </c>
      <c r="R172" s="149">
        <f t="shared" si="32"/>
        <v>0</v>
      </c>
      <c r="S172" s="149">
        <v>0</v>
      </c>
      <c r="T172" s="150">
        <f t="shared" si="33"/>
        <v>0</v>
      </c>
      <c r="AR172" s="151" t="s">
        <v>309</v>
      </c>
      <c r="AT172" s="151" t="s">
        <v>167</v>
      </c>
      <c r="AU172" s="151" t="s">
        <v>79</v>
      </c>
      <c r="AY172" s="16" t="s">
        <v>143</v>
      </c>
      <c r="BE172" s="152">
        <f t="shared" si="34"/>
        <v>0</v>
      </c>
      <c r="BF172" s="152">
        <f t="shared" si="35"/>
        <v>0</v>
      </c>
      <c r="BG172" s="152">
        <f t="shared" si="36"/>
        <v>0</v>
      </c>
      <c r="BH172" s="152">
        <f t="shared" si="37"/>
        <v>0</v>
      </c>
      <c r="BI172" s="152">
        <f t="shared" si="38"/>
        <v>0</v>
      </c>
      <c r="BJ172" s="16" t="s">
        <v>79</v>
      </c>
      <c r="BK172" s="152">
        <f t="shared" si="39"/>
        <v>0</v>
      </c>
      <c r="BL172" s="16" t="s">
        <v>223</v>
      </c>
      <c r="BM172" s="151" t="s">
        <v>517</v>
      </c>
    </row>
    <row r="173" spans="2:65" s="1" customFormat="1" ht="33" customHeight="1" x14ac:dyDescent="0.2">
      <c r="B173" s="138"/>
      <c r="C173" s="139">
        <v>38</v>
      </c>
      <c r="D173" s="139" t="s">
        <v>145</v>
      </c>
      <c r="E173" s="140" t="s">
        <v>1076</v>
      </c>
      <c r="F173" s="141" t="s">
        <v>1077</v>
      </c>
      <c r="G173" s="142" t="s">
        <v>208</v>
      </c>
      <c r="H173" s="143">
        <v>1</v>
      </c>
      <c r="I173" s="144"/>
      <c r="J173" s="145">
        <f t="shared" si="30"/>
        <v>0</v>
      </c>
      <c r="K173" s="146"/>
      <c r="L173" s="31"/>
      <c r="M173" s="147" t="s">
        <v>1</v>
      </c>
      <c r="N173" s="148" t="s">
        <v>36</v>
      </c>
      <c r="P173" s="149">
        <f t="shared" si="31"/>
        <v>0</v>
      </c>
      <c r="Q173" s="149">
        <v>0</v>
      </c>
      <c r="R173" s="149">
        <f t="shared" si="32"/>
        <v>0</v>
      </c>
      <c r="S173" s="149">
        <v>0</v>
      </c>
      <c r="T173" s="150">
        <f t="shared" si="33"/>
        <v>0</v>
      </c>
      <c r="AR173" s="151" t="s">
        <v>223</v>
      </c>
      <c r="AT173" s="151" t="s">
        <v>145</v>
      </c>
      <c r="AU173" s="151" t="s">
        <v>79</v>
      </c>
      <c r="AY173" s="16" t="s">
        <v>143</v>
      </c>
      <c r="BE173" s="152">
        <f t="shared" si="34"/>
        <v>0</v>
      </c>
      <c r="BF173" s="152">
        <f t="shared" si="35"/>
        <v>0</v>
      </c>
      <c r="BG173" s="152">
        <f t="shared" si="36"/>
        <v>0</v>
      </c>
      <c r="BH173" s="152">
        <f t="shared" si="37"/>
        <v>0</v>
      </c>
      <c r="BI173" s="152">
        <f t="shared" si="38"/>
        <v>0</v>
      </c>
      <c r="BJ173" s="16" t="s">
        <v>79</v>
      </c>
      <c r="BK173" s="152">
        <f t="shared" si="39"/>
        <v>0</v>
      </c>
      <c r="BL173" s="16" t="s">
        <v>223</v>
      </c>
      <c r="BM173" s="151" t="s">
        <v>527</v>
      </c>
    </row>
    <row r="174" spans="2:65" s="1" customFormat="1" ht="24.15" customHeight="1" x14ac:dyDescent="0.2">
      <c r="B174" s="138"/>
      <c r="C174" s="139">
        <v>39</v>
      </c>
      <c r="D174" s="139" t="s">
        <v>145</v>
      </c>
      <c r="E174" s="140" t="s">
        <v>1078</v>
      </c>
      <c r="F174" s="141" t="s">
        <v>1079</v>
      </c>
      <c r="G174" s="142" t="s">
        <v>170</v>
      </c>
      <c r="H174" s="143">
        <v>0.61499999999999999</v>
      </c>
      <c r="I174" s="144"/>
      <c r="J174" s="145">
        <f t="shared" si="30"/>
        <v>0</v>
      </c>
      <c r="K174" s="146"/>
      <c r="L174" s="31"/>
      <c r="M174" s="147" t="s">
        <v>1</v>
      </c>
      <c r="N174" s="148" t="s">
        <v>36</v>
      </c>
      <c r="P174" s="149">
        <f t="shared" si="31"/>
        <v>0</v>
      </c>
      <c r="Q174" s="149">
        <v>0</v>
      </c>
      <c r="R174" s="149">
        <f t="shared" si="32"/>
        <v>0</v>
      </c>
      <c r="S174" s="149">
        <v>0</v>
      </c>
      <c r="T174" s="150">
        <f t="shared" si="33"/>
        <v>0</v>
      </c>
      <c r="AR174" s="151" t="s">
        <v>223</v>
      </c>
      <c r="AT174" s="151" t="s">
        <v>145</v>
      </c>
      <c r="AU174" s="151" t="s">
        <v>79</v>
      </c>
      <c r="AY174" s="16" t="s">
        <v>143</v>
      </c>
      <c r="BE174" s="152">
        <f t="shared" si="34"/>
        <v>0</v>
      </c>
      <c r="BF174" s="152">
        <f t="shared" si="35"/>
        <v>0</v>
      </c>
      <c r="BG174" s="152">
        <f t="shared" si="36"/>
        <v>0</v>
      </c>
      <c r="BH174" s="152">
        <f t="shared" si="37"/>
        <v>0</v>
      </c>
      <c r="BI174" s="152">
        <f t="shared" si="38"/>
        <v>0</v>
      </c>
      <c r="BJ174" s="16" t="s">
        <v>79</v>
      </c>
      <c r="BK174" s="152">
        <f t="shared" si="39"/>
        <v>0</v>
      </c>
      <c r="BL174" s="16" t="s">
        <v>223</v>
      </c>
      <c r="BM174" s="151" t="s">
        <v>539</v>
      </c>
    </row>
    <row r="175" spans="2:65" s="11" customFormat="1" ht="22.95" customHeight="1" x14ac:dyDescent="0.25">
      <c r="B175" s="126"/>
      <c r="D175" s="127" t="s">
        <v>69</v>
      </c>
      <c r="E175" s="136" t="s">
        <v>1080</v>
      </c>
      <c r="F175" s="136" t="s">
        <v>1081</v>
      </c>
      <c r="I175" s="129"/>
      <c r="J175" s="137">
        <f>BK175</f>
        <v>0</v>
      </c>
      <c r="L175" s="126"/>
      <c r="M175" s="131"/>
      <c r="P175" s="132">
        <f>SUM(P176:P178)</f>
        <v>0</v>
      </c>
      <c r="R175" s="132">
        <f>SUM(R176:R178)</f>
        <v>0</v>
      </c>
      <c r="T175" s="133">
        <f>SUM(T176:T178)</f>
        <v>0</v>
      </c>
      <c r="AR175" s="127" t="s">
        <v>79</v>
      </c>
      <c r="AT175" s="134" t="s">
        <v>69</v>
      </c>
      <c r="AU175" s="134" t="s">
        <v>75</v>
      </c>
      <c r="AY175" s="127" t="s">
        <v>143</v>
      </c>
      <c r="BK175" s="135">
        <f>SUM(BK176:BK178)</f>
        <v>0</v>
      </c>
    </row>
    <row r="176" spans="2:65" s="1" customFormat="1" ht="24.15" customHeight="1" x14ac:dyDescent="0.2">
      <c r="B176" s="138"/>
      <c r="C176" s="139">
        <v>40</v>
      </c>
      <c r="D176" s="139" t="s">
        <v>145</v>
      </c>
      <c r="E176" s="140" t="s">
        <v>1082</v>
      </c>
      <c r="F176" s="141" t="s">
        <v>1083</v>
      </c>
      <c r="G176" s="142" t="s">
        <v>208</v>
      </c>
      <c r="H176" s="143">
        <v>1</v>
      </c>
      <c r="I176" s="144"/>
      <c r="J176" s="145">
        <f>ROUND(I176*H176,2)</f>
        <v>0</v>
      </c>
      <c r="K176" s="146"/>
      <c r="L176" s="31"/>
      <c r="M176" s="147" t="s">
        <v>1</v>
      </c>
      <c r="N176" s="148" t="s">
        <v>36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51" t="s">
        <v>223</v>
      </c>
      <c r="AT176" s="151" t="s">
        <v>145</v>
      </c>
      <c r="AU176" s="151" t="s">
        <v>79</v>
      </c>
      <c r="AY176" s="16" t="s">
        <v>143</v>
      </c>
      <c r="BE176" s="152">
        <f>IF(N176="základná",J176,0)</f>
        <v>0</v>
      </c>
      <c r="BF176" s="152">
        <f>IF(N176="znížená",J176,0)</f>
        <v>0</v>
      </c>
      <c r="BG176" s="152">
        <f>IF(N176="zákl. prenesená",J176,0)</f>
        <v>0</v>
      </c>
      <c r="BH176" s="152">
        <f>IF(N176="zníž. prenesená",J176,0)</f>
        <v>0</v>
      </c>
      <c r="BI176" s="152">
        <f>IF(N176="nulová",J176,0)</f>
        <v>0</v>
      </c>
      <c r="BJ176" s="16" t="s">
        <v>79</v>
      </c>
      <c r="BK176" s="152">
        <f>ROUND(I176*H176,2)</f>
        <v>0</v>
      </c>
      <c r="BL176" s="16" t="s">
        <v>223</v>
      </c>
      <c r="BM176" s="151" t="s">
        <v>551</v>
      </c>
    </row>
    <row r="177" spans="2:65" s="1" customFormat="1" ht="37.950000000000003" customHeight="1" x14ac:dyDescent="0.2">
      <c r="B177" s="138"/>
      <c r="C177" s="174">
        <v>41</v>
      </c>
      <c r="D177" s="174" t="s">
        <v>167</v>
      </c>
      <c r="E177" s="175" t="s">
        <v>1084</v>
      </c>
      <c r="F177" s="176" t="s">
        <v>1085</v>
      </c>
      <c r="G177" s="177" t="s">
        <v>208</v>
      </c>
      <c r="H177" s="178">
        <v>1</v>
      </c>
      <c r="I177" s="179"/>
      <c r="J177" s="180">
        <f>ROUND(I177*H177,2)</f>
        <v>0</v>
      </c>
      <c r="K177" s="181"/>
      <c r="L177" s="182"/>
      <c r="M177" s="183" t="s">
        <v>1</v>
      </c>
      <c r="N177" s="184" t="s">
        <v>36</v>
      </c>
      <c r="P177" s="149">
        <f>O177*H177</f>
        <v>0</v>
      </c>
      <c r="Q177" s="149">
        <v>0</v>
      </c>
      <c r="R177" s="149">
        <f>Q177*H177</f>
        <v>0</v>
      </c>
      <c r="S177" s="149">
        <v>0</v>
      </c>
      <c r="T177" s="150">
        <f>S177*H177</f>
        <v>0</v>
      </c>
      <c r="AR177" s="151" t="s">
        <v>309</v>
      </c>
      <c r="AT177" s="151" t="s">
        <v>167</v>
      </c>
      <c r="AU177" s="151" t="s">
        <v>79</v>
      </c>
      <c r="AY177" s="16" t="s">
        <v>143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6" t="s">
        <v>79</v>
      </c>
      <c r="BK177" s="152">
        <f>ROUND(I177*H177,2)</f>
        <v>0</v>
      </c>
      <c r="BL177" s="16" t="s">
        <v>223</v>
      </c>
      <c r="BM177" s="151" t="s">
        <v>562</v>
      </c>
    </row>
    <row r="178" spans="2:65" s="1" customFormat="1" ht="24.15" customHeight="1" x14ac:dyDescent="0.2">
      <c r="B178" s="138"/>
      <c r="C178" s="139">
        <v>42</v>
      </c>
      <c r="D178" s="139" t="s">
        <v>145</v>
      </c>
      <c r="E178" s="140" t="s">
        <v>1086</v>
      </c>
      <c r="F178" s="141" t="s">
        <v>1087</v>
      </c>
      <c r="G178" s="142" t="s">
        <v>170</v>
      </c>
      <c r="H178" s="143">
        <v>1.2470000000000001</v>
      </c>
      <c r="I178" s="144"/>
      <c r="J178" s="145">
        <f>ROUND(I178*H178,2)</f>
        <v>0</v>
      </c>
      <c r="K178" s="146"/>
      <c r="L178" s="31"/>
      <c r="M178" s="147" t="s">
        <v>1</v>
      </c>
      <c r="N178" s="148" t="s">
        <v>36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AR178" s="151" t="s">
        <v>223</v>
      </c>
      <c r="AT178" s="151" t="s">
        <v>145</v>
      </c>
      <c r="AU178" s="151" t="s">
        <v>79</v>
      </c>
      <c r="AY178" s="16" t="s">
        <v>143</v>
      </c>
      <c r="BE178" s="152">
        <f>IF(N178="základná",J178,0)</f>
        <v>0</v>
      </c>
      <c r="BF178" s="152">
        <f>IF(N178="znížená",J178,0)</f>
        <v>0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6" t="s">
        <v>79</v>
      </c>
      <c r="BK178" s="152">
        <f>ROUND(I178*H178,2)</f>
        <v>0</v>
      </c>
      <c r="BL178" s="16" t="s">
        <v>223</v>
      </c>
      <c r="BM178" s="151" t="s">
        <v>572</v>
      </c>
    </row>
    <row r="179" spans="2:65" s="11" customFormat="1" ht="22.95" customHeight="1" x14ac:dyDescent="0.25">
      <c r="B179" s="126"/>
      <c r="D179" s="127" t="s">
        <v>69</v>
      </c>
      <c r="E179" s="136" t="s">
        <v>1088</v>
      </c>
      <c r="F179" s="136" t="s">
        <v>1089</v>
      </c>
      <c r="I179" s="129"/>
      <c r="J179" s="137">
        <f>BK179</f>
        <v>0</v>
      </c>
      <c r="L179" s="126"/>
      <c r="M179" s="131"/>
      <c r="P179" s="132">
        <f>SUM(P180:P196)</f>
        <v>0</v>
      </c>
      <c r="R179" s="132">
        <f>SUM(R180:R196)</f>
        <v>0</v>
      </c>
      <c r="T179" s="133">
        <f>SUM(T180:T196)</f>
        <v>0</v>
      </c>
      <c r="AR179" s="127" t="s">
        <v>79</v>
      </c>
      <c r="AT179" s="134" t="s">
        <v>69</v>
      </c>
      <c r="AU179" s="134" t="s">
        <v>75</v>
      </c>
      <c r="AY179" s="127" t="s">
        <v>143</v>
      </c>
      <c r="BK179" s="135">
        <f>SUM(BK180:BK196)</f>
        <v>0</v>
      </c>
    </row>
    <row r="180" spans="2:65" s="1" customFormat="1" ht="24.15" customHeight="1" x14ac:dyDescent="0.2">
      <c r="B180" s="138"/>
      <c r="C180" s="139">
        <v>43</v>
      </c>
      <c r="D180" s="139" t="s">
        <v>145</v>
      </c>
      <c r="E180" s="140" t="s">
        <v>1090</v>
      </c>
      <c r="F180" s="141" t="s">
        <v>1091</v>
      </c>
      <c r="G180" s="142" t="s">
        <v>208</v>
      </c>
      <c r="H180" s="143">
        <v>4</v>
      </c>
      <c r="I180" s="144"/>
      <c r="J180" s="145">
        <f t="shared" ref="J180:J196" si="40">ROUND(I180*H180,2)</f>
        <v>0</v>
      </c>
      <c r="K180" s="146"/>
      <c r="L180" s="31"/>
      <c r="M180" s="147" t="s">
        <v>1</v>
      </c>
      <c r="N180" s="148" t="s">
        <v>36</v>
      </c>
      <c r="P180" s="149">
        <f t="shared" ref="P180:P196" si="41">O180*H180</f>
        <v>0</v>
      </c>
      <c r="Q180" s="149">
        <v>0</v>
      </c>
      <c r="R180" s="149">
        <f t="shared" ref="R180:R196" si="42">Q180*H180</f>
        <v>0</v>
      </c>
      <c r="S180" s="149">
        <v>0</v>
      </c>
      <c r="T180" s="150">
        <f t="shared" ref="T180:T196" si="43">S180*H180</f>
        <v>0</v>
      </c>
      <c r="AR180" s="151" t="s">
        <v>223</v>
      </c>
      <c r="AT180" s="151" t="s">
        <v>145</v>
      </c>
      <c r="AU180" s="151" t="s">
        <v>79</v>
      </c>
      <c r="AY180" s="16" t="s">
        <v>143</v>
      </c>
      <c r="BE180" s="152">
        <f t="shared" ref="BE180:BE196" si="44">IF(N180="základná",J180,0)</f>
        <v>0</v>
      </c>
      <c r="BF180" s="152">
        <f t="shared" ref="BF180:BF196" si="45">IF(N180="znížená",J180,0)</f>
        <v>0</v>
      </c>
      <c r="BG180" s="152">
        <f t="shared" ref="BG180:BG196" si="46">IF(N180="zákl. prenesená",J180,0)</f>
        <v>0</v>
      </c>
      <c r="BH180" s="152">
        <f t="shared" ref="BH180:BH196" si="47">IF(N180="zníž. prenesená",J180,0)</f>
        <v>0</v>
      </c>
      <c r="BI180" s="152">
        <f t="shared" ref="BI180:BI196" si="48">IF(N180="nulová",J180,0)</f>
        <v>0</v>
      </c>
      <c r="BJ180" s="16" t="s">
        <v>79</v>
      </c>
      <c r="BK180" s="152">
        <f t="shared" ref="BK180:BK196" si="49">ROUND(I180*H180,2)</f>
        <v>0</v>
      </c>
      <c r="BL180" s="16" t="s">
        <v>223</v>
      </c>
      <c r="BM180" s="151" t="s">
        <v>583</v>
      </c>
    </row>
    <row r="181" spans="2:65" s="1" customFormat="1" ht="24.15" customHeight="1" x14ac:dyDescent="0.2">
      <c r="B181" s="138"/>
      <c r="C181" s="174">
        <v>44</v>
      </c>
      <c r="D181" s="174" t="s">
        <v>167</v>
      </c>
      <c r="E181" s="175" t="s">
        <v>1092</v>
      </c>
      <c r="F181" s="176" t="s">
        <v>1093</v>
      </c>
      <c r="G181" s="177" t="s">
        <v>208</v>
      </c>
      <c r="H181" s="178">
        <v>4</v>
      </c>
      <c r="I181" s="179"/>
      <c r="J181" s="180">
        <f t="shared" si="40"/>
        <v>0</v>
      </c>
      <c r="K181" s="181"/>
      <c r="L181" s="182"/>
      <c r="M181" s="183" t="s">
        <v>1</v>
      </c>
      <c r="N181" s="184" t="s">
        <v>36</v>
      </c>
      <c r="P181" s="149">
        <f t="shared" si="41"/>
        <v>0</v>
      </c>
      <c r="Q181" s="149">
        <v>0</v>
      </c>
      <c r="R181" s="149">
        <f t="shared" si="42"/>
        <v>0</v>
      </c>
      <c r="S181" s="149">
        <v>0</v>
      </c>
      <c r="T181" s="150">
        <f t="shared" si="43"/>
        <v>0</v>
      </c>
      <c r="AR181" s="151" t="s">
        <v>309</v>
      </c>
      <c r="AT181" s="151" t="s">
        <v>167</v>
      </c>
      <c r="AU181" s="151" t="s">
        <v>79</v>
      </c>
      <c r="AY181" s="16" t="s">
        <v>143</v>
      </c>
      <c r="BE181" s="152">
        <f t="shared" si="44"/>
        <v>0</v>
      </c>
      <c r="BF181" s="152">
        <f t="shared" si="45"/>
        <v>0</v>
      </c>
      <c r="BG181" s="152">
        <f t="shared" si="46"/>
        <v>0</v>
      </c>
      <c r="BH181" s="152">
        <f t="shared" si="47"/>
        <v>0</v>
      </c>
      <c r="BI181" s="152">
        <f t="shared" si="48"/>
        <v>0</v>
      </c>
      <c r="BJ181" s="16" t="s">
        <v>79</v>
      </c>
      <c r="BK181" s="152">
        <f t="shared" si="49"/>
        <v>0</v>
      </c>
      <c r="BL181" s="16" t="s">
        <v>223</v>
      </c>
      <c r="BM181" s="151" t="s">
        <v>593</v>
      </c>
    </row>
    <row r="182" spans="2:65" s="1" customFormat="1" ht="24.15" customHeight="1" x14ac:dyDescent="0.2">
      <c r="B182" s="138"/>
      <c r="C182" s="139">
        <v>45</v>
      </c>
      <c r="D182" s="139" t="s">
        <v>145</v>
      </c>
      <c r="E182" s="140" t="s">
        <v>1094</v>
      </c>
      <c r="F182" s="141" t="s">
        <v>1095</v>
      </c>
      <c r="G182" s="142" t="s">
        <v>208</v>
      </c>
      <c r="H182" s="143">
        <v>16</v>
      </c>
      <c r="I182" s="144"/>
      <c r="J182" s="145">
        <f t="shared" si="40"/>
        <v>0</v>
      </c>
      <c r="K182" s="146"/>
      <c r="L182" s="31"/>
      <c r="M182" s="147" t="s">
        <v>1</v>
      </c>
      <c r="N182" s="148" t="s">
        <v>36</v>
      </c>
      <c r="P182" s="149">
        <f t="shared" si="41"/>
        <v>0</v>
      </c>
      <c r="Q182" s="149">
        <v>0</v>
      </c>
      <c r="R182" s="149">
        <f t="shared" si="42"/>
        <v>0</v>
      </c>
      <c r="S182" s="149">
        <v>0</v>
      </c>
      <c r="T182" s="150">
        <f t="shared" si="43"/>
        <v>0</v>
      </c>
      <c r="AR182" s="151" t="s">
        <v>223</v>
      </c>
      <c r="AT182" s="151" t="s">
        <v>145</v>
      </c>
      <c r="AU182" s="151" t="s">
        <v>79</v>
      </c>
      <c r="AY182" s="16" t="s">
        <v>143</v>
      </c>
      <c r="BE182" s="152">
        <f t="shared" si="44"/>
        <v>0</v>
      </c>
      <c r="BF182" s="152">
        <f t="shared" si="45"/>
        <v>0</v>
      </c>
      <c r="BG182" s="152">
        <f t="shared" si="46"/>
        <v>0</v>
      </c>
      <c r="BH182" s="152">
        <f t="shared" si="47"/>
        <v>0</v>
      </c>
      <c r="BI182" s="152">
        <f t="shared" si="48"/>
        <v>0</v>
      </c>
      <c r="BJ182" s="16" t="s">
        <v>79</v>
      </c>
      <c r="BK182" s="152">
        <f t="shared" si="49"/>
        <v>0</v>
      </c>
      <c r="BL182" s="16" t="s">
        <v>223</v>
      </c>
      <c r="BM182" s="151" t="s">
        <v>602</v>
      </c>
    </row>
    <row r="183" spans="2:65" s="1" customFormat="1" ht="55.5" customHeight="1" x14ac:dyDescent="0.2">
      <c r="B183" s="138"/>
      <c r="C183" s="174">
        <v>46</v>
      </c>
      <c r="D183" s="174" t="s">
        <v>167</v>
      </c>
      <c r="E183" s="175" t="s">
        <v>1096</v>
      </c>
      <c r="F183" s="176" t="s">
        <v>1097</v>
      </c>
      <c r="G183" s="177" t="s">
        <v>208</v>
      </c>
      <c r="H183" s="178">
        <v>16</v>
      </c>
      <c r="I183" s="179"/>
      <c r="J183" s="180">
        <f t="shared" si="40"/>
        <v>0</v>
      </c>
      <c r="K183" s="181"/>
      <c r="L183" s="182"/>
      <c r="M183" s="183" t="s">
        <v>1</v>
      </c>
      <c r="N183" s="184" t="s">
        <v>36</v>
      </c>
      <c r="P183" s="149">
        <f t="shared" si="41"/>
        <v>0</v>
      </c>
      <c r="Q183" s="149">
        <v>0</v>
      </c>
      <c r="R183" s="149">
        <f t="shared" si="42"/>
        <v>0</v>
      </c>
      <c r="S183" s="149">
        <v>0</v>
      </c>
      <c r="T183" s="150">
        <f t="shared" si="43"/>
        <v>0</v>
      </c>
      <c r="AR183" s="151" t="s">
        <v>309</v>
      </c>
      <c r="AT183" s="151" t="s">
        <v>167</v>
      </c>
      <c r="AU183" s="151" t="s">
        <v>79</v>
      </c>
      <c r="AY183" s="16" t="s">
        <v>143</v>
      </c>
      <c r="BE183" s="152">
        <f t="shared" si="44"/>
        <v>0</v>
      </c>
      <c r="BF183" s="152">
        <f t="shared" si="45"/>
        <v>0</v>
      </c>
      <c r="BG183" s="152">
        <f t="shared" si="46"/>
        <v>0</v>
      </c>
      <c r="BH183" s="152">
        <f t="shared" si="47"/>
        <v>0</v>
      </c>
      <c r="BI183" s="152">
        <f t="shared" si="48"/>
        <v>0</v>
      </c>
      <c r="BJ183" s="16" t="s">
        <v>79</v>
      </c>
      <c r="BK183" s="152">
        <f t="shared" si="49"/>
        <v>0</v>
      </c>
      <c r="BL183" s="16" t="s">
        <v>223</v>
      </c>
      <c r="BM183" s="151" t="s">
        <v>613</v>
      </c>
    </row>
    <row r="184" spans="2:65" s="1" customFormat="1" ht="21.75" customHeight="1" x14ac:dyDescent="0.2">
      <c r="B184" s="138"/>
      <c r="C184" s="139">
        <v>47</v>
      </c>
      <c r="D184" s="139" t="s">
        <v>145</v>
      </c>
      <c r="E184" s="140" t="s">
        <v>1098</v>
      </c>
      <c r="F184" s="141" t="s">
        <v>1099</v>
      </c>
      <c r="G184" s="142" t="s">
        <v>600</v>
      </c>
      <c r="H184" s="143">
        <v>16</v>
      </c>
      <c r="I184" s="144"/>
      <c r="J184" s="145">
        <f t="shared" si="40"/>
        <v>0</v>
      </c>
      <c r="K184" s="146"/>
      <c r="L184" s="31"/>
      <c r="M184" s="147" t="s">
        <v>1</v>
      </c>
      <c r="N184" s="148" t="s">
        <v>36</v>
      </c>
      <c r="P184" s="149">
        <f t="shared" si="41"/>
        <v>0</v>
      </c>
      <c r="Q184" s="149">
        <v>0</v>
      </c>
      <c r="R184" s="149">
        <f t="shared" si="42"/>
        <v>0</v>
      </c>
      <c r="S184" s="149">
        <v>0</v>
      </c>
      <c r="T184" s="150">
        <f t="shared" si="43"/>
        <v>0</v>
      </c>
      <c r="AR184" s="151" t="s">
        <v>223</v>
      </c>
      <c r="AT184" s="151" t="s">
        <v>145</v>
      </c>
      <c r="AU184" s="151" t="s">
        <v>79</v>
      </c>
      <c r="AY184" s="16" t="s">
        <v>143</v>
      </c>
      <c r="BE184" s="152">
        <f t="shared" si="44"/>
        <v>0</v>
      </c>
      <c r="BF184" s="152">
        <f t="shared" si="45"/>
        <v>0</v>
      </c>
      <c r="BG184" s="152">
        <f t="shared" si="46"/>
        <v>0</v>
      </c>
      <c r="BH184" s="152">
        <f t="shared" si="47"/>
        <v>0</v>
      </c>
      <c r="BI184" s="152">
        <f t="shared" si="48"/>
        <v>0</v>
      </c>
      <c r="BJ184" s="16" t="s">
        <v>79</v>
      </c>
      <c r="BK184" s="152">
        <f t="shared" si="49"/>
        <v>0</v>
      </c>
      <c r="BL184" s="16" t="s">
        <v>223</v>
      </c>
      <c r="BM184" s="151" t="s">
        <v>624</v>
      </c>
    </row>
    <row r="185" spans="2:65" s="1" customFormat="1" ht="21.75" customHeight="1" x14ac:dyDescent="0.2">
      <c r="B185" s="138"/>
      <c r="C185" s="174">
        <v>48</v>
      </c>
      <c r="D185" s="174" t="s">
        <v>167</v>
      </c>
      <c r="E185" s="175" t="s">
        <v>1100</v>
      </c>
      <c r="F185" s="176" t="s">
        <v>1101</v>
      </c>
      <c r="G185" s="177" t="s">
        <v>208</v>
      </c>
      <c r="H185" s="178">
        <v>16</v>
      </c>
      <c r="I185" s="179"/>
      <c r="J185" s="180">
        <f t="shared" si="40"/>
        <v>0</v>
      </c>
      <c r="K185" s="181"/>
      <c r="L185" s="182"/>
      <c r="M185" s="183" t="s">
        <v>1</v>
      </c>
      <c r="N185" s="184" t="s">
        <v>36</v>
      </c>
      <c r="P185" s="149">
        <f t="shared" si="41"/>
        <v>0</v>
      </c>
      <c r="Q185" s="149">
        <v>0</v>
      </c>
      <c r="R185" s="149">
        <f t="shared" si="42"/>
        <v>0</v>
      </c>
      <c r="S185" s="149">
        <v>0</v>
      </c>
      <c r="T185" s="150">
        <f t="shared" si="43"/>
        <v>0</v>
      </c>
      <c r="AR185" s="151" t="s">
        <v>309</v>
      </c>
      <c r="AT185" s="151" t="s">
        <v>167</v>
      </c>
      <c r="AU185" s="151" t="s">
        <v>79</v>
      </c>
      <c r="AY185" s="16" t="s">
        <v>143</v>
      </c>
      <c r="BE185" s="152">
        <f t="shared" si="44"/>
        <v>0</v>
      </c>
      <c r="BF185" s="152">
        <f t="shared" si="45"/>
        <v>0</v>
      </c>
      <c r="BG185" s="152">
        <f t="shared" si="46"/>
        <v>0</v>
      </c>
      <c r="BH185" s="152">
        <f t="shared" si="47"/>
        <v>0</v>
      </c>
      <c r="BI185" s="152">
        <f t="shared" si="48"/>
        <v>0</v>
      </c>
      <c r="BJ185" s="16" t="s">
        <v>79</v>
      </c>
      <c r="BK185" s="152">
        <f t="shared" si="49"/>
        <v>0</v>
      </c>
      <c r="BL185" s="16" t="s">
        <v>223</v>
      </c>
      <c r="BM185" s="151" t="s">
        <v>635</v>
      </c>
    </row>
    <row r="186" spans="2:65" s="1" customFormat="1" ht="16.5" customHeight="1" x14ac:dyDescent="0.2">
      <c r="B186" s="138"/>
      <c r="C186" s="139">
        <v>49</v>
      </c>
      <c r="D186" s="139" t="s">
        <v>145</v>
      </c>
      <c r="E186" s="140" t="s">
        <v>1102</v>
      </c>
      <c r="F186" s="141" t="s">
        <v>1103</v>
      </c>
      <c r="G186" s="142" t="s">
        <v>208</v>
      </c>
      <c r="H186" s="143">
        <v>2</v>
      </c>
      <c r="I186" s="144"/>
      <c r="J186" s="145">
        <f t="shared" si="40"/>
        <v>0</v>
      </c>
      <c r="K186" s="146"/>
      <c r="L186" s="31"/>
      <c r="M186" s="147" t="s">
        <v>1</v>
      </c>
      <c r="N186" s="148" t="s">
        <v>36</v>
      </c>
      <c r="P186" s="149">
        <f t="shared" si="41"/>
        <v>0</v>
      </c>
      <c r="Q186" s="149">
        <v>0</v>
      </c>
      <c r="R186" s="149">
        <f t="shared" si="42"/>
        <v>0</v>
      </c>
      <c r="S186" s="149">
        <v>0</v>
      </c>
      <c r="T186" s="150">
        <f t="shared" si="43"/>
        <v>0</v>
      </c>
      <c r="AR186" s="151" t="s">
        <v>223</v>
      </c>
      <c r="AT186" s="151" t="s">
        <v>145</v>
      </c>
      <c r="AU186" s="151" t="s">
        <v>79</v>
      </c>
      <c r="AY186" s="16" t="s">
        <v>143</v>
      </c>
      <c r="BE186" s="152">
        <f t="shared" si="44"/>
        <v>0</v>
      </c>
      <c r="BF186" s="152">
        <f t="shared" si="45"/>
        <v>0</v>
      </c>
      <c r="BG186" s="152">
        <f t="shared" si="46"/>
        <v>0</v>
      </c>
      <c r="BH186" s="152">
        <f t="shared" si="47"/>
        <v>0</v>
      </c>
      <c r="BI186" s="152">
        <f t="shared" si="48"/>
        <v>0</v>
      </c>
      <c r="BJ186" s="16" t="s">
        <v>79</v>
      </c>
      <c r="BK186" s="152">
        <f t="shared" si="49"/>
        <v>0</v>
      </c>
      <c r="BL186" s="16" t="s">
        <v>223</v>
      </c>
      <c r="BM186" s="151" t="s">
        <v>646</v>
      </c>
    </row>
    <row r="187" spans="2:65" s="1" customFormat="1" ht="16.5" customHeight="1" x14ac:dyDescent="0.2">
      <c r="B187" s="138"/>
      <c r="C187" s="174">
        <v>50</v>
      </c>
      <c r="D187" s="174" t="s">
        <v>167</v>
      </c>
      <c r="E187" s="175" t="s">
        <v>1104</v>
      </c>
      <c r="F187" s="176" t="s">
        <v>1105</v>
      </c>
      <c r="G187" s="177" t="s">
        <v>208</v>
      </c>
      <c r="H187" s="178">
        <v>2</v>
      </c>
      <c r="I187" s="179"/>
      <c r="J187" s="180">
        <f t="shared" si="40"/>
        <v>0</v>
      </c>
      <c r="K187" s="181"/>
      <c r="L187" s="182"/>
      <c r="M187" s="183" t="s">
        <v>1</v>
      </c>
      <c r="N187" s="184" t="s">
        <v>36</v>
      </c>
      <c r="P187" s="149">
        <f t="shared" si="41"/>
        <v>0</v>
      </c>
      <c r="Q187" s="149">
        <v>0</v>
      </c>
      <c r="R187" s="149">
        <f t="shared" si="42"/>
        <v>0</v>
      </c>
      <c r="S187" s="149">
        <v>0</v>
      </c>
      <c r="T187" s="150">
        <f t="shared" si="43"/>
        <v>0</v>
      </c>
      <c r="AR187" s="151" t="s">
        <v>309</v>
      </c>
      <c r="AT187" s="151" t="s">
        <v>167</v>
      </c>
      <c r="AU187" s="151" t="s">
        <v>79</v>
      </c>
      <c r="AY187" s="16" t="s">
        <v>143</v>
      </c>
      <c r="BE187" s="152">
        <f t="shared" si="44"/>
        <v>0</v>
      </c>
      <c r="BF187" s="152">
        <f t="shared" si="45"/>
        <v>0</v>
      </c>
      <c r="BG187" s="152">
        <f t="shared" si="46"/>
        <v>0</v>
      </c>
      <c r="BH187" s="152">
        <f t="shared" si="47"/>
        <v>0</v>
      </c>
      <c r="BI187" s="152">
        <f t="shared" si="48"/>
        <v>0</v>
      </c>
      <c r="BJ187" s="16" t="s">
        <v>79</v>
      </c>
      <c r="BK187" s="152">
        <f t="shared" si="49"/>
        <v>0</v>
      </c>
      <c r="BL187" s="16" t="s">
        <v>223</v>
      </c>
      <c r="BM187" s="151" t="s">
        <v>655</v>
      </c>
    </row>
    <row r="188" spans="2:65" s="1" customFormat="1" ht="16.5" customHeight="1" x14ac:dyDescent="0.2">
      <c r="B188" s="138"/>
      <c r="C188" s="139">
        <v>51</v>
      </c>
      <c r="D188" s="139" t="s">
        <v>145</v>
      </c>
      <c r="E188" s="140" t="s">
        <v>1106</v>
      </c>
      <c r="F188" s="141" t="s">
        <v>1107</v>
      </c>
      <c r="G188" s="142" t="s">
        <v>208</v>
      </c>
      <c r="H188" s="143">
        <v>3</v>
      </c>
      <c r="I188" s="144"/>
      <c r="J188" s="145">
        <f t="shared" si="40"/>
        <v>0</v>
      </c>
      <c r="K188" s="146"/>
      <c r="L188" s="31"/>
      <c r="M188" s="147" t="s">
        <v>1</v>
      </c>
      <c r="N188" s="148" t="s">
        <v>36</v>
      </c>
      <c r="P188" s="149">
        <f t="shared" si="41"/>
        <v>0</v>
      </c>
      <c r="Q188" s="149">
        <v>0</v>
      </c>
      <c r="R188" s="149">
        <f t="shared" si="42"/>
        <v>0</v>
      </c>
      <c r="S188" s="149">
        <v>0</v>
      </c>
      <c r="T188" s="150">
        <f t="shared" si="43"/>
        <v>0</v>
      </c>
      <c r="AR188" s="151" t="s">
        <v>223</v>
      </c>
      <c r="AT188" s="151" t="s">
        <v>145</v>
      </c>
      <c r="AU188" s="151" t="s">
        <v>79</v>
      </c>
      <c r="AY188" s="16" t="s">
        <v>143</v>
      </c>
      <c r="BE188" s="152">
        <f t="shared" si="44"/>
        <v>0</v>
      </c>
      <c r="BF188" s="152">
        <f t="shared" si="45"/>
        <v>0</v>
      </c>
      <c r="BG188" s="152">
        <f t="shared" si="46"/>
        <v>0</v>
      </c>
      <c r="BH188" s="152">
        <f t="shared" si="47"/>
        <v>0</v>
      </c>
      <c r="BI188" s="152">
        <f t="shared" si="48"/>
        <v>0</v>
      </c>
      <c r="BJ188" s="16" t="s">
        <v>79</v>
      </c>
      <c r="BK188" s="152">
        <f t="shared" si="49"/>
        <v>0</v>
      </c>
      <c r="BL188" s="16" t="s">
        <v>223</v>
      </c>
      <c r="BM188" s="151" t="s">
        <v>665</v>
      </c>
    </row>
    <row r="189" spans="2:65" s="1" customFormat="1" ht="16.5" customHeight="1" x14ac:dyDescent="0.2">
      <c r="B189" s="138"/>
      <c r="C189" s="174">
        <v>52</v>
      </c>
      <c r="D189" s="174" t="s">
        <v>167</v>
      </c>
      <c r="E189" s="175" t="s">
        <v>1108</v>
      </c>
      <c r="F189" s="176" t="s">
        <v>1109</v>
      </c>
      <c r="G189" s="177" t="s">
        <v>208</v>
      </c>
      <c r="H189" s="178">
        <v>3</v>
      </c>
      <c r="I189" s="179"/>
      <c r="J189" s="180">
        <f t="shared" si="40"/>
        <v>0</v>
      </c>
      <c r="K189" s="181"/>
      <c r="L189" s="182"/>
      <c r="M189" s="183" t="s">
        <v>1</v>
      </c>
      <c r="N189" s="184" t="s">
        <v>36</v>
      </c>
      <c r="P189" s="149">
        <f t="shared" si="41"/>
        <v>0</v>
      </c>
      <c r="Q189" s="149">
        <v>0</v>
      </c>
      <c r="R189" s="149">
        <f t="shared" si="42"/>
        <v>0</v>
      </c>
      <c r="S189" s="149">
        <v>0</v>
      </c>
      <c r="T189" s="150">
        <f t="shared" si="43"/>
        <v>0</v>
      </c>
      <c r="AR189" s="151" t="s">
        <v>309</v>
      </c>
      <c r="AT189" s="151" t="s">
        <v>167</v>
      </c>
      <c r="AU189" s="151" t="s">
        <v>79</v>
      </c>
      <c r="AY189" s="16" t="s">
        <v>143</v>
      </c>
      <c r="BE189" s="152">
        <f t="shared" si="44"/>
        <v>0</v>
      </c>
      <c r="BF189" s="152">
        <f t="shared" si="45"/>
        <v>0</v>
      </c>
      <c r="BG189" s="152">
        <f t="shared" si="46"/>
        <v>0</v>
      </c>
      <c r="BH189" s="152">
        <f t="shared" si="47"/>
        <v>0</v>
      </c>
      <c r="BI189" s="152">
        <f t="shared" si="48"/>
        <v>0</v>
      </c>
      <c r="BJ189" s="16" t="s">
        <v>79</v>
      </c>
      <c r="BK189" s="152">
        <f t="shared" si="49"/>
        <v>0</v>
      </c>
      <c r="BL189" s="16" t="s">
        <v>223</v>
      </c>
      <c r="BM189" s="151" t="s">
        <v>674</v>
      </c>
    </row>
    <row r="190" spans="2:65" s="1" customFormat="1" ht="16.5" customHeight="1" x14ac:dyDescent="0.2">
      <c r="B190" s="138"/>
      <c r="C190" s="139">
        <v>53</v>
      </c>
      <c r="D190" s="139" t="s">
        <v>145</v>
      </c>
      <c r="E190" s="140" t="s">
        <v>1110</v>
      </c>
      <c r="F190" s="141" t="s">
        <v>1111</v>
      </c>
      <c r="G190" s="142" t="s">
        <v>208</v>
      </c>
      <c r="H190" s="143">
        <v>1</v>
      </c>
      <c r="I190" s="144"/>
      <c r="J190" s="145">
        <f t="shared" si="40"/>
        <v>0</v>
      </c>
      <c r="K190" s="146"/>
      <c r="L190" s="31"/>
      <c r="M190" s="147" t="s">
        <v>1</v>
      </c>
      <c r="N190" s="148" t="s">
        <v>36</v>
      </c>
      <c r="P190" s="149">
        <f t="shared" si="41"/>
        <v>0</v>
      </c>
      <c r="Q190" s="149">
        <v>0</v>
      </c>
      <c r="R190" s="149">
        <f t="shared" si="42"/>
        <v>0</v>
      </c>
      <c r="S190" s="149">
        <v>0</v>
      </c>
      <c r="T190" s="150">
        <f t="shared" si="43"/>
        <v>0</v>
      </c>
      <c r="AR190" s="151" t="s">
        <v>223</v>
      </c>
      <c r="AT190" s="151" t="s">
        <v>145</v>
      </c>
      <c r="AU190" s="151" t="s">
        <v>79</v>
      </c>
      <c r="AY190" s="16" t="s">
        <v>143</v>
      </c>
      <c r="BE190" s="152">
        <f t="shared" si="44"/>
        <v>0</v>
      </c>
      <c r="BF190" s="152">
        <f t="shared" si="45"/>
        <v>0</v>
      </c>
      <c r="BG190" s="152">
        <f t="shared" si="46"/>
        <v>0</v>
      </c>
      <c r="BH190" s="152">
        <f t="shared" si="47"/>
        <v>0</v>
      </c>
      <c r="BI190" s="152">
        <f t="shared" si="48"/>
        <v>0</v>
      </c>
      <c r="BJ190" s="16" t="s">
        <v>79</v>
      </c>
      <c r="BK190" s="152">
        <f t="shared" si="49"/>
        <v>0</v>
      </c>
      <c r="BL190" s="16" t="s">
        <v>223</v>
      </c>
      <c r="BM190" s="151" t="s">
        <v>681</v>
      </c>
    </row>
    <row r="191" spans="2:65" s="1" customFormat="1" ht="24.15" customHeight="1" x14ac:dyDescent="0.2">
      <c r="B191" s="138"/>
      <c r="C191" s="174">
        <v>54</v>
      </c>
      <c r="D191" s="174" t="s">
        <v>167</v>
      </c>
      <c r="E191" s="175" t="s">
        <v>1112</v>
      </c>
      <c r="F191" s="176" t="s">
        <v>1113</v>
      </c>
      <c r="G191" s="177" t="s">
        <v>208</v>
      </c>
      <c r="H191" s="178">
        <v>1</v>
      </c>
      <c r="I191" s="179"/>
      <c r="J191" s="180">
        <f t="shared" si="40"/>
        <v>0</v>
      </c>
      <c r="K191" s="181"/>
      <c r="L191" s="182"/>
      <c r="M191" s="183" t="s">
        <v>1</v>
      </c>
      <c r="N191" s="184" t="s">
        <v>36</v>
      </c>
      <c r="P191" s="149">
        <f t="shared" si="41"/>
        <v>0</v>
      </c>
      <c r="Q191" s="149">
        <v>0</v>
      </c>
      <c r="R191" s="149">
        <f t="shared" si="42"/>
        <v>0</v>
      </c>
      <c r="S191" s="149">
        <v>0</v>
      </c>
      <c r="T191" s="150">
        <f t="shared" si="43"/>
        <v>0</v>
      </c>
      <c r="AR191" s="151" t="s">
        <v>309</v>
      </c>
      <c r="AT191" s="151" t="s">
        <v>167</v>
      </c>
      <c r="AU191" s="151" t="s">
        <v>79</v>
      </c>
      <c r="AY191" s="16" t="s">
        <v>143</v>
      </c>
      <c r="BE191" s="152">
        <f t="shared" si="44"/>
        <v>0</v>
      </c>
      <c r="BF191" s="152">
        <f t="shared" si="45"/>
        <v>0</v>
      </c>
      <c r="BG191" s="152">
        <f t="shared" si="46"/>
        <v>0</v>
      </c>
      <c r="BH191" s="152">
        <f t="shared" si="47"/>
        <v>0</v>
      </c>
      <c r="BI191" s="152">
        <f t="shared" si="48"/>
        <v>0</v>
      </c>
      <c r="BJ191" s="16" t="s">
        <v>79</v>
      </c>
      <c r="BK191" s="152">
        <f t="shared" si="49"/>
        <v>0</v>
      </c>
      <c r="BL191" s="16" t="s">
        <v>223</v>
      </c>
      <c r="BM191" s="151" t="s">
        <v>693</v>
      </c>
    </row>
    <row r="192" spans="2:65" s="1" customFormat="1" ht="24.15" customHeight="1" x14ac:dyDescent="0.2">
      <c r="B192" s="138"/>
      <c r="C192" s="139">
        <v>55</v>
      </c>
      <c r="D192" s="139" t="s">
        <v>145</v>
      </c>
      <c r="E192" s="140" t="s">
        <v>1114</v>
      </c>
      <c r="F192" s="141" t="s">
        <v>1115</v>
      </c>
      <c r="G192" s="142" t="s">
        <v>208</v>
      </c>
      <c r="H192" s="143">
        <v>2</v>
      </c>
      <c r="I192" s="144"/>
      <c r="J192" s="145">
        <f t="shared" si="40"/>
        <v>0</v>
      </c>
      <c r="K192" s="146"/>
      <c r="L192" s="31"/>
      <c r="M192" s="147" t="s">
        <v>1</v>
      </c>
      <c r="N192" s="148" t="s">
        <v>36</v>
      </c>
      <c r="P192" s="149">
        <f t="shared" si="41"/>
        <v>0</v>
      </c>
      <c r="Q192" s="149">
        <v>0</v>
      </c>
      <c r="R192" s="149">
        <f t="shared" si="42"/>
        <v>0</v>
      </c>
      <c r="S192" s="149">
        <v>0</v>
      </c>
      <c r="T192" s="150">
        <f t="shared" si="43"/>
        <v>0</v>
      </c>
      <c r="AR192" s="151" t="s">
        <v>223</v>
      </c>
      <c r="AT192" s="151" t="s">
        <v>145</v>
      </c>
      <c r="AU192" s="151" t="s">
        <v>79</v>
      </c>
      <c r="AY192" s="16" t="s">
        <v>143</v>
      </c>
      <c r="BE192" s="152">
        <f t="shared" si="44"/>
        <v>0</v>
      </c>
      <c r="BF192" s="152">
        <f t="shared" si="45"/>
        <v>0</v>
      </c>
      <c r="BG192" s="152">
        <f t="shared" si="46"/>
        <v>0</v>
      </c>
      <c r="BH192" s="152">
        <f t="shared" si="47"/>
        <v>0</v>
      </c>
      <c r="BI192" s="152">
        <f t="shared" si="48"/>
        <v>0</v>
      </c>
      <c r="BJ192" s="16" t="s">
        <v>79</v>
      </c>
      <c r="BK192" s="152">
        <f t="shared" si="49"/>
        <v>0</v>
      </c>
      <c r="BL192" s="16" t="s">
        <v>223</v>
      </c>
      <c r="BM192" s="151" t="s">
        <v>705</v>
      </c>
    </row>
    <row r="193" spans="2:65" s="1" customFormat="1" ht="21.75" customHeight="1" x14ac:dyDescent="0.2">
      <c r="B193" s="138"/>
      <c r="C193" s="174">
        <v>56</v>
      </c>
      <c r="D193" s="174" t="s">
        <v>167</v>
      </c>
      <c r="E193" s="175" t="s">
        <v>1116</v>
      </c>
      <c r="F193" s="176" t="s">
        <v>1117</v>
      </c>
      <c r="G193" s="177" t="s">
        <v>208</v>
      </c>
      <c r="H193" s="178">
        <v>2</v>
      </c>
      <c r="I193" s="179"/>
      <c r="J193" s="180">
        <f t="shared" si="40"/>
        <v>0</v>
      </c>
      <c r="K193" s="181"/>
      <c r="L193" s="182"/>
      <c r="M193" s="183" t="s">
        <v>1</v>
      </c>
      <c r="N193" s="184" t="s">
        <v>36</v>
      </c>
      <c r="P193" s="149">
        <f t="shared" si="41"/>
        <v>0</v>
      </c>
      <c r="Q193" s="149">
        <v>0</v>
      </c>
      <c r="R193" s="149">
        <f t="shared" si="42"/>
        <v>0</v>
      </c>
      <c r="S193" s="149">
        <v>0</v>
      </c>
      <c r="T193" s="150">
        <f t="shared" si="43"/>
        <v>0</v>
      </c>
      <c r="AR193" s="151" t="s">
        <v>309</v>
      </c>
      <c r="AT193" s="151" t="s">
        <v>167</v>
      </c>
      <c r="AU193" s="151" t="s">
        <v>79</v>
      </c>
      <c r="AY193" s="16" t="s">
        <v>143</v>
      </c>
      <c r="BE193" s="152">
        <f t="shared" si="44"/>
        <v>0</v>
      </c>
      <c r="BF193" s="152">
        <f t="shared" si="45"/>
        <v>0</v>
      </c>
      <c r="BG193" s="152">
        <f t="shared" si="46"/>
        <v>0</v>
      </c>
      <c r="BH193" s="152">
        <f t="shared" si="47"/>
        <v>0</v>
      </c>
      <c r="BI193" s="152">
        <f t="shared" si="48"/>
        <v>0</v>
      </c>
      <c r="BJ193" s="16" t="s">
        <v>79</v>
      </c>
      <c r="BK193" s="152">
        <f t="shared" si="49"/>
        <v>0</v>
      </c>
      <c r="BL193" s="16" t="s">
        <v>223</v>
      </c>
      <c r="BM193" s="151" t="s">
        <v>716</v>
      </c>
    </row>
    <row r="194" spans="2:65" s="1" customFormat="1" ht="16.5" customHeight="1" x14ac:dyDescent="0.2">
      <c r="B194" s="138"/>
      <c r="C194" s="139">
        <v>57</v>
      </c>
      <c r="D194" s="139" t="s">
        <v>145</v>
      </c>
      <c r="E194" s="140" t="s">
        <v>1118</v>
      </c>
      <c r="F194" s="141" t="s">
        <v>1119</v>
      </c>
      <c r="G194" s="142" t="s">
        <v>208</v>
      </c>
      <c r="H194" s="143">
        <v>1</v>
      </c>
      <c r="I194" s="144"/>
      <c r="J194" s="145">
        <f t="shared" si="40"/>
        <v>0</v>
      </c>
      <c r="K194" s="146"/>
      <c r="L194" s="31"/>
      <c r="M194" s="147" t="s">
        <v>1</v>
      </c>
      <c r="N194" s="148" t="s">
        <v>36</v>
      </c>
      <c r="P194" s="149">
        <f t="shared" si="41"/>
        <v>0</v>
      </c>
      <c r="Q194" s="149">
        <v>0</v>
      </c>
      <c r="R194" s="149">
        <f t="shared" si="42"/>
        <v>0</v>
      </c>
      <c r="S194" s="149">
        <v>0</v>
      </c>
      <c r="T194" s="150">
        <f t="shared" si="43"/>
        <v>0</v>
      </c>
      <c r="AR194" s="151" t="s">
        <v>223</v>
      </c>
      <c r="AT194" s="151" t="s">
        <v>145</v>
      </c>
      <c r="AU194" s="151" t="s">
        <v>79</v>
      </c>
      <c r="AY194" s="16" t="s">
        <v>143</v>
      </c>
      <c r="BE194" s="152">
        <f t="shared" si="44"/>
        <v>0</v>
      </c>
      <c r="BF194" s="152">
        <f t="shared" si="45"/>
        <v>0</v>
      </c>
      <c r="BG194" s="152">
        <f t="shared" si="46"/>
        <v>0</v>
      </c>
      <c r="BH194" s="152">
        <f t="shared" si="47"/>
        <v>0</v>
      </c>
      <c r="BI194" s="152">
        <f t="shared" si="48"/>
        <v>0</v>
      </c>
      <c r="BJ194" s="16" t="s">
        <v>79</v>
      </c>
      <c r="BK194" s="152">
        <f t="shared" si="49"/>
        <v>0</v>
      </c>
      <c r="BL194" s="16" t="s">
        <v>223</v>
      </c>
      <c r="BM194" s="151" t="s">
        <v>725</v>
      </c>
    </row>
    <row r="195" spans="2:65" s="1" customFormat="1" ht="24.15" customHeight="1" x14ac:dyDescent="0.2">
      <c r="B195" s="138"/>
      <c r="C195" s="174">
        <v>58</v>
      </c>
      <c r="D195" s="174" t="s">
        <v>167</v>
      </c>
      <c r="E195" s="175" t="s">
        <v>1120</v>
      </c>
      <c r="F195" s="176" t="s">
        <v>1121</v>
      </c>
      <c r="G195" s="177" t="s">
        <v>208</v>
      </c>
      <c r="H195" s="178">
        <v>1</v>
      </c>
      <c r="I195" s="179"/>
      <c r="J195" s="180">
        <f t="shared" si="40"/>
        <v>0</v>
      </c>
      <c r="K195" s="181"/>
      <c r="L195" s="182"/>
      <c r="M195" s="183" t="s">
        <v>1</v>
      </c>
      <c r="N195" s="184" t="s">
        <v>36</v>
      </c>
      <c r="P195" s="149">
        <f t="shared" si="41"/>
        <v>0</v>
      </c>
      <c r="Q195" s="149">
        <v>0</v>
      </c>
      <c r="R195" s="149">
        <f t="shared" si="42"/>
        <v>0</v>
      </c>
      <c r="S195" s="149">
        <v>0</v>
      </c>
      <c r="T195" s="150">
        <f t="shared" si="43"/>
        <v>0</v>
      </c>
      <c r="AR195" s="151" t="s">
        <v>309</v>
      </c>
      <c r="AT195" s="151" t="s">
        <v>167</v>
      </c>
      <c r="AU195" s="151" t="s">
        <v>79</v>
      </c>
      <c r="AY195" s="16" t="s">
        <v>143</v>
      </c>
      <c r="BE195" s="152">
        <f t="shared" si="44"/>
        <v>0</v>
      </c>
      <c r="BF195" s="152">
        <f t="shared" si="45"/>
        <v>0</v>
      </c>
      <c r="BG195" s="152">
        <f t="shared" si="46"/>
        <v>0</v>
      </c>
      <c r="BH195" s="152">
        <f t="shared" si="47"/>
        <v>0</v>
      </c>
      <c r="BI195" s="152">
        <f t="shared" si="48"/>
        <v>0</v>
      </c>
      <c r="BJ195" s="16" t="s">
        <v>79</v>
      </c>
      <c r="BK195" s="152">
        <f t="shared" si="49"/>
        <v>0</v>
      </c>
      <c r="BL195" s="16" t="s">
        <v>223</v>
      </c>
      <c r="BM195" s="151" t="s">
        <v>734</v>
      </c>
    </row>
    <row r="196" spans="2:65" s="1" customFormat="1" ht="24.15" customHeight="1" x14ac:dyDescent="0.2">
      <c r="B196" s="138"/>
      <c r="C196" s="139">
        <v>59</v>
      </c>
      <c r="D196" s="139" t="s">
        <v>145</v>
      </c>
      <c r="E196" s="140" t="s">
        <v>1122</v>
      </c>
      <c r="F196" s="141" t="s">
        <v>1123</v>
      </c>
      <c r="G196" s="142" t="s">
        <v>170</v>
      </c>
      <c r="H196" s="143">
        <v>0.29499999999999998</v>
      </c>
      <c r="I196" s="144"/>
      <c r="J196" s="145">
        <f t="shared" si="40"/>
        <v>0</v>
      </c>
      <c r="K196" s="146"/>
      <c r="L196" s="31"/>
      <c r="M196" s="147" t="s">
        <v>1</v>
      </c>
      <c r="N196" s="148" t="s">
        <v>36</v>
      </c>
      <c r="P196" s="149">
        <f t="shared" si="41"/>
        <v>0</v>
      </c>
      <c r="Q196" s="149">
        <v>0</v>
      </c>
      <c r="R196" s="149">
        <f t="shared" si="42"/>
        <v>0</v>
      </c>
      <c r="S196" s="149">
        <v>0</v>
      </c>
      <c r="T196" s="150">
        <f t="shared" si="43"/>
        <v>0</v>
      </c>
      <c r="AR196" s="151" t="s">
        <v>223</v>
      </c>
      <c r="AT196" s="151" t="s">
        <v>145</v>
      </c>
      <c r="AU196" s="151" t="s">
        <v>79</v>
      </c>
      <c r="AY196" s="16" t="s">
        <v>143</v>
      </c>
      <c r="BE196" s="152">
        <f t="shared" si="44"/>
        <v>0</v>
      </c>
      <c r="BF196" s="152">
        <f t="shared" si="45"/>
        <v>0</v>
      </c>
      <c r="BG196" s="152">
        <f t="shared" si="46"/>
        <v>0</v>
      </c>
      <c r="BH196" s="152">
        <f t="shared" si="47"/>
        <v>0</v>
      </c>
      <c r="BI196" s="152">
        <f t="shared" si="48"/>
        <v>0</v>
      </c>
      <c r="BJ196" s="16" t="s">
        <v>79</v>
      </c>
      <c r="BK196" s="152">
        <f t="shared" si="49"/>
        <v>0</v>
      </c>
      <c r="BL196" s="16" t="s">
        <v>223</v>
      </c>
      <c r="BM196" s="151" t="s">
        <v>746</v>
      </c>
    </row>
    <row r="197" spans="2:65" s="11" customFormat="1" ht="22.95" customHeight="1" x14ac:dyDescent="0.25">
      <c r="B197" s="126"/>
      <c r="D197" s="127" t="s">
        <v>69</v>
      </c>
      <c r="E197" s="136" t="s">
        <v>617</v>
      </c>
      <c r="F197" s="136" t="s">
        <v>1124</v>
      </c>
      <c r="I197" s="129"/>
      <c r="J197" s="137">
        <f>BK197</f>
        <v>0</v>
      </c>
      <c r="L197" s="126"/>
      <c r="M197" s="131"/>
      <c r="P197" s="132">
        <f>SUM(P198:P213)</f>
        <v>0</v>
      </c>
      <c r="R197" s="132">
        <f>SUM(R198:R213)</f>
        <v>0</v>
      </c>
      <c r="T197" s="133">
        <f>SUM(T198:T213)</f>
        <v>0</v>
      </c>
      <c r="AR197" s="127" t="s">
        <v>79</v>
      </c>
      <c r="AT197" s="134" t="s">
        <v>69</v>
      </c>
      <c r="AU197" s="134" t="s">
        <v>75</v>
      </c>
      <c r="AY197" s="127" t="s">
        <v>143</v>
      </c>
      <c r="BK197" s="135">
        <f>SUM(BK198:BK213)</f>
        <v>0</v>
      </c>
    </row>
    <row r="198" spans="2:65" s="1" customFormat="1" ht="24.15" customHeight="1" x14ac:dyDescent="0.2">
      <c r="B198" s="138"/>
      <c r="C198" s="139">
        <v>60</v>
      </c>
      <c r="D198" s="139" t="s">
        <v>145</v>
      </c>
      <c r="E198" s="140" t="s">
        <v>1125</v>
      </c>
      <c r="F198" s="141" t="s">
        <v>1126</v>
      </c>
      <c r="G198" s="142" t="s">
        <v>208</v>
      </c>
      <c r="H198" s="143">
        <v>16</v>
      </c>
      <c r="I198" s="144"/>
      <c r="J198" s="145">
        <f t="shared" ref="J198:J213" si="50">ROUND(I198*H198,2)</f>
        <v>0</v>
      </c>
      <c r="K198" s="146"/>
      <c r="L198" s="31"/>
      <c r="M198" s="147" t="s">
        <v>1</v>
      </c>
      <c r="N198" s="148" t="s">
        <v>36</v>
      </c>
      <c r="P198" s="149">
        <f t="shared" ref="P198:P213" si="51">O198*H198</f>
        <v>0</v>
      </c>
      <c r="Q198" s="149">
        <v>0</v>
      </c>
      <c r="R198" s="149">
        <f t="shared" ref="R198:R213" si="52">Q198*H198</f>
        <v>0</v>
      </c>
      <c r="S198" s="149">
        <v>0</v>
      </c>
      <c r="T198" s="150">
        <f t="shared" ref="T198:T213" si="53">S198*H198</f>
        <v>0</v>
      </c>
      <c r="AR198" s="151" t="s">
        <v>223</v>
      </c>
      <c r="AT198" s="151" t="s">
        <v>145</v>
      </c>
      <c r="AU198" s="151" t="s">
        <v>79</v>
      </c>
      <c r="AY198" s="16" t="s">
        <v>143</v>
      </c>
      <c r="BE198" s="152">
        <f t="shared" ref="BE198:BE213" si="54">IF(N198="základná",J198,0)</f>
        <v>0</v>
      </c>
      <c r="BF198" s="152">
        <f t="shared" ref="BF198:BF213" si="55">IF(N198="znížená",J198,0)</f>
        <v>0</v>
      </c>
      <c r="BG198" s="152">
        <f t="shared" ref="BG198:BG213" si="56">IF(N198="zákl. prenesená",J198,0)</f>
        <v>0</v>
      </c>
      <c r="BH198" s="152">
        <f t="shared" ref="BH198:BH213" si="57">IF(N198="zníž. prenesená",J198,0)</f>
        <v>0</v>
      </c>
      <c r="BI198" s="152">
        <f t="shared" ref="BI198:BI213" si="58">IF(N198="nulová",J198,0)</f>
        <v>0</v>
      </c>
      <c r="BJ198" s="16" t="s">
        <v>79</v>
      </c>
      <c r="BK198" s="152">
        <f t="shared" ref="BK198:BK213" si="59">ROUND(I198*H198,2)</f>
        <v>0</v>
      </c>
      <c r="BL198" s="16" t="s">
        <v>223</v>
      </c>
      <c r="BM198" s="151" t="s">
        <v>756</v>
      </c>
    </row>
    <row r="199" spans="2:65" s="1" customFormat="1" ht="24.15" customHeight="1" x14ac:dyDescent="0.2">
      <c r="B199" s="138"/>
      <c r="C199" s="139">
        <v>61</v>
      </c>
      <c r="D199" s="139" t="s">
        <v>145</v>
      </c>
      <c r="E199" s="140" t="s">
        <v>1127</v>
      </c>
      <c r="F199" s="141" t="s">
        <v>1128</v>
      </c>
      <c r="G199" s="142" t="s">
        <v>208</v>
      </c>
      <c r="H199" s="143">
        <v>6</v>
      </c>
      <c r="I199" s="144"/>
      <c r="J199" s="145">
        <f t="shared" si="50"/>
        <v>0</v>
      </c>
      <c r="K199" s="146"/>
      <c r="L199" s="31"/>
      <c r="M199" s="147" t="s">
        <v>1</v>
      </c>
      <c r="N199" s="148" t="s">
        <v>36</v>
      </c>
      <c r="P199" s="149">
        <f t="shared" si="51"/>
        <v>0</v>
      </c>
      <c r="Q199" s="149">
        <v>0</v>
      </c>
      <c r="R199" s="149">
        <f t="shared" si="52"/>
        <v>0</v>
      </c>
      <c r="S199" s="149">
        <v>0</v>
      </c>
      <c r="T199" s="150">
        <f t="shared" si="53"/>
        <v>0</v>
      </c>
      <c r="AR199" s="151" t="s">
        <v>223</v>
      </c>
      <c r="AT199" s="151" t="s">
        <v>145</v>
      </c>
      <c r="AU199" s="151" t="s">
        <v>79</v>
      </c>
      <c r="AY199" s="16" t="s">
        <v>143</v>
      </c>
      <c r="BE199" s="152">
        <f t="shared" si="54"/>
        <v>0</v>
      </c>
      <c r="BF199" s="152">
        <f t="shared" si="55"/>
        <v>0</v>
      </c>
      <c r="BG199" s="152">
        <f t="shared" si="56"/>
        <v>0</v>
      </c>
      <c r="BH199" s="152">
        <f t="shared" si="57"/>
        <v>0</v>
      </c>
      <c r="BI199" s="152">
        <f t="shared" si="58"/>
        <v>0</v>
      </c>
      <c r="BJ199" s="16" t="s">
        <v>79</v>
      </c>
      <c r="BK199" s="152">
        <f t="shared" si="59"/>
        <v>0</v>
      </c>
      <c r="BL199" s="16" t="s">
        <v>223</v>
      </c>
      <c r="BM199" s="151" t="s">
        <v>766</v>
      </c>
    </row>
    <row r="200" spans="2:65" s="1" customFormat="1" ht="24.15" customHeight="1" x14ac:dyDescent="0.2">
      <c r="B200" s="138"/>
      <c r="C200" s="139">
        <v>62</v>
      </c>
      <c r="D200" s="139" t="s">
        <v>145</v>
      </c>
      <c r="E200" s="140" t="s">
        <v>1129</v>
      </c>
      <c r="F200" s="141" t="s">
        <v>1130</v>
      </c>
      <c r="G200" s="142" t="s">
        <v>208</v>
      </c>
      <c r="H200" s="143">
        <v>2</v>
      </c>
      <c r="I200" s="144"/>
      <c r="J200" s="145">
        <f t="shared" si="50"/>
        <v>0</v>
      </c>
      <c r="K200" s="146"/>
      <c r="L200" s="31"/>
      <c r="M200" s="147" t="s">
        <v>1</v>
      </c>
      <c r="N200" s="148" t="s">
        <v>36</v>
      </c>
      <c r="P200" s="149">
        <f t="shared" si="51"/>
        <v>0</v>
      </c>
      <c r="Q200" s="149">
        <v>0</v>
      </c>
      <c r="R200" s="149">
        <f t="shared" si="52"/>
        <v>0</v>
      </c>
      <c r="S200" s="149">
        <v>0</v>
      </c>
      <c r="T200" s="150">
        <f t="shared" si="53"/>
        <v>0</v>
      </c>
      <c r="AR200" s="151" t="s">
        <v>223</v>
      </c>
      <c r="AT200" s="151" t="s">
        <v>145</v>
      </c>
      <c r="AU200" s="151" t="s">
        <v>79</v>
      </c>
      <c r="AY200" s="16" t="s">
        <v>143</v>
      </c>
      <c r="BE200" s="152">
        <f t="shared" si="54"/>
        <v>0</v>
      </c>
      <c r="BF200" s="152">
        <f t="shared" si="55"/>
        <v>0</v>
      </c>
      <c r="BG200" s="152">
        <f t="shared" si="56"/>
        <v>0</v>
      </c>
      <c r="BH200" s="152">
        <f t="shared" si="57"/>
        <v>0</v>
      </c>
      <c r="BI200" s="152">
        <f t="shared" si="58"/>
        <v>0</v>
      </c>
      <c r="BJ200" s="16" t="s">
        <v>79</v>
      </c>
      <c r="BK200" s="152">
        <f t="shared" si="59"/>
        <v>0</v>
      </c>
      <c r="BL200" s="16" t="s">
        <v>223</v>
      </c>
      <c r="BM200" s="151" t="s">
        <v>777</v>
      </c>
    </row>
    <row r="201" spans="2:65" s="1" customFormat="1" ht="33" customHeight="1" x14ac:dyDescent="0.2">
      <c r="B201" s="138"/>
      <c r="C201" s="139">
        <v>63</v>
      </c>
      <c r="D201" s="139" t="s">
        <v>145</v>
      </c>
      <c r="E201" s="140" t="s">
        <v>1131</v>
      </c>
      <c r="F201" s="141" t="s">
        <v>1132</v>
      </c>
      <c r="G201" s="142" t="s">
        <v>208</v>
      </c>
      <c r="H201" s="143">
        <v>4</v>
      </c>
      <c r="I201" s="144"/>
      <c r="J201" s="145">
        <f t="shared" si="50"/>
        <v>0</v>
      </c>
      <c r="K201" s="146"/>
      <c r="L201" s="31"/>
      <c r="M201" s="147" t="s">
        <v>1</v>
      </c>
      <c r="N201" s="148" t="s">
        <v>36</v>
      </c>
      <c r="P201" s="149">
        <f t="shared" si="51"/>
        <v>0</v>
      </c>
      <c r="Q201" s="149">
        <v>0</v>
      </c>
      <c r="R201" s="149">
        <f t="shared" si="52"/>
        <v>0</v>
      </c>
      <c r="S201" s="149">
        <v>0</v>
      </c>
      <c r="T201" s="150">
        <f t="shared" si="53"/>
        <v>0</v>
      </c>
      <c r="AR201" s="151" t="s">
        <v>223</v>
      </c>
      <c r="AT201" s="151" t="s">
        <v>145</v>
      </c>
      <c r="AU201" s="151" t="s">
        <v>79</v>
      </c>
      <c r="AY201" s="16" t="s">
        <v>143</v>
      </c>
      <c r="BE201" s="152">
        <f t="shared" si="54"/>
        <v>0</v>
      </c>
      <c r="BF201" s="152">
        <f t="shared" si="55"/>
        <v>0</v>
      </c>
      <c r="BG201" s="152">
        <f t="shared" si="56"/>
        <v>0</v>
      </c>
      <c r="BH201" s="152">
        <f t="shared" si="57"/>
        <v>0</v>
      </c>
      <c r="BI201" s="152">
        <f t="shared" si="58"/>
        <v>0</v>
      </c>
      <c r="BJ201" s="16" t="s">
        <v>79</v>
      </c>
      <c r="BK201" s="152">
        <f t="shared" si="59"/>
        <v>0</v>
      </c>
      <c r="BL201" s="16" t="s">
        <v>223</v>
      </c>
      <c r="BM201" s="151" t="s">
        <v>787</v>
      </c>
    </row>
    <row r="202" spans="2:65" s="1" customFormat="1" ht="33" customHeight="1" x14ac:dyDescent="0.2">
      <c r="B202" s="138"/>
      <c r="C202" s="139">
        <v>64</v>
      </c>
      <c r="D202" s="139" t="s">
        <v>145</v>
      </c>
      <c r="E202" s="140" t="s">
        <v>1133</v>
      </c>
      <c r="F202" s="141" t="s">
        <v>1134</v>
      </c>
      <c r="G202" s="142" t="s">
        <v>208</v>
      </c>
      <c r="H202" s="143">
        <v>4</v>
      </c>
      <c r="I202" s="144"/>
      <c r="J202" s="145">
        <f t="shared" si="50"/>
        <v>0</v>
      </c>
      <c r="K202" s="146"/>
      <c r="L202" s="31"/>
      <c r="M202" s="147" t="s">
        <v>1</v>
      </c>
      <c r="N202" s="148" t="s">
        <v>36</v>
      </c>
      <c r="P202" s="149">
        <f t="shared" si="51"/>
        <v>0</v>
      </c>
      <c r="Q202" s="149">
        <v>0</v>
      </c>
      <c r="R202" s="149">
        <f t="shared" si="52"/>
        <v>0</v>
      </c>
      <c r="S202" s="149">
        <v>0</v>
      </c>
      <c r="T202" s="150">
        <f t="shared" si="53"/>
        <v>0</v>
      </c>
      <c r="AR202" s="151" t="s">
        <v>223</v>
      </c>
      <c r="AT202" s="151" t="s">
        <v>145</v>
      </c>
      <c r="AU202" s="151" t="s">
        <v>79</v>
      </c>
      <c r="AY202" s="16" t="s">
        <v>143</v>
      </c>
      <c r="BE202" s="152">
        <f t="shared" si="54"/>
        <v>0</v>
      </c>
      <c r="BF202" s="152">
        <f t="shared" si="55"/>
        <v>0</v>
      </c>
      <c r="BG202" s="152">
        <f t="shared" si="56"/>
        <v>0</v>
      </c>
      <c r="BH202" s="152">
        <f t="shared" si="57"/>
        <v>0</v>
      </c>
      <c r="BI202" s="152">
        <f t="shared" si="58"/>
        <v>0</v>
      </c>
      <c r="BJ202" s="16" t="s">
        <v>79</v>
      </c>
      <c r="BK202" s="152">
        <f t="shared" si="59"/>
        <v>0</v>
      </c>
      <c r="BL202" s="16" t="s">
        <v>223</v>
      </c>
      <c r="BM202" s="151" t="s">
        <v>796</v>
      </c>
    </row>
    <row r="203" spans="2:65" s="1" customFormat="1" ht="16.5" customHeight="1" x14ac:dyDescent="0.2">
      <c r="B203" s="138"/>
      <c r="C203" s="139">
        <v>65</v>
      </c>
      <c r="D203" s="139" t="s">
        <v>145</v>
      </c>
      <c r="E203" s="140" t="s">
        <v>1135</v>
      </c>
      <c r="F203" s="141" t="s">
        <v>1136</v>
      </c>
      <c r="G203" s="142" t="s">
        <v>148</v>
      </c>
      <c r="H203" s="143">
        <v>100</v>
      </c>
      <c r="I203" s="144"/>
      <c r="J203" s="145">
        <f t="shared" si="50"/>
        <v>0</v>
      </c>
      <c r="K203" s="146"/>
      <c r="L203" s="31"/>
      <c r="M203" s="147" t="s">
        <v>1</v>
      </c>
      <c r="N203" s="148" t="s">
        <v>36</v>
      </c>
      <c r="P203" s="149">
        <f t="shared" si="51"/>
        <v>0</v>
      </c>
      <c r="Q203" s="149">
        <v>0</v>
      </c>
      <c r="R203" s="149">
        <f t="shared" si="52"/>
        <v>0</v>
      </c>
      <c r="S203" s="149">
        <v>0</v>
      </c>
      <c r="T203" s="150">
        <f t="shared" si="53"/>
        <v>0</v>
      </c>
      <c r="AR203" s="151" t="s">
        <v>223</v>
      </c>
      <c r="AT203" s="151" t="s">
        <v>145</v>
      </c>
      <c r="AU203" s="151" t="s">
        <v>79</v>
      </c>
      <c r="AY203" s="16" t="s">
        <v>143</v>
      </c>
      <c r="BE203" s="152">
        <f t="shared" si="54"/>
        <v>0</v>
      </c>
      <c r="BF203" s="152">
        <f t="shared" si="55"/>
        <v>0</v>
      </c>
      <c r="BG203" s="152">
        <f t="shared" si="56"/>
        <v>0</v>
      </c>
      <c r="BH203" s="152">
        <f t="shared" si="57"/>
        <v>0</v>
      </c>
      <c r="BI203" s="152">
        <f t="shared" si="58"/>
        <v>0</v>
      </c>
      <c r="BJ203" s="16" t="s">
        <v>79</v>
      </c>
      <c r="BK203" s="152">
        <f t="shared" si="59"/>
        <v>0</v>
      </c>
      <c r="BL203" s="16" t="s">
        <v>223</v>
      </c>
      <c r="BM203" s="151" t="s">
        <v>804</v>
      </c>
    </row>
    <row r="204" spans="2:65" s="1" customFormat="1" ht="24.15" customHeight="1" x14ac:dyDescent="0.2">
      <c r="B204" s="138"/>
      <c r="C204" s="174">
        <v>66</v>
      </c>
      <c r="D204" s="174" t="s">
        <v>167</v>
      </c>
      <c r="E204" s="175" t="s">
        <v>1137</v>
      </c>
      <c r="F204" s="176" t="s">
        <v>1138</v>
      </c>
      <c r="G204" s="177" t="s">
        <v>208</v>
      </c>
      <c r="H204" s="178">
        <v>1</v>
      </c>
      <c r="I204" s="179"/>
      <c r="J204" s="180">
        <f t="shared" si="50"/>
        <v>0</v>
      </c>
      <c r="K204" s="181"/>
      <c r="L204" s="182"/>
      <c r="M204" s="183" t="s">
        <v>1</v>
      </c>
      <c r="N204" s="184" t="s">
        <v>36</v>
      </c>
      <c r="P204" s="149">
        <f t="shared" si="51"/>
        <v>0</v>
      </c>
      <c r="Q204" s="149">
        <v>0</v>
      </c>
      <c r="R204" s="149">
        <f t="shared" si="52"/>
        <v>0</v>
      </c>
      <c r="S204" s="149">
        <v>0</v>
      </c>
      <c r="T204" s="150">
        <f t="shared" si="53"/>
        <v>0</v>
      </c>
      <c r="AR204" s="151" t="s">
        <v>309</v>
      </c>
      <c r="AT204" s="151" t="s">
        <v>167</v>
      </c>
      <c r="AU204" s="151" t="s">
        <v>79</v>
      </c>
      <c r="AY204" s="16" t="s">
        <v>143</v>
      </c>
      <c r="BE204" s="152">
        <f t="shared" si="54"/>
        <v>0</v>
      </c>
      <c r="BF204" s="152">
        <f t="shared" si="55"/>
        <v>0</v>
      </c>
      <c r="BG204" s="152">
        <f t="shared" si="56"/>
        <v>0</v>
      </c>
      <c r="BH204" s="152">
        <f t="shared" si="57"/>
        <v>0</v>
      </c>
      <c r="BI204" s="152">
        <f t="shared" si="58"/>
        <v>0</v>
      </c>
      <c r="BJ204" s="16" t="s">
        <v>79</v>
      </c>
      <c r="BK204" s="152">
        <f t="shared" si="59"/>
        <v>0</v>
      </c>
      <c r="BL204" s="16" t="s">
        <v>223</v>
      </c>
      <c r="BM204" s="151" t="s">
        <v>812</v>
      </c>
    </row>
    <row r="205" spans="2:65" s="1" customFormat="1" ht="24.15" customHeight="1" x14ac:dyDescent="0.2">
      <c r="B205" s="138"/>
      <c r="C205" s="174">
        <v>67</v>
      </c>
      <c r="D205" s="174" t="s">
        <v>167</v>
      </c>
      <c r="E205" s="175" t="s">
        <v>1139</v>
      </c>
      <c r="F205" s="176" t="s">
        <v>1140</v>
      </c>
      <c r="G205" s="177" t="s">
        <v>208</v>
      </c>
      <c r="H205" s="178">
        <v>5</v>
      </c>
      <c r="I205" s="179"/>
      <c r="J205" s="180">
        <f t="shared" si="50"/>
        <v>0</v>
      </c>
      <c r="K205" s="181"/>
      <c r="L205" s="182"/>
      <c r="M205" s="183" t="s">
        <v>1</v>
      </c>
      <c r="N205" s="184" t="s">
        <v>36</v>
      </c>
      <c r="P205" s="149">
        <f t="shared" si="51"/>
        <v>0</v>
      </c>
      <c r="Q205" s="149">
        <v>0</v>
      </c>
      <c r="R205" s="149">
        <f t="shared" si="52"/>
        <v>0</v>
      </c>
      <c r="S205" s="149">
        <v>0</v>
      </c>
      <c r="T205" s="150">
        <f t="shared" si="53"/>
        <v>0</v>
      </c>
      <c r="AR205" s="151" t="s">
        <v>309</v>
      </c>
      <c r="AT205" s="151" t="s">
        <v>167</v>
      </c>
      <c r="AU205" s="151" t="s">
        <v>79</v>
      </c>
      <c r="AY205" s="16" t="s">
        <v>143</v>
      </c>
      <c r="BE205" s="152">
        <f t="shared" si="54"/>
        <v>0</v>
      </c>
      <c r="BF205" s="152">
        <f t="shared" si="55"/>
        <v>0</v>
      </c>
      <c r="BG205" s="152">
        <f t="shared" si="56"/>
        <v>0</v>
      </c>
      <c r="BH205" s="152">
        <f t="shared" si="57"/>
        <v>0</v>
      </c>
      <c r="BI205" s="152">
        <f t="shared" si="58"/>
        <v>0</v>
      </c>
      <c r="BJ205" s="16" t="s">
        <v>79</v>
      </c>
      <c r="BK205" s="152">
        <f t="shared" si="59"/>
        <v>0</v>
      </c>
      <c r="BL205" s="16" t="s">
        <v>223</v>
      </c>
      <c r="BM205" s="151" t="s">
        <v>820</v>
      </c>
    </row>
    <row r="206" spans="2:65" s="1" customFormat="1" ht="24.15" customHeight="1" x14ac:dyDescent="0.2">
      <c r="B206" s="138"/>
      <c r="C206" s="174">
        <v>68</v>
      </c>
      <c r="D206" s="174" t="s">
        <v>167</v>
      </c>
      <c r="E206" s="175" t="s">
        <v>1141</v>
      </c>
      <c r="F206" s="176" t="s">
        <v>1142</v>
      </c>
      <c r="G206" s="177" t="s">
        <v>208</v>
      </c>
      <c r="H206" s="178">
        <v>2</v>
      </c>
      <c r="I206" s="179"/>
      <c r="J206" s="180">
        <f t="shared" si="50"/>
        <v>0</v>
      </c>
      <c r="K206" s="181"/>
      <c r="L206" s="182"/>
      <c r="M206" s="183" t="s">
        <v>1</v>
      </c>
      <c r="N206" s="184" t="s">
        <v>36</v>
      </c>
      <c r="P206" s="149">
        <f t="shared" si="51"/>
        <v>0</v>
      </c>
      <c r="Q206" s="149">
        <v>0</v>
      </c>
      <c r="R206" s="149">
        <f t="shared" si="52"/>
        <v>0</v>
      </c>
      <c r="S206" s="149">
        <v>0</v>
      </c>
      <c r="T206" s="150">
        <f t="shared" si="53"/>
        <v>0</v>
      </c>
      <c r="AR206" s="151" t="s">
        <v>309</v>
      </c>
      <c r="AT206" s="151" t="s">
        <v>167</v>
      </c>
      <c r="AU206" s="151" t="s">
        <v>79</v>
      </c>
      <c r="AY206" s="16" t="s">
        <v>143</v>
      </c>
      <c r="BE206" s="152">
        <f t="shared" si="54"/>
        <v>0</v>
      </c>
      <c r="BF206" s="152">
        <f t="shared" si="55"/>
        <v>0</v>
      </c>
      <c r="BG206" s="152">
        <f t="shared" si="56"/>
        <v>0</v>
      </c>
      <c r="BH206" s="152">
        <f t="shared" si="57"/>
        <v>0</v>
      </c>
      <c r="BI206" s="152">
        <f t="shared" si="58"/>
        <v>0</v>
      </c>
      <c r="BJ206" s="16" t="s">
        <v>79</v>
      </c>
      <c r="BK206" s="152">
        <f t="shared" si="59"/>
        <v>0</v>
      </c>
      <c r="BL206" s="16" t="s">
        <v>223</v>
      </c>
      <c r="BM206" s="151" t="s">
        <v>828</v>
      </c>
    </row>
    <row r="207" spans="2:65" s="1" customFormat="1" ht="24.15" customHeight="1" x14ac:dyDescent="0.2">
      <c r="B207" s="138"/>
      <c r="C207" s="174">
        <v>69</v>
      </c>
      <c r="D207" s="174" t="s">
        <v>167</v>
      </c>
      <c r="E207" s="175" t="s">
        <v>1143</v>
      </c>
      <c r="F207" s="176" t="s">
        <v>1144</v>
      </c>
      <c r="G207" s="177" t="s">
        <v>208</v>
      </c>
      <c r="H207" s="178">
        <v>1</v>
      </c>
      <c r="I207" s="179"/>
      <c r="J207" s="180">
        <f t="shared" si="50"/>
        <v>0</v>
      </c>
      <c r="K207" s="181"/>
      <c r="L207" s="182"/>
      <c r="M207" s="183" t="s">
        <v>1</v>
      </c>
      <c r="N207" s="184" t="s">
        <v>36</v>
      </c>
      <c r="P207" s="149">
        <f t="shared" si="51"/>
        <v>0</v>
      </c>
      <c r="Q207" s="149">
        <v>0</v>
      </c>
      <c r="R207" s="149">
        <f t="shared" si="52"/>
        <v>0</v>
      </c>
      <c r="S207" s="149">
        <v>0</v>
      </c>
      <c r="T207" s="150">
        <f t="shared" si="53"/>
        <v>0</v>
      </c>
      <c r="AR207" s="151" t="s">
        <v>309</v>
      </c>
      <c r="AT207" s="151" t="s">
        <v>167</v>
      </c>
      <c r="AU207" s="151" t="s">
        <v>79</v>
      </c>
      <c r="AY207" s="16" t="s">
        <v>143</v>
      </c>
      <c r="BE207" s="152">
        <f t="shared" si="54"/>
        <v>0</v>
      </c>
      <c r="BF207" s="152">
        <f t="shared" si="55"/>
        <v>0</v>
      </c>
      <c r="BG207" s="152">
        <f t="shared" si="56"/>
        <v>0</v>
      </c>
      <c r="BH207" s="152">
        <f t="shared" si="57"/>
        <v>0</v>
      </c>
      <c r="BI207" s="152">
        <f t="shared" si="58"/>
        <v>0</v>
      </c>
      <c r="BJ207" s="16" t="s">
        <v>79</v>
      </c>
      <c r="BK207" s="152">
        <f t="shared" si="59"/>
        <v>0</v>
      </c>
      <c r="BL207" s="16" t="s">
        <v>223</v>
      </c>
      <c r="BM207" s="151" t="s">
        <v>836</v>
      </c>
    </row>
    <row r="208" spans="2:65" s="1" customFormat="1" ht="24.15" customHeight="1" x14ac:dyDescent="0.2">
      <c r="B208" s="138"/>
      <c r="C208" s="174">
        <v>70</v>
      </c>
      <c r="D208" s="174" t="s">
        <v>167</v>
      </c>
      <c r="E208" s="175" t="s">
        <v>1145</v>
      </c>
      <c r="F208" s="176" t="s">
        <v>1146</v>
      </c>
      <c r="G208" s="177" t="s">
        <v>208</v>
      </c>
      <c r="H208" s="178">
        <v>3</v>
      </c>
      <c r="I208" s="179"/>
      <c r="J208" s="180">
        <f t="shared" si="50"/>
        <v>0</v>
      </c>
      <c r="K208" s="181"/>
      <c r="L208" s="182"/>
      <c r="M208" s="183" t="s">
        <v>1</v>
      </c>
      <c r="N208" s="184" t="s">
        <v>36</v>
      </c>
      <c r="P208" s="149">
        <f t="shared" si="51"/>
        <v>0</v>
      </c>
      <c r="Q208" s="149">
        <v>0</v>
      </c>
      <c r="R208" s="149">
        <f t="shared" si="52"/>
        <v>0</v>
      </c>
      <c r="S208" s="149">
        <v>0</v>
      </c>
      <c r="T208" s="150">
        <f t="shared" si="53"/>
        <v>0</v>
      </c>
      <c r="AR208" s="151" t="s">
        <v>309</v>
      </c>
      <c r="AT208" s="151" t="s">
        <v>167</v>
      </c>
      <c r="AU208" s="151" t="s">
        <v>79</v>
      </c>
      <c r="AY208" s="16" t="s">
        <v>143</v>
      </c>
      <c r="BE208" s="152">
        <f t="shared" si="54"/>
        <v>0</v>
      </c>
      <c r="BF208" s="152">
        <f t="shared" si="55"/>
        <v>0</v>
      </c>
      <c r="BG208" s="152">
        <f t="shared" si="56"/>
        <v>0</v>
      </c>
      <c r="BH208" s="152">
        <f t="shared" si="57"/>
        <v>0</v>
      </c>
      <c r="BI208" s="152">
        <f t="shared" si="58"/>
        <v>0</v>
      </c>
      <c r="BJ208" s="16" t="s">
        <v>79</v>
      </c>
      <c r="BK208" s="152">
        <f t="shared" si="59"/>
        <v>0</v>
      </c>
      <c r="BL208" s="16" t="s">
        <v>223</v>
      </c>
      <c r="BM208" s="151" t="s">
        <v>844</v>
      </c>
    </row>
    <row r="209" spans="2:65" s="1" customFormat="1" ht="24.15" customHeight="1" x14ac:dyDescent="0.2">
      <c r="B209" s="138"/>
      <c r="C209" s="174">
        <v>71</v>
      </c>
      <c r="D209" s="174" t="s">
        <v>167</v>
      </c>
      <c r="E209" s="175" t="s">
        <v>1147</v>
      </c>
      <c r="F209" s="176" t="s">
        <v>1148</v>
      </c>
      <c r="G209" s="177" t="s">
        <v>208</v>
      </c>
      <c r="H209" s="178">
        <v>3</v>
      </c>
      <c r="I209" s="179"/>
      <c r="J209" s="180">
        <f t="shared" si="50"/>
        <v>0</v>
      </c>
      <c r="K209" s="181"/>
      <c r="L209" s="182"/>
      <c r="M209" s="183" t="s">
        <v>1</v>
      </c>
      <c r="N209" s="184" t="s">
        <v>36</v>
      </c>
      <c r="P209" s="149">
        <f t="shared" si="51"/>
        <v>0</v>
      </c>
      <c r="Q209" s="149">
        <v>0</v>
      </c>
      <c r="R209" s="149">
        <f t="shared" si="52"/>
        <v>0</v>
      </c>
      <c r="S209" s="149">
        <v>0</v>
      </c>
      <c r="T209" s="150">
        <f t="shared" si="53"/>
        <v>0</v>
      </c>
      <c r="AR209" s="151" t="s">
        <v>309</v>
      </c>
      <c r="AT209" s="151" t="s">
        <v>167</v>
      </c>
      <c r="AU209" s="151" t="s">
        <v>79</v>
      </c>
      <c r="AY209" s="16" t="s">
        <v>143</v>
      </c>
      <c r="BE209" s="152">
        <f t="shared" si="54"/>
        <v>0</v>
      </c>
      <c r="BF209" s="152">
        <f t="shared" si="55"/>
        <v>0</v>
      </c>
      <c r="BG209" s="152">
        <f t="shared" si="56"/>
        <v>0</v>
      </c>
      <c r="BH209" s="152">
        <f t="shared" si="57"/>
        <v>0</v>
      </c>
      <c r="BI209" s="152">
        <f t="shared" si="58"/>
        <v>0</v>
      </c>
      <c r="BJ209" s="16" t="s">
        <v>79</v>
      </c>
      <c r="BK209" s="152">
        <f t="shared" si="59"/>
        <v>0</v>
      </c>
      <c r="BL209" s="16" t="s">
        <v>223</v>
      </c>
      <c r="BM209" s="151" t="s">
        <v>852</v>
      </c>
    </row>
    <row r="210" spans="2:65" s="1" customFormat="1" ht="24.15" customHeight="1" x14ac:dyDescent="0.2">
      <c r="B210" s="138"/>
      <c r="C210" s="174">
        <v>72</v>
      </c>
      <c r="D210" s="174" t="s">
        <v>167</v>
      </c>
      <c r="E210" s="175" t="s">
        <v>1149</v>
      </c>
      <c r="F210" s="176" t="s">
        <v>1150</v>
      </c>
      <c r="G210" s="177" t="s">
        <v>208</v>
      </c>
      <c r="H210" s="178">
        <v>1</v>
      </c>
      <c r="I210" s="179"/>
      <c r="J210" s="180">
        <f t="shared" si="50"/>
        <v>0</v>
      </c>
      <c r="K210" s="181"/>
      <c r="L210" s="182"/>
      <c r="M210" s="183" t="s">
        <v>1</v>
      </c>
      <c r="N210" s="184" t="s">
        <v>36</v>
      </c>
      <c r="P210" s="149">
        <f t="shared" si="51"/>
        <v>0</v>
      </c>
      <c r="Q210" s="149">
        <v>0</v>
      </c>
      <c r="R210" s="149">
        <f t="shared" si="52"/>
        <v>0</v>
      </c>
      <c r="S210" s="149">
        <v>0</v>
      </c>
      <c r="T210" s="150">
        <f t="shared" si="53"/>
        <v>0</v>
      </c>
      <c r="AR210" s="151" t="s">
        <v>309</v>
      </c>
      <c r="AT210" s="151" t="s">
        <v>167</v>
      </c>
      <c r="AU210" s="151" t="s">
        <v>79</v>
      </c>
      <c r="AY210" s="16" t="s">
        <v>143</v>
      </c>
      <c r="BE210" s="152">
        <f t="shared" si="54"/>
        <v>0</v>
      </c>
      <c r="BF210" s="152">
        <f t="shared" si="55"/>
        <v>0</v>
      </c>
      <c r="BG210" s="152">
        <f t="shared" si="56"/>
        <v>0</v>
      </c>
      <c r="BH210" s="152">
        <f t="shared" si="57"/>
        <v>0</v>
      </c>
      <c r="BI210" s="152">
        <f t="shared" si="58"/>
        <v>0</v>
      </c>
      <c r="BJ210" s="16" t="s">
        <v>79</v>
      </c>
      <c r="BK210" s="152">
        <f t="shared" si="59"/>
        <v>0</v>
      </c>
      <c r="BL210" s="16" t="s">
        <v>223</v>
      </c>
      <c r="BM210" s="151" t="s">
        <v>862</v>
      </c>
    </row>
    <row r="211" spans="2:65" s="1" customFormat="1" ht="24.15" customHeight="1" x14ac:dyDescent="0.2">
      <c r="B211" s="138"/>
      <c r="C211" s="139">
        <v>73</v>
      </c>
      <c r="D211" s="139" t="s">
        <v>145</v>
      </c>
      <c r="E211" s="140" t="s">
        <v>1151</v>
      </c>
      <c r="F211" s="141" t="s">
        <v>1152</v>
      </c>
      <c r="G211" s="142" t="s">
        <v>208</v>
      </c>
      <c r="H211" s="143">
        <v>16</v>
      </c>
      <c r="I211" s="144"/>
      <c r="J211" s="145">
        <f t="shared" si="50"/>
        <v>0</v>
      </c>
      <c r="K211" s="146"/>
      <c r="L211" s="31"/>
      <c r="M211" s="147" t="s">
        <v>1</v>
      </c>
      <c r="N211" s="148" t="s">
        <v>36</v>
      </c>
      <c r="P211" s="149">
        <f t="shared" si="51"/>
        <v>0</v>
      </c>
      <c r="Q211" s="149">
        <v>0</v>
      </c>
      <c r="R211" s="149">
        <f t="shared" si="52"/>
        <v>0</v>
      </c>
      <c r="S211" s="149">
        <v>0</v>
      </c>
      <c r="T211" s="150">
        <f t="shared" si="53"/>
        <v>0</v>
      </c>
      <c r="AR211" s="151" t="s">
        <v>223</v>
      </c>
      <c r="AT211" s="151" t="s">
        <v>145</v>
      </c>
      <c r="AU211" s="151" t="s">
        <v>79</v>
      </c>
      <c r="AY211" s="16" t="s">
        <v>143</v>
      </c>
      <c r="BE211" s="152">
        <f t="shared" si="54"/>
        <v>0</v>
      </c>
      <c r="BF211" s="152">
        <f t="shared" si="55"/>
        <v>0</v>
      </c>
      <c r="BG211" s="152">
        <f t="shared" si="56"/>
        <v>0</v>
      </c>
      <c r="BH211" s="152">
        <f t="shared" si="57"/>
        <v>0</v>
      </c>
      <c r="BI211" s="152">
        <f t="shared" si="58"/>
        <v>0</v>
      </c>
      <c r="BJ211" s="16" t="s">
        <v>79</v>
      </c>
      <c r="BK211" s="152">
        <f t="shared" si="59"/>
        <v>0</v>
      </c>
      <c r="BL211" s="16" t="s">
        <v>223</v>
      </c>
      <c r="BM211" s="151" t="s">
        <v>872</v>
      </c>
    </row>
    <row r="212" spans="2:65" s="1" customFormat="1" ht="24.15" customHeight="1" x14ac:dyDescent="0.2">
      <c r="B212" s="138"/>
      <c r="C212" s="139">
        <v>74</v>
      </c>
      <c r="D212" s="139" t="s">
        <v>145</v>
      </c>
      <c r="E212" s="140" t="s">
        <v>1153</v>
      </c>
      <c r="F212" s="141" t="s">
        <v>1154</v>
      </c>
      <c r="G212" s="142" t="s">
        <v>148</v>
      </c>
      <c r="H212" s="143">
        <v>100</v>
      </c>
      <c r="I212" s="144"/>
      <c r="J212" s="145">
        <f t="shared" si="50"/>
        <v>0</v>
      </c>
      <c r="K212" s="146"/>
      <c r="L212" s="31"/>
      <c r="M212" s="147" t="s">
        <v>1</v>
      </c>
      <c r="N212" s="148" t="s">
        <v>36</v>
      </c>
      <c r="P212" s="149">
        <f t="shared" si="51"/>
        <v>0</v>
      </c>
      <c r="Q212" s="149">
        <v>0</v>
      </c>
      <c r="R212" s="149">
        <f t="shared" si="52"/>
        <v>0</v>
      </c>
      <c r="S212" s="149">
        <v>0</v>
      </c>
      <c r="T212" s="150">
        <f t="shared" si="53"/>
        <v>0</v>
      </c>
      <c r="AR212" s="151" t="s">
        <v>223</v>
      </c>
      <c r="AT212" s="151" t="s">
        <v>145</v>
      </c>
      <c r="AU212" s="151" t="s">
        <v>79</v>
      </c>
      <c r="AY212" s="16" t="s">
        <v>143</v>
      </c>
      <c r="BE212" s="152">
        <f t="shared" si="54"/>
        <v>0</v>
      </c>
      <c r="BF212" s="152">
        <f t="shared" si="55"/>
        <v>0</v>
      </c>
      <c r="BG212" s="152">
        <f t="shared" si="56"/>
        <v>0</v>
      </c>
      <c r="BH212" s="152">
        <f t="shared" si="57"/>
        <v>0</v>
      </c>
      <c r="BI212" s="152">
        <f t="shared" si="58"/>
        <v>0</v>
      </c>
      <c r="BJ212" s="16" t="s">
        <v>79</v>
      </c>
      <c r="BK212" s="152">
        <f t="shared" si="59"/>
        <v>0</v>
      </c>
      <c r="BL212" s="16" t="s">
        <v>223</v>
      </c>
      <c r="BM212" s="151" t="s">
        <v>883</v>
      </c>
    </row>
    <row r="213" spans="2:65" s="1" customFormat="1" ht="24.15" customHeight="1" x14ac:dyDescent="0.2">
      <c r="B213" s="138"/>
      <c r="C213" s="139">
        <v>75</v>
      </c>
      <c r="D213" s="139" t="s">
        <v>145</v>
      </c>
      <c r="E213" s="140" t="s">
        <v>1155</v>
      </c>
      <c r="F213" s="141" t="s">
        <v>1156</v>
      </c>
      <c r="G213" s="142" t="s">
        <v>170</v>
      </c>
      <c r="H213" s="143">
        <v>0.874</v>
      </c>
      <c r="I213" s="144"/>
      <c r="J213" s="145">
        <f t="shared" si="50"/>
        <v>0</v>
      </c>
      <c r="K213" s="146"/>
      <c r="L213" s="31"/>
      <c r="M213" s="147" t="s">
        <v>1</v>
      </c>
      <c r="N213" s="148" t="s">
        <v>36</v>
      </c>
      <c r="P213" s="149">
        <f t="shared" si="51"/>
        <v>0</v>
      </c>
      <c r="Q213" s="149">
        <v>0</v>
      </c>
      <c r="R213" s="149">
        <f t="shared" si="52"/>
        <v>0</v>
      </c>
      <c r="S213" s="149">
        <v>0</v>
      </c>
      <c r="T213" s="150">
        <f t="shared" si="53"/>
        <v>0</v>
      </c>
      <c r="AR213" s="151" t="s">
        <v>223</v>
      </c>
      <c r="AT213" s="151" t="s">
        <v>145</v>
      </c>
      <c r="AU213" s="151" t="s">
        <v>79</v>
      </c>
      <c r="AY213" s="16" t="s">
        <v>143</v>
      </c>
      <c r="BE213" s="152">
        <f t="shared" si="54"/>
        <v>0</v>
      </c>
      <c r="BF213" s="152">
        <f t="shared" si="55"/>
        <v>0</v>
      </c>
      <c r="BG213" s="152">
        <f t="shared" si="56"/>
        <v>0</v>
      </c>
      <c r="BH213" s="152">
        <f t="shared" si="57"/>
        <v>0</v>
      </c>
      <c r="BI213" s="152">
        <f t="shared" si="58"/>
        <v>0</v>
      </c>
      <c r="BJ213" s="16" t="s">
        <v>79</v>
      </c>
      <c r="BK213" s="152">
        <f t="shared" si="59"/>
        <v>0</v>
      </c>
      <c r="BL213" s="16" t="s">
        <v>223</v>
      </c>
      <c r="BM213" s="151" t="s">
        <v>894</v>
      </c>
    </row>
    <row r="214" spans="2:65" s="11" customFormat="1" ht="22.95" customHeight="1" x14ac:dyDescent="0.25">
      <c r="B214" s="126"/>
      <c r="D214" s="127" t="s">
        <v>69</v>
      </c>
      <c r="E214" s="136" t="s">
        <v>860</v>
      </c>
      <c r="F214" s="136" t="s">
        <v>861</v>
      </c>
      <c r="I214" s="129"/>
      <c r="J214" s="137">
        <f>BK214</f>
        <v>0</v>
      </c>
      <c r="L214" s="126"/>
      <c r="M214" s="131"/>
      <c r="P214" s="132">
        <f>SUM(P215:P220)</f>
        <v>0</v>
      </c>
      <c r="R214" s="132">
        <f>SUM(R215:R220)</f>
        <v>0</v>
      </c>
      <c r="T214" s="133">
        <f>SUM(T215:T220)</f>
        <v>0</v>
      </c>
      <c r="AR214" s="127" t="s">
        <v>79</v>
      </c>
      <c r="AT214" s="134" t="s">
        <v>69</v>
      </c>
      <c r="AU214" s="134" t="s">
        <v>75</v>
      </c>
      <c r="AY214" s="127" t="s">
        <v>143</v>
      </c>
      <c r="BK214" s="135">
        <f>SUM(BK215:BK220)</f>
        <v>0</v>
      </c>
    </row>
    <row r="215" spans="2:65" s="1" customFormat="1" ht="24.15" customHeight="1" x14ac:dyDescent="0.2">
      <c r="B215" s="138"/>
      <c r="C215" s="174">
        <v>76</v>
      </c>
      <c r="D215" s="174" t="s">
        <v>167</v>
      </c>
      <c r="E215" s="175" t="s">
        <v>1157</v>
      </c>
      <c r="F215" s="176" t="s">
        <v>1158</v>
      </c>
      <c r="G215" s="177" t="s">
        <v>208</v>
      </c>
      <c r="H215" s="178">
        <v>100</v>
      </c>
      <c r="I215" s="179"/>
      <c r="J215" s="180">
        <f t="shared" ref="J215:J220" si="60">ROUND(I215*H215,2)</f>
        <v>0</v>
      </c>
      <c r="K215" s="181"/>
      <c r="L215" s="182"/>
      <c r="M215" s="183" t="s">
        <v>1</v>
      </c>
      <c r="N215" s="184" t="s">
        <v>36</v>
      </c>
      <c r="P215" s="149">
        <f t="shared" ref="P215:P220" si="61">O215*H215</f>
        <v>0</v>
      </c>
      <c r="Q215" s="149">
        <v>0</v>
      </c>
      <c r="R215" s="149">
        <f t="shared" ref="R215:R220" si="62">Q215*H215</f>
        <v>0</v>
      </c>
      <c r="S215" s="149">
        <v>0</v>
      </c>
      <c r="T215" s="150">
        <f t="shared" ref="T215:T220" si="63">S215*H215</f>
        <v>0</v>
      </c>
      <c r="AR215" s="151" t="s">
        <v>309</v>
      </c>
      <c r="AT215" s="151" t="s">
        <v>167</v>
      </c>
      <c r="AU215" s="151" t="s">
        <v>79</v>
      </c>
      <c r="AY215" s="16" t="s">
        <v>143</v>
      </c>
      <c r="BE215" s="152">
        <f t="shared" ref="BE215:BE220" si="64">IF(N215="základná",J215,0)</f>
        <v>0</v>
      </c>
      <c r="BF215" s="152">
        <f t="shared" ref="BF215:BF220" si="65">IF(N215="znížená",J215,0)</f>
        <v>0</v>
      </c>
      <c r="BG215" s="152">
        <f t="shared" ref="BG215:BG220" si="66">IF(N215="zákl. prenesená",J215,0)</f>
        <v>0</v>
      </c>
      <c r="BH215" s="152">
        <f t="shared" ref="BH215:BH220" si="67">IF(N215="zníž. prenesená",J215,0)</f>
        <v>0</v>
      </c>
      <c r="BI215" s="152">
        <f t="shared" ref="BI215:BI220" si="68">IF(N215="nulová",J215,0)</f>
        <v>0</v>
      </c>
      <c r="BJ215" s="16" t="s">
        <v>79</v>
      </c>
      <c r="BK215" s="152">
        <f t="shared" ref="BK215:BK220" si="69">ROUND(I215*H215,2)</f>
        <v>0</v>
      </c>
      <c r="BL215" s="16" t="s">
        <v>223</v>
      </c>
      <c r="BM215" s="151" t="s">
        <v>905</v>
      </c>
    </row>
    <row r="216" spans="2:65" s="1" customFormat="1" ht="24.15" customHeight="1" x14ac:dyDescent="0.2">
      <c r="B216" s="138"/>
      <c r="C216" s="174">
        <v>77</v>
      </c>
      <c r="D216" s="174" t="s">
        <v>167</v>
      </c>
      <c r="E216" s="175" t="s">
        <v>1159</v>
      </c>
      <c r="F216" s="176" t="s">
        <v>1160</v>
      </c>
      <c r="G216" s="177" t="s">
        <v>208</v>
      </c>
      <c r="H216" s="178">
        <v>100</v>
      </c>
      <c r="I216" s="179"/>
      <c r="J216" s="180">
        <f t="shared" si="60"/>
        <v>0</v>
      </c>
      <c r="K216" s="181"/>
      <c r="L216" s="182"/>
      <c r="M216" s="183" t="s">
        <v>1</v>
      </c>
      <c r="N216" s="184" t="s">
        <v>36</v>
      </c>
      <c r="P216" s="149">
        <f t="shared" si="61"/>
        <v>0</v>
      </c>
      <c r="Q216" s="149">
        <v>0</v>
      </c>
      <c r="R216" s="149">
        <f t="shared" si="62"/>
        <v>0</v>
      </c>
      <c r="S216" s="149">
        <v>0</v>
      </c>
      <c r="T216" s="150">
        <f t="shared" si="63"/>
        <v>0</v>
      </c>
      <c r="AR216" s="151" t="s">
        <v>309</v>
      </c>
      <c r="AT216" s="151" t="s">
        <v>167</v>
      </c>
      <c r="AU216" s="151" t="s">
        <v>79</v>
      </c>
      <c r="AY216" s="16" t="s">
        <v>143</v>
      </c>
      <c r="BE216" s="152">
        <f t="shared" si="64"/>
        <v>0</v>
      </c>
      <c r="BF216" s="152">
        <f t="shared" si="65"/>
        <v>0</v>
      </c>
      <c r="BG216" s="152">
        <f t="shared" si="66"/>
        <v>0</v>
      </c>
      <c r="BH216" s="152">
        <f t="shared" si="67"/>
        <v>0</v>
      </c>
      <c r="BI216" s="152">
        <f t="shared" si="68"/>
        <v>0</v>
      </c>
      <c r="BJ216" s="16" t="s">
        <v>79</v>
      </c>
      <c r="BK216" s="152">
        <f t="shared" si="69"/>
        <v>0</v>
      </c>
      <c r="BL216" s="16" t="s">
        <v>223</v>
      </c>
      <c r="BM216" s="151" t="s">
        <v>916</v>
      </c>
    </row>
    <row r="217" spans="2:65" s="1" customFormat="1" ht="21.75" customHeight="1" x14ac:dyDescent="0.2">
      <c r="B217" s="138"/>
      <c r="C217" s="139">
        <v>78</v>
      </c>
      <c r="D217" s="139" t="s">
        <v>145</v>
      </c>
      <c r="E217" s="140" t="s">
        <v>1161</v>
      </c>
      <c r="F217" s="141" t="s">
        <v>1162</v>
      </c>
      <c r="G217" s="142" t="s">
        <v>1163</v>
      </c>
      <c r="H217" s="143">
        <v>5</v>
      </c>
      <c r="I217" s="144"/>
      <c r="J217" s="145">
        <f t="shared" si="60"/>
        <v>0</v>
      </c>
      <c r="K217" s="146"/>
      <c r="L217" s="31"/>
      <c r="M217" s="147" t="s">
        <v>1</v>
      </c>
      <c r="N217" s="148" t="s">
        <v>36</v>
      </c>
      <c r="P217" s="149">
        <f t="shared" si="61"/>
        <v>0</v>
      </c>
      <c r="Q217" s="149">
        <v>0</v>
      </c>
      <c r="R217" s="149">
        <f t="shared" si="62"/>
        <v>0</v>
      </c>
      <c r="S217" s="149">
        <v>0</v>
      </c>
      <c r="T217" s="150">
        <f t="shared" si="63"/>
        <v>0</v>
      </c>
      <c r="AR217" s="151" t="s">
        <v>223</v>
      </c>
      <c r="AT217" s="151" t="s">
        <v>145</v>
      </c>
      <c r="AU217" s="151" t="s">
        <v>79</v>
      </c>
      <c r="AY217" s="16" t="s">
        <v>143</v>
      </c>
      <c r="BE217" s="152">
        <f t="shared" si="64"/>
        <v>0</v>
      </c>
      <c r="BF217" s="152">
        <f t="shared" si="65"/>
        <v>0</v>
      </c>
      <c r="BG217" s="152">
        <f t="shared" si="66"/>
        <v>0</v>
      </c>
      <c r="BH217" s="152">
        <f t="shared" si="67"/>
        <v>0</v>
      </c>
      <c r="BI217" s="152">
        <f t="shared" si="68"/>
        <v>0</v>
      </c>
      <c r="BJ217" s="16" t="s">
        <v>79</v>
      </c>
      <c r="BK217" s="152">
        <f t="shared" si="69"/>
        <v>0</v>
      </c>
      <c r="BL217" s="16" t="s">
        <v>223</v>
      </c>
      <c r="BM217" s="151" t="s">
        <v>925</v>
      </c>
    </row>
    <row r="218" spans="2:65" s="1" customFormat="1" ht="24.15" customHeight="1" x14ac:dyDescent="0.2">
      <c r="B218" s="138"/>
      <c r="C218" s="174">
        <v>79</v>
      </c>
      <c r="D218" s="174" t="s">
        <v>167</v>
      </c>
      <c r="E218" s="175" t="s">
        <v>1164</v>
      </c>
      <c r="F218" s="176" t="s">
        <v>1165</v>
      </c>
      <c r="G218" s="177" t="s">
        <v>1073</v>
      </c>
      <c r="H218" s="178">
        <v>10</v>
      </c>
      <c r="I218" s="179"/>
      <c r="J218" s="180">
        <f t="shared" si="60"/>
        <v>0</v>
      </c>
      <c r="K218" s="181"/>
      <c r="L218" s="182"/>
      <c r="M218" s="183" t="s">
        <v>1</v>
      </c>
      <c r="N218" s="184" t="s">
        <v>36</v>
      </c>
      <c r="P218" s="149">
        <f t="shared" si="61"/>
        <v>0</v>
      </c>
      <c r="Q218" s="149">
        <v>0</v>
      </c>
      <c r="R218" s="149">
        <f t="shared" si="62"/>
        <v>0</v>
      </c>
      <c r="S218" s="149">
        <v>0</v>
      </c>
      <c r="T218" s="150">
        <f t="shared" si="63"/>
        <v>0</v>
      </c>
      <c r="AR218" s="151" t="s">
        <v>309</v>
      </c>
      <c r="AT218" s="151" t="s">
        <v>167</v>
      </c>
      <c r="AU218" s="151" t="s">
        <v>79</v>
      </c>
      <c r="AY218" s="16" t="s">
        <v>143</v>
      </c>
      <c r="BE218" s="152">
        <f t="shared" si="64"/>
        <v>0</v>
      </c>
      <c r="BF218" s="152">
        <f t="shared" si="65"/>
        <v>0</v>
      </c>
      <c r="BG218" s="152">
        <f t="shared" si="66"/>
        <v>0</v>
      </c>
      <c r="BH218" s="152">
        <f t="shared" si="67"/>
        <v>0</v>
      </c>
      <c r="BI218" s="152">
        <f t="shared" si="68"/>
        <v>0</v>
      </c>
      <c r="BJ218" s="16" t="s">
        <v>79</v>
      </c>
      <c r="BK218" s="152">
        <f t="shared" si="69"/>
        <v>0</v>
      </c>
      <c r="BL218" s="16" t="s">
        <v>223</v>
      </c>
      <c r="BM218" s="151" t="s">
        <v>937</v>
      </c>
    </row>
    <row r="219" spans="2:65" s="1" customFormat="1" ht="21.75" customHeight="1" x14ac:dyDescent="0.2">
      <c r="B219" s="138"/>
      <c r="C219" s="139">
        <v>80</v>
      </c>
      <c r="D219" s="139" t="s">
        <v>145</v>
      </c>
      <c r="E219" s="140" t="s">
        <v>1166</v>
      </c>
      <c r="F219" s="141" t="s">
        <v>1167</v>
      </c>
      <c r="G219" s="142" t="s">
        <v>1163</v>
      </c>
      <c r="H219" s="143">
        <v>5</v>
      </c>
      <c r="I219" s="144"/>
      <c r="J219" s="145">
        <f t="shared" si="60"/>
        <v>0</v>
      </c>
      <c r="K219" s="146"/>
      <c r="L219" s="31"/>
      <c r="M219" s="147" t="s">
        <v>1</v>
      </c>
      <c r="N219" s="148" t="s">
        <v>36</v>
      </c>
      <c r="P219" s="149">
        <f t="shared" si="61"/>
        <v>0</v>
      </c>
      <c r="Q219" s="149">
        <v>0</v>
      </c>
      <c r="R219" s="149">
        <f t="shared" si="62"/>
        <v>0</v>
      </c>
      <c r="S219" s="149">
        <v>0</v>
      </c>
      <c r="T219" s="150">
        <f t="shared" si="63"/>
        <v>0</v>
      </c>
      <c r="AR219" s="151" t="s">
        <v>223</v>
      </c>
      <c r="AT219" s="151" t="s">
        <v>145</v>
      </c>
      <c r="AU219" s="151" t="s">
        <v>79</v>
      </c>
      <c r="AY219" s="16" t="s">
        <v>143</v>
      </c>
      <c r="BE219" s="152">
        <f t="shared" si="64"/>
        <v>0</v>
      </c>
      <c r="BF219" s="152">
        <f t="shared" si="65"/>
        <v>0</v>
      </c>
      <c r="BG219" s="152">
        <f t="shared" si="66"/>
        <v>0</v>
      </c>
      <c r="BH219" s="152">
        <f t="shared" si="67"/>
        <v>0</v>
      </c>
      <c r="BI219" s="152">
        <f t="shared" si="68"/>
        <v>0</v>
      </c>
      <c r="BJ219" s="16" t="s">
        <v>79</v>
      </c>
      <c r="BK219" s="152">
        <f t="shared" si="69"/>
        <v>0</v>
      </c>
      <c r="BL219" s="16" t="s">
        <v>223</v>
      </c>
      <c r="BM219" s="151" t="s">
        <v>948</v>
      </c>
    </row>
    <row r="220" spans="2:65" s="1" customFormat="1" ht="24.15" customHeight="1" x14ac:dyDescent="0.2">
      <c r="B220" s="138"/>
      <c r="C220" s="139">
        <v>81</v>
      </c>
      <c r="D220" s="139" t="s">
        <v>145</v>
      </c>
      <c r="E220" s="140" t="s">
        <v>1168</v>
      </c>
      <c r="F220" s="141" t="s">
        <v>1169</v>
      </c>
      <c r="G220" s="142" t="s">
        <v>170</v>
      </c>
      <c r="H220" s="143">
        <v>4.8000000000000001E-2</v>
      </c>
      <c r="I220" s="144"/>
      <c r="J220" s="145">
        <f t="shared" si="60"/>
        <v>0</v>
      </c>
      <c r="K220" s="146"/>
      <c r="L220" s="31"/>
      <c r="M220" s="147" t="s">
        <v>1</v>
      </c>
      <c r="N220" s="148" t="s">
        <v>36</v>
      </c>
      <c r="P220" s="149">
        <f t="shared" si="61"/>
        <v>0</v>
      </c>
      <c r="Q220" s="149">
        <v>0</v>
      </c>
      <c r="R220" s="149">
        <f t="shared" si="62"/>
        <v>0</v>
      </c>
      <c r="S220" s="149">
        <v>0</v>
      </c>
      <c r="T220" s="150">
        <f t="shared" si="63"/>
        <v>0</v>
      </c>
      <c r="AR220" s="151" t="s">
        <v>223</v>
      </c>
      <c r="AT220" s="151" t="s">
        <v>145</v>
      </c>
      <c r="AU220" s="151" t="s">
        <v>79</v>
      </c>
      <c r="AY220" s="16" t="s">
        <v>143</v>
      </c>
      <c r="BE220" s="152">
        <f t="shared" si="64"/>
        <v>0</v>
      </c>
      <c r="BF220" s="152">
        <f t="shared" si="65"/>
        <v>0</v>
      </c>
      <c r="BG220" s="152">
        <f t="shared" si="66"/>
        <v>0</v>
      </c>
      <c r="BH220" s="152">
        <f t="shared" si="67"/>
        <v>0</v>
      </c>
      <c r="BI220" s="152">
        <f t="shared" si="68"/>
        <v>0</v>
      </c>
      <c r="BJ220" s="16" t="s">
        <v>79</v>
      </c>
      <c r="BK220" s="152">
        <f t="shared" si="69"/>
        <v>0</v>
      </c>
      <c r="BL220" s="16" t="s">
        <v>223</v>
      </c>
      <c r="BM220" s="151" t="s">
        <v>959</v>
      </c>
    </row>
    <row r="221" spans="2:65" s="11" customFormat="1" ht="25.95" customHeight="1" x14ac:dyDescent="0.25">
      <c r="B221" s="126"/>
      <c r="D221" s="127" t="s">
        <v>69</v>
      </c>
      <c r="E221" s="128" t="s">
        <v>1170</v>
      </c>
      <c r="F221" s="128" t="s">
        <v>1171</v>
      </c>
      <c r="I221" s="129"/>
      <c r="J221" s="130">
        <f>BK221</f>
        <v>0</v>
      </c>
      <c r="L221" s="126"/>
      <c r="M221" s="131"/>
      <c r="P221" s="132">
        <f>SUM(P222:P225)</f>
        <v>0</v>
      </c>
      <c r="R221" s="132">
        <f>SUM(R222:R225)</f>
        <v>0</v>
      </c>
      <c r="T221" s="133">
        <f>SUM(T222:T225)</f>
        <v>0</v>
      </c>
      <c r="AR221" s="127" t="s">
        <v>85</v>
      </c>
      <c r="AT221" s="134" t="s">
        <v>69</v>
      </c>
      <c r="AU221" s="134" t="s">
        <v>70</v>
      </c>
      <c r="AY221" s="127" t="s">
        <v>143</v>
      </c>
      <c r="BK221" s="135">
        <f>SUM(BK222:BK225)</f>
        <v>0</v>
      </c>
    </row>
    <row r="222" spans="2:65" s="1" customFormat="1" ht="37.950000000000003" customHeight="1" x14ac:dyDescent="0.2">
      <c r="B222" s="138"/>
      <c r="C222" s="139">
        <v>82</v>
      </c>
      <c r="D222" s="139" t="s">
        <v>145</v>
      </c>
      <c r="E222" s="140" t="s">
        <v>1172</v>
      </c>
      <c r="F222" s="141" t="s">
        <v>1173</v>
      </c>
      <c r="G222" s="142" t="s">
        <v>1174</v>
      </c>
      <c r="H222" s="143">
        <v>24</v>
      </c>
      <c r="I222" s="144"/>
      <c r="J222" s="145">
        <f>ROUND(I222*H222,2)</f>
        <v>0</v>
      </c>
      <c r="K222" s="146"/>
      <c r="L222" s="31"/>
      <c r="M222" s="147" t="s">
        <v>1</v>
      </c>
      <c r="N222" s="148" t="s">
        <v>36</v>
      </c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AR222" s="151" t="s">
        <v>1175</v>
      </c>
      <c r="AT222" s="151" t="s">
        <v>145</v>
      </c>
      <c r="AU222" s="151" t="s">
        <v>75</v>
      </c>
      <c r="AY222" s="16" t="s">
        <v>143</v>
      </c>
      <c r="BE222" s="152">
        <f>IF(N222="základná",J222,0)</f>
        <v>0</v>
      </c>
      <c r="BF222" s="152">
        <f>IF(N222="znížená",J222,0)</f>
        <v>0</v>
      </c>
      <c r="BG222" s="152">
        <f>IF(N222="zákl. prenesená",J222,0)</f>
        <v>0</v>
      </c>
      <c r="BH222" s="152">
        <f>IF(N222="zníž. prenesená",J222,0)</f>
        <v>0</v>
      </c>
      <c r="BI222" s="152">
        <f>IF(N222="nulová",J222,0)</f>
        <v>0</v>
      </c>
      <c r="BJ222" s="16" t="s">
        <v>79</v>
      </c>
      <c r="BK222" s="152">
        <f>ROUND(I222*H222,2)</f>
        <v>0</v>
      </c>
      <c r="BL222" s="16" t="s">
        <v>1175</v>
      </c>
      <c r="BM222" s="151" t="s">
        <v>971</v>
      </c>
    </row>
    <row r="223" spans="2:65" s="1" customFormat="1" ht="37.950000000000003" customHeight="1" x14ac:dyDescent="0.2">
      <c r="B223" s="138"/>
      <c r="C223" s="139">
        <v>83</v>
      </c>
      <c r="D223" s="139" t="s">
        <v>145</v>
      </c>
      <c r="E223" s="140" t="s">
        <v>1176</v>
      </c>
      <c r="F223" s="141" t="s">
        <v>1177</v>
      </c>
      <c r="G223" s="142" t="s">
        <v>1178</v>
      </c>
      <c r="H223" s="143">
        <v>1</v>
      </c>
      <c r="I223" s="144"/>
      <c r="J223" s="145">
        <f>ROUND(I223*H223,2)</f>
        <v>0</v>
      </c>
      <c r="K223" s="146"/>
      <c r="L223" s="31"/>
      <c r="M223" s="147" t="s">
        <v>1</v>
      </c>
      <c r="N223" s="148" t="s">
        <v>36</v>
      </c>
      <c r="P223" s="149">
        <f>O223*H223</f>
        <v>0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AR223" s="151" t="s">
        <v>1175</v>
      </c>
      <c r="AT223" s="151" t="s">
        <v>145</v>
      </c>
      <c r="AU223" s="151" t="s">
        <v>75</v>
      </c>
      <c r="AY223" s="16" t="s">
        <v>143</v>
      </c>
      <c r="BE223" s="152">
        <f>IF(N223="základná",J223,0)</f>
        <v>0</v>
      </c>
      <c r="BF223" s="152">
        <f>IF(N223="znížená",J223,0)</f>
        <v>0</v>
      </c>
      <c r="BG223" s="152">
        <f>IF(N223="zákl. prenesená",J223,0)</f>
        <v>0</v>
      </c>
      <c r="BH223" s="152">
        <f>IF(N223="zníž. prenesená",J223,0)</f>
        <v>0</v>
      </c>
      <c r="BI223" s="152">
        <f>IF(N223="nulová",J223,0)</f>
        <v>0</v>
      </c>
      <c r="BJ223" s="16" t="s">
        <v>79</v>
      </c>
      <c r="BK223" s="152">
        <f>ROUND(I223*H223,2)</f>
        <v>0</v>
      </c>
      <c r="BL223" s="16" t="s">
        <v>1175</v>
      </c>
      <c r="BM223" s="151" t="s">
        <v>983</v>
      </c>
    </row>
    <row r="224" spans="2:65" s="1" customFormat="1" ht="37.950000000000003" customHeight="1" x14ac:dyDescent="0.2">
      <c r="B224" s="138"/>
      <c r="C224" s="139">
        <v>84</v>
      </c>
      <c r="D224" s="139" t="s">
        <v>145</v>
      </c>
      <c r="E224" s="140" t="s">
        <v>1179</v>
      </c>
      <c r="F224" s="141" t="s">
        <v>1180</v>
      </c>
      <c r="G224" s="142" t="s">
        <v>1174</v>
      </c>
      <c r="H224" s="143">
        <v>24</v>
      </c>
      <c r="I224" s="144"/>
      <c r="J224" s="145">
        <f>ROUND(I224*H224,2)</f>
        <v>0</v>
      </c>
      <c r="K224" s="146"/>
      <c r="L224" s="31"/>
      <c r="M224" s="147" t="s">
        <v>1</v>
      </c>
      <c r="N224" s="148" t="s">
        <v>36</v>
      </c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AR224" s="151" t="s">
        <v>1175</v>
      </c>
      <c r="AT224" s="151" t="s">
        <v>145</v>
      </c>
      <c r="AU224" s="151" t="s">
        <v>75</v>
      </c>
      <c r="AY224" s="16" t="s">
        <v>143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6" t="s">
        <v>79</v>
      </c>
      <c r="BK224" s="152">
        <f>ROUND(I224*H224,2)</f>
        <v>0</v>
      </c>
      <c r="BL224" s="16" t="s">
        <v>1175</v>
      </c>
      <c r="BM224" s="151" t="s">
        <v>992</v>
      </c>
    </row>
    <row r="225" spans="2:65" s="1" customFormat="1" ht="16.5" customHeight="1" x14ac:dyDescent="0.2">
      <c r="B225" s="138"/>
      <c r="C225" s="139">
        <v>85</v>
      </c>
      <c r="D225" s="139" t="s">
        <v>145</v>
      </c>
      <c r="E225" s="140" t="s">
        <v>1181</v>
      </c>
      <c r="F225" s="141" t="s">
        <v>1182</v>
      </c>
      <c r="G225" s="142" t="s">
        <v>1178</v>
      </c>
      <c r="H225" s="143">
        <v>1</v>
      </c>
      <c r="I225" s="144"/>
      <c r="J225" s="145">
        <f>ROUND(I225*H225,2)</f>
        <v>0</v>
      </c>
      <c r="K225" s="146"/>
      <c r="L225" s="31"/>
      <c r="M225" s="189" t="s">
        <v>1</v>
      </c>
      <c r="N225" s="190" t="s">
        <v>36</v>
      </c>
      <c r="O225" s="191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AR225" s="151" t="s">
        <v>1175</v>
      </c>
      <c r="AT225" s="151" t="s">
        <v>145</v>
      </c>
      <c r="AU225" s="151" t="s">
        <v>75</v>
      </c>
      <c r="AY225" s="16" t="s">
        <v>143</v>
      </c>
      <c r="BE225" s="152">
        <f>IF(N225="základná",J225,0)</f>
        <v>0</v>
      </c>
      <c r="BF225" s="152">
        <f>IF(N225="znížená",J225,0)</f>
        <v>0</v>
      </c>
      <c r="BG225" s="152">
        <f>IF(N225="zákl. prenesená",J225,0)</f>
        <v>0</v>
      </c>
      <c r="BH225" s="152">
        <f>IF(N225="zníž. prenesená",J225,0)</f>
        <v>0</v>
      </c>
      <c r="BI225" s="152">
        <f>IF(N225="nulová",J225,0)</f>
        <v>0</v>
      </c>
      <c r="BJ225" s="16" t="s">
        <v>79</v>
      </c>
      <c r="BK225" s="152">
        <f>ROUND(I225*H225,2)</f>
        <v>0</v>
      </c>
      <c r="BL225" s="16" t="s">
        <v>1175</v>
      </c>
      <c r="BM225" s="151" t="s">
        <v>1015</v>
      </c>
    </row>
    <row r="226" spans="2:65" s="1" customFormat="1" ht="6.9" customHeight="1" x14ac:dyDescent="0.2">
      <c r="B226" s="46"/>
      <c r="C226" s="47"/>
      <c r="D226" s="47"/>
      <c r="E226" s="47"/>
      <c r="F226" s="47"/>
      <c r="G226" s="47"/>
      <c r="H226" s="47"/>
      <c r="I226" s="47"/>
      <c r="J226" s="47"/>
      <c r="K226" s="47"/>
      <c r="L226" s="31"/>
    </row>
  </sheetData>
  <autoFilter ref="C127:K225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92"/>
  <sheetViews>
    <sheetView showGridLines="0" topLeftCell="A109" workbookViewId="0">
      <selection activeCell="F130" sqref="F130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710937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27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84</v>
      </c>
    </row>
    <row r="3" spans="2:46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" customHeight="1" x14ac:dyDescent="0.2">
      <c r="B4" s="19"/>
      <c r="D4" s="20" t="s">
        <v>91</v>
      </c>
      <c r="L4" s="19"/>
      <c r="M4" s="89" t="s">
        <v>9</v>
      </c>
      <c r="AT4" s="16" t="s">
        <v>3</v>
      </c>
    </row>
    <row r="5" spans="2:46" ht="6.9" customHeight="1" x14ac:dyDescent="0.2">
      <c r="B5" s="19"/>
      <c r="L5" s="19"/>
    </row>
    <row r="6" spans="2:46" ht="12" customHeight="1" x14ac:dyDescent="0.2">
      <c r="B6" s="19"/>
      <c r="D6" s="26" t="s">
        <v>14</v>
      </c>
      <c r="L6" s="19"/>
    </row>
    <row r="7" spans="2:46" ht="16.5" customHeight="1" x14ac:dyDescent="0.2">
      <c r="B7" s="19"/>
      <c r="E7" s="241" t="str">
        <f>'Rekapitulácia stavby'!K6</f>
        <v>Obnova Materskej školy Hrubá Borša</v>
      </c>
      <c r="F7" s="242"/>
      <c r="G7" s="242"/>
      <c r="H7" s="242"/>
      <c r="L7" s="19"/>
    </row>
    <row r="8" spans="2:46" s="1" customFormat="1" ht="12" customHeight="1" x14ac:dyDescent="0.2">
      <c r="B8" s="31"/>
      <c r="D8" s="26" t="s">
        <v>92</v>
      </c>
      <c r="L8" s="31"/>
    </row>
    <row r="9" spans="2:46" s="1" customFormat="1" ht="16.5" customHeight="1" x14ac:dyDescent="0.2">
      <c r="B9" s="31"/>
      <c r="E9" s="214" t="s">
        <v>1183</v>
      </c>
      <c r="F9" s="240"/>
      <c r="G9" s="240"/>
      <c r="H9" s="240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5" customHeight="1" x14ac:dyDescent="0.2">
      <c r="B13" s="31"/>
      <c r="L13" s="31"/>
    </row>
    <row r="14" spans="2:46" s="1" customFormat="1" ht="12" customHeight="1" x14ac:dyDescent="0.2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 x14ac:dyDescent="0.2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" customHeight="1" x14ac:dyDescent="0.2">
      <c r="B16" s="31"/>
      <c r="L16" s="31"/>
    </row>
    <row r="17" spans="2:12" s="1" customFormat="1" ht="12" customHeight="1" x14ac:dyDescent="0.2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 x14ac:dyDescent="0.2">
      <c r="B18" s="31"/>
      <c r="E18" s="243" t="str">
        <f>'Rekapitulácia stavby'!E14</f>
        <v>Vyplň údaj</v>
      </c>
      <c r="F18" s="239"/>
      <c r="G18" s="239"/>
      <c r="H18" s="239"/>
      <c r="I18" s="26" t="s">
        <v>23</v>
      </c>
      <c r="J18" s="27" t="str">
        <f>'Rekapitulácia stavby'!AN14</f>
        <v>Vyplň údaj</v>
      </c>
      <c r="L18" s="31"/>
    </row>
    <row r="19" spans="2:12" s="1" customFormat="1" ht="6.9" customHeight="1" x14ac:dyDescent="0.2">
      <c r="B19" s="31"/>
      <c r="L19" s="31"/>
    </row>
    <row r="20" spans="2:12" s="1" customFormat="1" ht="12" customHeight="1" x14ac:dyDescent="0.2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 x14ac:dyDescent="0.2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" customHeight="1" x14ac:dyDescent="0.2">
      <c r="B22" s="31"/>
      <c r="L22" s="31"/>
    </row>
    <row r="23" spans="2:12" s="1" customFormat="1" ht="12" customHeight="1" x14ac:dyDescent="0.2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 x14ac:dyDescent="0.2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" customHeight="1" x14ac:dyDescent="0.2">
      <c r="B25" s="31"/>
      <c r="L25" s="31"/>
    </row>
    <row r="26" spans="2:12" s="1" customFormat="1" ht="12" customHeight="1" x14ac:dyDescent="0.2">
      <c r="B26" s="31"/>
      <c r="D26" s="26" t="s">
        <v>29</v>
      </c>
      <c r="L26" s="31"/>
    </row>
    <row r="27" spans="2:12" s="7" customFormat="1" ht="16.5" customHeight="1" x14ac:dyDescent="0.2">
      <c r="B27" s="90"/>
      <c r="E27" s="223" t="s">
        <v>1</v>
      </c>
      <c r="F27" s="223"/>
      <c r="G27" s="223"/>
      <c r="H27" s="223"/>
      <c r="L27" s="90"/>
    </row>
    <row r="28" spans="2:12" s="1" customFormat="1" ht="6.9" customHeight="1" x14ac:dyDescent="0.2">
      <c r="B28" s="31"/>
      <c r="L28" s="31"/>
    </row>
    <row r="29" spans="2:12" s="1" customFormat="1" ht="6.9" customHeight="1" x14ac:dyDescent="0.2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 x14ac:dyDescent="0.2">
      <c r="B30" s="31"/>
      <c r="D30" s="91" t="s">
        <v>30</v>
      </c>
      <c r="J30" s="67">
        <f>ROUND(J131, 2)</f>
        <v>0</v>
      </c>
      <c r="L30" s="31"/>
    </row>
    <row r="31" spans="2:12" s="1" customFormat="1" ht="6.9" customHeight="1" x14ac:dyDescent="0.2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" customHeight="1" x14ac:dyDescent="0.2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" customHeight="1" x14ac:dyDescent="0.2">
      <c r="B33" s="31"/>
      <c r="D33" s="92" t="s">
        <v>34</v>
      </c>
      <c r="E33" s="36" t="s">
        <v>35</v>
      </c>
      <c r="F33" s="93">
        <f>ROUND((SUM(BE131:BE291)),  2)</f>
        <v>0</v>
      </c>
      <c r="G33" s="94"/>
      <c r="H33" s="94"/>
      <c r="I33" s="95">
        <v>0.2</v>
      </c>
      <c r="J33" s="93">
        <f>ROUND(((SUM(BE131:BE291))*I33),  2)</f>
        <v>0</v>
      </c>
      <c r="L33" s="31"/>
    </row>
    <row r="34" spans="2:12" s="1" customFormat="1" ht="14.4" customHeight="1" x14ac:dyDescent="0.2">
      <c r="B34" s="31"/>
      <c r="E34" s="36" t="s">
        <v>36</v>
      </c>
      <c r="F34" s="93">
        <f>ROUND((SUM(BF131:BF291)),  2)</f>
        <v>0</v>
      </c>
      <c r="G34" s="94"/>
      <c r="H34" s="94"/>
      <c r="I34" s="95">
        <v>0.2</v>
      </c>
      <c r="J34" s="93">
        <f>ROUND(((SUM(BF131:BF291))*I34),  2)</f>
        <v>0</v>
      </c>
      <c r="L34" s="31"/>
    </row>
    <row r="35" spans="2:12" s="1" customFormat="1" ht="14.4" hidden="1" customHeight="1" x14ac:dyDescent="0.2">
      <c r="B35" s="31"/>
      <c r="E35" s="26" t="s">
        <v>37</v>
      </c>
      <c r="F35" s="96">
        <f>ROUND((SUM(BG131:BG291)),  2)</f>
        <v>0</v>
      </c>
      <c r="I35" s="97">
        <v>0.2</v>
      </c>
      <c r="J35" s="96">
        <f>0</f>
        <v>0</v>
      </c>
      <c r="L35" s="31"/>
    </row>
    <row r="36" spans="2:12" s="1" customFormat="1" ht="14.4" hidden="1" customHeight="1" x14ac:dyDescent="0.2">
      <c r="B36" s="31"/>
      <c r="E36" s="26" t="s">
        <v>38</v>
      </c>
      <c r="F36" s="96">
        <f>ROUND((SUM(BH131:BH291)),  2)</f>
        <v>0</v>
      </c>
      <c r="I36" s="97">
        <v>0.2</v>
      </c>
      <c r="J36" s="96">
        <f>0</f>
        <v>0</v>
      </c>
      <c r="L36" s="31"/>
    </row>
    <row r="37" spans="2:12" s="1" customFormat="1" ht="14.4" hidden="1" customHeight="1" x14ac:dyDescent="0.2">
      <c r="B37" s="31"/>
      <c r="E37" s="36" t="s">
        <v>39</v>
      </c>
      <c r="F37" s="93">
        <f>ROUND((SUM(BI131:BI291)),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" customHeight="1" x14ac:dyDescent="0.2">
      <c r="B38" s="31"/>
      <c r="L38" s="31"/>
    </row>
    <row r="39" spans="2:12" s="1" customFormat="1" ht="25.35" customHeight="1" x14ac:dyDescent="0.2">
      <c r="B39" s="31"/>
      <c r="C39" s="98"/>
      <c r="D39" s="99" t="s">
        <v>40</v>
      </c>
      <c r="E39" s="58"/>
      <c r="F39" s="58"/>
      <c r="G39" s="100" t="s">
        <v>41</v>
      </c>
      <c r="H39" s="101" t="s">
        <v>42</v>
      </c>
      <c r="I39" s="58"/>
      <c r="J39" s="102">
        <f>SUM(J30:J37)</f>
        <v>0</v>
      </c>
      <c r="K39" s="103"/>
      <c r="L39" s="31"/>
    </row>
    <row r="40" spans="2:12" s="1" customFormat="1" ht="14.4" customHeight="1" x14ac:dyDescent="0.2">
      <c r="B40" s="31"/>
      <c r="L40" s="31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" customHeight="1" x14ac:dyDescent="0.2">
      <c r="B82" s="31"/>
      <c r="C82" s="20" t="s">
        <v>94</v>
      </c>
      <c r="L82" s="31"/>
    </row>
    <row r="83" spans="2:47" s="1" customFormat="1" ht="6.9" customHeight="1" x14ac:dyDescent="0.2">
      <c r="B83" s="31"/>
      <c r="L83" s="31"/>
    </row>
    <row r="84" spans="2:47" s="1" customFormat="1" ht="12" customHeight="1" x14ac:dyDescent="0.2">
      <c r="B84" s="31"/>
      <c r="C84" s="26" t="s">
        <v>14</v>
      </c>
      <c r="L84" s="31"/>
    </row>
    <row r="85" spans="2:47" s="1" customFormat="1" ht="16.5" customHeight="1" x14ac:dyDescent="0.2">
      <c r="B85" s="31"/>
      <c r="E85" s="241" t="str">
        <f>E7</f>
        <v>Obnova Materskej školy Hrubá Borša</v>
      </c>
      <c r="F85" s="242"/>
      <c r="G85" s="242"/>
      <c r="H85" s="242"/>
      <c r="L85" s="31"/>
    </row>
    <row r="86" spans="2:47" s="1" customFormat="1" ht="12" customHeight="1" x14ac:dyDescent="0.2">
      <c r="B86" s="31"/>
      <c r="C86" s="26" t="s">
        <v>92</v>
      </c>
      <c r="L86" s="31"/>
    </row>
    <row r="87" spans="2:47" s="1" customFormat="1" ht="16.5" customHeight="1" x14ac:dyDescent="0.2">
      <c r="B87" s="31"/>
      <c r="E87" s="214" t="str">
        <f>E9</f>
        <v>3 - Zdravotechnika</v>
      </c>
      <c r="F87" s="240"/>
      <c r="G87" s="240"/>
      <c r="H87" s="240"/>
      <c r="L87" s="31"/>
    </row>
    <row r="88" spans="2:47" s="1" customFormat="1" ht="6.9" customHeight="1" x14ac:dyDescent="0.2">
      <c r="B88" s="31"/>
      <c r="L88" s="31"/>
    </row>
    <row r="89" spans="2:47" s="1" customFormat="1" ht="12" customHeight="1" x14ac:dyDescent="0.2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" customHeight="1" x14ac:dyDescent="0.2">
      <c r="B90" s="31"/>
      <c r="L90" s="31"/>
    </row>
    <row r="91" spans="2:47" s="1" customFormat="1" ht="15.15" customHeight="1" x14ac:dyDescent="0.2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15" customHeight="1" x14ac:dyDescent="0.2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 x14ac:dyDescent="0.2">
      <c r="B95" s="31"/>
      <c r="L95" s="31"/>
    </row>
    <row r="96" spans="2:47" s="1" customFormat="1" ht="22.95" customHeight="1" x14ac:dyDescent="0.2">
      <c r="B96" s="31"/>
      <c r="C96" s="108" t="s">
        <v>97</v>
      </c>
      <c r="J96" s="67">
        <f>J131</f>
        <v>0</v>
      </c>
      <c r="L96" s="31"/>
      <c r="AU96" s="16" t="s">
        <v>98</v>
      </c>
    </row>
    <row r="97" spans="2:12" s="8" customFormat="1" ht="24.9" customHeight="1" x14ac:dyDescent="0.2">
      <c r="B97" s="109"/>
      <c r="D97" s="110" t="s">
        <v>99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95" customHeight="1" x14ac:dyDescent="0.2">
      <c r="B98" s="113"/>
      <c r="D98" s="114" t="s">
        <v>1184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95" customHeight="1" x14ac:dyDescent="0.2">
      <c r="B99" s="113"/>
      <c r="D99" s="114" t="s">
        <v>103</v>
      </c>
      <c r="E99" s="115"/>
      <c r="F99" s="115"/>
      <c r="G99" s="115"/>
      <c r="H99" s="115"/>
      <c r="I99" s="115"/>
      <c r="J99" s="116">
        <f>J146</f>
        <v>0</v>
      </c>
      <c r="L99" s="113"/>
    </row>
    <row r="100" spans="2:12" s="9" customFormat="1" ht="19.95" customHeight="1" x14ac:dyDescent="0.2">
      <c r="B100" s="113"/>
      <c r="D100" s="114" t="s">
        <v>104</v>
      </c>
      <c r="E100" s="115"/>
      <c r="F100" s="115"/>
      <c r="G100" s="115"/>
      <c r="H100" s="115"/>
      <c r="I100" s="115"/>
      <c r="J100" s="116">
        <f>J148</f>
        <v>0</v>
      </c>
      <c r="L100" s="113"/>
    </row>
    <row r="101" spans="2:12" s="9" customFormat="1" ht="19.95" customHeight="1" x14ac:dyDescent="0.2">
      <c r="B101" s="113"/>
      <c r="D101" s="114" t="s">
        <v>1185</v>
      </c>
      <c r="E101" s="115"/>
      <c r="F101" s="115"/>
      <c r="G101" s="115"/>
      <c r="H101" s="115"/>
      <c r="I101" s="115"/>
      <c r="J101" s="116">
        <f>J152</f>
        <v>0</v>
      </c>
      <c r="L101" s="113"/>
    </row>
    <row r="102" spans="2:12" s="9" customFormat="1" ht="19.95" customHeight="1" x14ac:dyDescent="0.2">
      <c r="B102" s="113"/>
      <c r="D102" s="114" t="s">
        <v>1186</v>
      </c>
      <c r="E102" s="115"/>
      <c r="F102" s="115"/>
      <c r="G102" s="115"/>
      <c r="H102" s="115"/>
      <c r="I102" s="115"/>
      <c r="J102" s="116">
        <f>J156</f>
        <v>0</v>
      </c>
      <c r="L102" s="113"/>
    </row>
    <row r="103" spans="2:12" s="9" customFormat="1" ht="19.95" customHeight="1" x14ac:dyDescent="0.2">
      <c r="B103" s="113"/>
      <c r="D103" s="114" t="s">
        <v>106</v>
      </c>
      <c r="E103" s="115"/>
      <c r="F103" s="115"/>
      <c r="G103" s="115"/>
      <c r="H103" s="115"/>
      <c r="I103" s="115"/>
      <c r="J103" s="116">
        <f>J170</f>
        <v>0</v>
      </c>
      <c r="L103" s="113"/>
    </row>
    <row r="104" spans="2:12" s="8" customFormat="1" ht="24.9" customHeight="1" x14ac:dyDescent="0.2">
      <c r="B104" s="109"/>
      <c r="D104" s="110" t="s">
        <v>107</v>
      </c>
      <c r="E104" s="111"/>
      <c r="F104" s="111"/>
      <c r="G104" s="111"/>
      <c r="H104" s="111"/>
      <c r="I104" s="111"/>
      <c r="J104" s="112">
        <f>J172</f>
        <v>0</v>
      </c>
      <c r="L104" s="109"/>
    </row>
    <row r="105" spans="2:12" s="9" customFormat="1" ht="19.95" customHeight="1" x14ac:dyDescent="0.2">
      <c r="B105" s="113"/>
      <c r="D105" s="114" t="s">
        <v>108</v>
      </c>
      <c r="E105" s="115"/>
      <c r="F105" s="115"/>
      <c r="G105" s="115"/>
      <c r="H105" s="115"/>
      <c r="I105" s="115"/>
      <c r="J105" s="116">
        <f>J173</f>
        <v>0</v>
      </c>
      <c r="L105" s="113"/>
    </row>
    <row r="106" spans="2:12" s="9" customFormat="1" ht="19.95" customHeight="1" x14ac:dyDescent="0.2">
      <c r="B106" s="113"/>
      <c r="D106" s="114" t="s">
        <v>109</v>
      </c>
      <c r="E106" s="115"/>
      <c r="F106" s="115"/>
      <c r="G106" s="115"/>
      <c r="H106" s="115"/>
      <c r="I106" s="115"/>
      <c r="J106" s="116">
        <f>J182</f>
        <v>0</v>
      </c>
      <c r="L106" s="113"/>
    </row>
    <row r="107" spans="2:12" s="9" customFormat="1" ht="19.95" customHeight="1" x14ac:dyDescent="0.2">
      <c r="B107" s="113"/>
      <c r="D107" s="114" t="s">
        <v>1187</v>
      </c>
      <c r="E107" s="115"/>
      <c r="F107" s="115"/>
      <c r="G107" s="115"/>
      <c r="H107" s="115"/>
      <c r="I107" s="115"/>
      <c r="J107" s="116">
        <f>J199</f>
        <v>0</v>
      </c>
      <c r="L107" s="113"/>
    </row>
    <row r="108" spans="2:12" s="9" customFormat="1" ht="19.95" customHeight="1" x14ac:dyDescent="0.2">
      <c r="B108" s="113"/>
      <c r="D108" s="114" t="s">
        <v>1188</v>
      </c>
      <c r="E108" s="115"/>
      <c r="F108" s="115"/>
      <c r="G108" s="115"/>
      <c r="H108" s="115"/>
      <c r="I108" s="115"/>
      <c r="J108" s="116">
        <f>J227</f>
        <v>0</v>
      </c>
      <c r="L108" s="113"/>
    </row>
    <row r="109" spans="2:12" s="9" customFormat="1" ht="19.95" customHeight="1" x14ac:dyDescent="0.2">
      <c r="B109" s="113"/>
      <c r="D109" s="114" t="s">
        <v>1189</v>
      </c>
      <c r="E109" s="115"/>
      <c r="F109" s="115"/>
      <c r="G109" s="115"/>
      <c r="H109" s="115"/>
      <c r="I109" s="115"/>
      <c r="J109" s="116">
        <f>J253</f>
        <v>0</v>
      </c>
      <c r="L109" s="113"/>
    </row>
    <row r="110" spans="2:12" s="9" customFormat="1" ht="19.95" customHeight="1" x14ac:dyDescent="0.2">
      <c r="B110" s="113"/>
      <c r="D110" s="114" t="s">
        <v>119</v>
      </c>
      <c r="E110" s="115"/>
      <c r="F110" s="115"/>
      <c r="G110" s="115"/>
      <c r="H110" s="115"/>
      <c r="I110" s="115"/>
      <c r="J110" s="116">
        <f>J279</f>
        <v>0</v>
      </c>
      <c r="L110" s="113"/>
    </row>
    <row r="111" spans="2:12" s="8" customFormat="1" ht="24.9" customHeight="1" x14ac:dyDescent="0.2">
      <c r="B111" s="109"/>
      <c r="D111" s="110" t="s">
        <v>1001</v>
      </c>
      <c r="E111" s="111"/>
      <c r="F111" s="111"/>
      <c r="G111" s="111"/>
      <c r="H111" s="111"/>
      <c r="I111" s="111"/>
      <c r="J111" s="112">
        <f>J290</f>
        <v>0</v>
      </c>
      <c r="L111" s="109"/>
    </row>
    <row r="112" spans="2:12" s="1" customFormat="1" ht="21.75" customHeight="1" x14ac:dyDescent="0.2">
      <c r="B112" s="31"/>
      <c r="L112" s="31"/>
    </row>
    <row r="113" spans="2:12" s="1" customFormat="1" ht="6.9" customHeight="1" x14ac:dyDescent="0.2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" customHeight="1" x14ac:dyDescent="0.2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" customHeight="1" x14ac:dyDescent="0.2">
      <c r="B118" s="31"/>
      <c r="C118" s="20" t="s">
        <v>129</v>
      </c>
      <c r="L118" s="31"/>
    </row>
    <row r="119" spans="2:12" s="1" customFormat="1" ht="6.9" customHeight="1" x14ac:dyDescent="0.2">
      <c r="B119" s="31"/>
      <c r="L119" s="31"/>
    </row>
    <row r="120" spans="2:12" s="1" customFormat="1" ht="12" customHeight="1" x14ac:dyDescent="0.2">
      <c r="B120" s="31"/>
      <c r="C120" s="26" t="s">
        <v>14</v>
      </c>
      <c r="L120" s="31"/>
    </row>
    <row r="121" spans="2:12" s="1" customFormat="1" ht="16.5" customHeight="1" x14ac:dyDescent="0.2">
      <c r="B121" s="31"/>
      <c r="E121" s="241" t="str">
        <f>E7</f>
        <v>Obnova Materskej školy Hrubá Borša</v>
      </c>
      <c r="F121" s="242"/>
      <c r="G121" s="242"/>
      <c r="H121" s="242"/>
      <c r="L121" s="31"/>
    </row>
    <row r="122" spans="2:12" s="1" customFormat="1" ht="12" customHeight="1" x14ac:dyDescent="0.2">
      <c r="B122" s="31"/>
      <c r="C122" s="26" t="s">
        <v>92</v>
      </c>
      <c r="L122" s="31"/>
    </row>
    <row r="123" spans="2:12" s="1" customFormat="1" ht="16.5" customHeight="1" x14ac:dyDescent="0.2">
      <c r="B123" s="31"/>
      <c r="E123" s="214" t="str">
        <f>E9</f>
        <v>3 - Zdravotechnika</v>
      </c>
      <c r="F123" s="240"/>
      <c r="G123" s="240"/>
      <c r="H123" s="240"/>
      <c r="L123" s="31"/>
    </row>
    <row r="124" spans="2:12" s="1" customFormat="1" ht="6.9" customHeight="1" x14ac:dyDescent="0.2">
      <c r="B124" s="31"/>
      <c r="L124" s="31"/>
    </row>
    <row r="125" spans="2:12" s="1" customFormat="1" ht="12" customHeight="1" x14ac:dyDescent="0.2">
      <c r="B125" s="31"/>
      <c r="C125" s="26" t="s">
        <v>18</v>
      </c>
      <c r="F125" s="24" t="str">
        <f>F12</f>
        <v xml:space="preserve"> </v>
      </c>
      <c r="I125" s="26" t="s">
        <v>20</v>
      </c>
      <c r="J125" s="54" t="str">
        <f>IF(J12="","",J12)</f>
        <v/>
      </c>
      <c r="L125" s="31"/>
    </row>
    <row r="126" spans="2:12" s="1" customFormat="1" ht="6.9" customHeight="1" x14ac:dyDescent="0.2">
      <c r="B126" s="31"/>
      <c r="L126" s="31"/>
    </row>
    <row r="127" spans="2:12" s="1" customFormat="1" ht="15.15" customHeight="1" x14ac:dyDescent="0.2">
      <c r="B127" s="31"/>
      <c r="C127" s="26" t="s">
        <v>21</v>
      </c>
      <c r="F127" s="24" t="str">
        <f>E15</f>
        <v xml:space="preserve"> </v>
      </c>
      <c r="I127" s="26" t="s">
        <v>26</v>
      </c>
      <c r="J127" s="29" t="str">
        <f>E21</f>
        <v xml:space="preserve"> </v>
      </c>
      <c r="L127" s="31"/>
    </row>
    <row r="128" spans="2:12" s="1" customFormat="1" ht="15.15" customHeight="1" x14ac:dyDescent="0.2">
      <c r="B128" s="31"/>
      <c r="C128" s="26" t="s">
        <v>24</v>
      </c>
      <c r="F128" s="24" t="str">
        <f>IF(E18="","",E18)</f>
        <v>Vyplň údaj</v>
      </c>
      <c r="I128" s="26" t="s">
        <v>28</v>
      </c>
      <c r="J128" s="29" t="str">
        <f>E24</f>
        <v xml:space="preserve"> </v>
      </c>
      <c r="L128" s="31"/>
    </row>
    <row r="129" spans="2:65" s="1" customFormat="1" ht="10.35" customHeight="1" x14ac:dyDescent="0.2">
      <c r="B129" s="31"/>
      <c r="L129" s="31"/>
    </row>
    <row r="130" spans="2:65" s="10" customFormat="1" ht="29.25" customHeight="1" x14ac:dyDescent="0.2">
      <c r="B130" s="117"/>
      <c r="C130" s="118" t="s">
        <v>130</v>
      </c>
      <c r="D130" s="119" t="s">
        <v>55</v>
      </c>
      <c r="E130" s="119" t="s">
        <v>51</v>
      </c>
      <c r="F130" s="119" t="s">
        <v>2076</v>
      </c>
      <c r="G130" s="119" t="s">
        <v>131</v>
      </c>
      <c r="H130" s="119" t="s">
        <v>132</v>
      </c>
      <c r="I130" s="119" t="s">
        <v>133</v>
      </c>
      <c r="J130" s="120" t="s">
        <v>96</v>
      </c>
      <c r="K130" s="121" t="s">
        <v>134</v>
      </c>
      <c r="L130" s="117"/>
      <c r="M130" s="60" t="s">
        <v>1</v>
      </c>
      <c r="N130" s="61" t="s">
        <v>34</v>
      </c>
      <c r="O130" s="61" t="s">
        <v>135</v>
      </c>
      <c r="P130" s="61" t="s">
        <v>136</v>
      </c>
      <c r="Q130" s="61" t="s">
        <v>137</v>
      </c>
      <c r="R130" s="61" t="s">
        <v>138</v>
      </c>
      <c r="S130" s="61" t="s">
        <v>139</v>
      </c>
      <c r="T130" s="62" t="s">
        <v>140</v>
      </c>
    </row>
    <row r="131" spans="2:65" s="1" customFormat="1" ht="22.95" customHeight="1" x14ac:dyDescent="0.3">
      <c r="B131" s="31"/>
      <c r="C131" s="65" t="s">
        <v>97</v>
      </c>
      <c r="J131" s="122">
        <f>BK131</f>
        <v>0</v>
      </c>
      <c r="L131" s="31"/>
      <c r="M131" s="63"/>
      <c r="N131" s="55"/>
      <c r="O131" s="55"/>
      <c r="P131" s="123">
        <f>P132+P172+P290</f>
        <v>0</v>
      </c>
      <c r="Q131" s="55"/>
      <c r="R131" s="123">
        <f>R132+R172+R290</f>
        <v>0</v>
      </c>
      <c r="S131" s="55"/>
      <c r="T131" s="124">
        <f>T132+T172+T290</f>
        <v>0</v>
      </c>
      <c r="AT131" s="16" t="s">
        <v>69</v>
      </c>
      <c r="AU131" s="16" t="s">
        <v>98</v>
      </c>
      <c r="BK131" s="125">
        <f>BK132+BK172+BK290</f>
        <v>0</v>
      </c>
    </row>
    <row r="132" spans="2:65" s="11" customFormat="1" ht="25.95" customHeight="1" x14ac:dyDescent="0.25">
      <c r="B132" s="126"/>
      <c r="D132" s="127" t="s">
        <v>69</v>
      </c>
      <c r="E132" s="128" t="s">
        <v>141</v>
      </c>
      <c r="F132" s="128" t="s">
        <v>142</v>
      </c>
      <c r="I132" s="129"/>
      <c r="J132" s="130">
        <f>BK132</f>
        <v>0</v>
      </c>
      <c r="L132" s="126"/>
      <c r="M132" s="131"/>
      <c r="P132" s="132">
        <f>P133+P146+P148+P152+P156+P170</f>
        <v>0</v>
      </c>
      <c r="R132" s="132">
        <f>R133+R146+R148+R152+R156+R170</f>
        <v>0</v>
      </c>
      <c r="T132" s="133">
        <f>T133+T146+T148+T152+T156+T170</f>
        <v>0</v>
      </c>
      <c r="AR132" s="127" t="s">
        <v>75</v>
      </c>
      <c r="AT132" s="134" t="s">
        <v>69</v>
      </c>
      <c r="AU132" s="134" t="s">
        <v>70</v>
      </c>
      <c r="AY132" s="127" t="s">
        <v>143</v>
      </c>
      <c r="BK132" s="135">
        <f>BK133+BK146+BK148+BK152+BK156+BK170</f>
        <v>0</v>
      </c>
    </row>
    <row r="133" spans="2:65" s="11" customFormat="1" ht="22.95" customHeight="1" x14ac:dyDescent="0.25">
      <c r="B133" s="126"/>
      <c r="D133" s="127" t="s">
        <v>69</v>
      </c>
      <c r="E133" s="136" t="s">
        <v>75</v>
      </c>
      <c r="F133" s="136" t="s">
        <v>1190</v>
      </c>
      <c r="I133" s="129"/>
      <c r="J133" s="137">
        <f>BK133</f>
        <v>0</v>
      </c>
      <c r="L133" s="126"/>
      <c r="M133" s="131"/>
      <c r="P133" s="132">
        <f>SUM(P134:P145)</f>
        <v>0</v>
      </c>
      <c r="R133" s="132">
        <f>SUM(R134:R145)</f>
        <v>0</v>
      </c>
      <c r="T133" s="133">
        <f>SUM(T134:T145)</f>
        <v>0</v>
      </c>
      <c r="AR133" s="127" t="s">
        <v>75</v>
      </c>
      <c r="AT133" s="134" t="s">
        <v>69</v>
      </c>
      <c r="AU133" s="134" t="s">
        <v>75</v>
      </c>
      <c r="AY133" s="127" t="s">
        <v>143</v>
      </c>
      <c r="BK133" s="135">
        <f>SUM(BK134:BK145)</f>
        <v>0</v>
      </c>
    </row>
    <row r="134" spans="2:65" s="1" customFormat="1" ht="24.15" customHeight="1" x14ac:dyDescent="0.2">
      <c r="B134" s="138"/>
      <c r="C134" s="139" t="s">
        <v>75</v>
      </c>
      <c r="D134" s="139" t="s">
        <v>145</v>
      </c>
      <c r="E134" s="140" t="s">
        <v>1191</v>
      </c>
      <c r="F134" s="141" t="s">
        <v>1192</v>
      </c>
      <c r="G134" s="142" t="s">
        <v>155</v>
      </c>
      <c r="H134" s="143">
        <v>5</v>
      </c>
      <c r="I134" s="144"/>
      <c r="J134" s="145">
        <f t="shared" ref="J134:J145" si="0">ROUND(I134*H134,2)</f>
        <v>0</v>
      </c>
      <c r="K134" s="146"/>
      <c r="L134" s="31"/>
      <c r="M134" s="147" t="s">
        <v>1</v>
      </c>
      <c r="N134" s="148" t="s">
        <v>36</v>
      </c>
      <c r="P134" s="149">
        <f t="shared" ref="P134:P145" si="1">O134*H134</f>
        <v>0</v>
      </c>
      <c r="Q134" s="149">
        <v>0</v>
      </c>
      <c r="R134" s="149">
        <f t="shared" ref="R134:R145" si="2">Q134*H134</f>
        <v>0</v>
      </c>
      <c r="S134" s="149">
        <v>0</v>
      </c>
      <c r="T134" s="150">
        <f t="shared" ref="T134:T145" si="3">S134*H134</f>
        <v>0</v>
      </c>
      <c r="AR134" s="151" t="s">
        <v>85</v>
      </c>
      <c r="AT134" s="151" t="s">
        <v>145</v>
      </c>
      <c r="AU134" s="151" t="s">
        <v>79</v>
      </c>
      <c r="AY134" s="16" t="s">
        <v>143</v>
      </c>
      <c r="BE134" s="152">
        <f t="shared" ref="BE134:BE145" si="4">IF(N134="základná",J134,0)</f>
        <v>0</v>
      </c>
      <c r="BF134" s="152">
        <f t="shared" ref="BF134:BF145" si="5">IF(N134="znížená",J134,0)</f>
        <v>0</v>
      </c>
      <c r="BG134" s="152">
        <f t="shared" ref="BG134:BG145" si="6">IF(N134="zákl. prenesená",J134,0)</f>
        <v>0</v>
      </c>
      <c r="BH134" s="152">
        <f t="shared" ref="BH134:BH145" si="7">IF(N134="zníž. prenesená",J134,0)</f>
        <v>0</v>
      </c>
      <c r="BI134" s="152">
        <f t="shared" ref="BI134:BI145" si="8">IF(N134="nulová",J134,0)</f>
        <v>0</v>
      </c>
      <c r="BJ134" s="16" t="s">
        <v>79</v>
      </c>
      <c r="BK134" s="152">
        <f t="shared" ref="BK134:BK145" si="9">ROUND(I134*H134,2)</f>
        <v>0</v>
      </c>
      <c r="BL134" s="16" t="s">
        <v>85</v>
      </c>
      <c r="BM134" s="151" t="s">
        <v>79</v>
      </c>
    </row>
    <row r="135" spans="2:65" s="1" customFormat="1" ht="24.15" customHeight="1" x14ac:dyDescent="0.2">
      <c r="B135" s="138"/>
      <c r="C135" s="139" t="s">
        <v>79</v>
      </c>
      <c r="D135" s="139" t="s">
        <v>145</v>
      </c>
      <c r="E135" s="140" t="s">
        <v>1193</v>
      </c>
      <c r="F135" s="141" t="s">
        <v>1194</v>
      </c>
      <c r="G135" s="142" t="s">
        <v>155</v>
      </c>
      <c r="H135" s="143">
        <v>3</v>
      </c>
      <c r="I135" s="144"/>
      <c r="J135" s="145">
        <f t="shared" si="0"/>
        <v>0</v>
      </c>
      <c r="K135" s="146"/>
      <c r="L135" s="31"/>
      <c r="M135" s="147" t="s">
        <v>1</v>
      </c>
      <c r="N135" s="148" t="s">
        <v>36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85</v>
      </c>
      <c r="AT135" s="151" t="s">
        <v>145</v>
      </c>
      <c r="AU135" s="151" t="s">
        <v>79</v>
      </c>
      <c r="AY135" s="16" t="s">
        <v>143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6" t="s">
        <v>79</v>
      </c>
      <c r="BK135" s="152">
        <f t="shared" si="9"/>
        <v>0</v>
      </c>
      <c r="BL135" s="16" t="s">
        <v>85</v>
      </c>
      <c r="BM135" s="151" t="s">
        <v>85</v>
      </c>
    </row>
    <row r="136" spans="2:65" s="1" customFormat="1" ht="24.15" customHeight="1" x14ac:dyDescent="0.2">
      <c r="B136" s="138"/>
      <c r="C136" s="139" t="s">
        <v>82</v>
      </c>
      <c r="D136" s="139" t="s">
        <v>145</v>
      </c>
      <c r="E136" s="140" t="s">
        <v>1195</v>
      </c>
      <c r="F136" s="141" t="s">
        <v>1196</v>
      </c>
      <c r="G136" s="142" t="s">
        <v>155</v>
      </c>
      <c r="H136" s="143">
        <v>3</v>
      </c>
      <c r="I136" s="144"/>
      <c r="J136" s="145">
        <f t="shared" si="0"/>
        <v>0</v>
      </c>
      <c r="K136" s="146"/>
      <c r="L136" s="31"/>
      <c r="M136" s="147" t="s">
        <v>1</v>
      </c>
      <c r="N136" s="148" t="s">
        <v>36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85</v>
      </c>
      <c r="AT136" s="151" t="s">
        <v>145</v>
      </c>
      <c r="AU136" s="151" t="s">
        <v>79</v>
      </c>
      <c r="AY136" s="16" t="s">
        <v>143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6" t="s">
        <v>79</v>
      </c>
      <c r="BK136" s="152">
        <f t="shared" si="9"/>
        <v>0</v>
      </c>
      <c r="BL136" s="16" t="s">
        <v>85</v>
      </c>
      <c r="BM136" s="151" t="s">
        <v>174</v>
      </c>
    </row>
    <row r="137" spans="2:65" s="1" customFormat="1" ht="24.15" customHeight="1" x14ac:dyDescent="0.2">
      <c r="B137" s="138"/>
      <c r="C137" s="139" t="s">
        <v>85</v>
      </c>
      <c r="D137" s="139" t="s">
        <v>145</v>
      </c>
      <c r="E137" s="140" t="s">
        <v>1197</v>
      </c>
      <c r="F137" s="141" t="s">
        <v>176</v>
      </c>
      <c r="G137" s="142" t="s">
        <v>155</v>
      </c>
      <c r="H137" s="143">
        <v>5</v>
      </c>
      <c r="I137" s="144"/>
      <c r="J137" s="145">
        <f t="shared" si="0"/>
        <v>0</v>
      </c>
      <c r="K137" s="146"/>
      <c r="L137" s="31"/>
      <c r="M137" s="147" t="s">
        <v>1</v>
      </c>
      <c r="N137" s="148" t="s">
        <v>36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85</v>
      </c>
      <c r="AT137" s="151" t="s">
        <v>145</v>
      </c>
      <c r="AU137" s="151" t="s">
        <v>79</v>
      </c>
      <c r="AY137" s="16" t="s">
        <v>143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6" t="s">
        <v>79</v>
      </c>
      <c r="BK137" s="152">
        <f t="shared" si="9"/>
        <v>0</v>
      </c>
      <c r="BL137" s="16" t="s">
        <v>85</v>
      </c>
      <c r="BM137" s="151" t="s">
        <v>171</v>
      </c>
    </row>
    <row r="138" spans="2:65" s="1" customFormat="1" ht="33" customHeight="1" x14ac:dyDescent="0.2">
      <c r="B138" s="138"/>
      <c r="C138" s="139" t="s">
        <v>88</v>
      </c>
      <c r="D138" s="139" t="s">
        <v>145</v>
      </c>
      <c r="E138" s="140" t="s">
        <v>1198</v>
      </c>
      <c r="F138" s="141" t="s">
        <v>180</v>
      </c>
      <c r="G138" s="142" t="s">
        <v>155</v>
      </c>
      <c r="H138" s="143">
        <v>3</v>
      </c>
      <c r="I138" s="144"/>
      <c r="J138" s="145">
        <f t="shared" si="0"/>
        <v>0</v>
      </c>
      <c r="K138" s="146"/>
      <c r="L138" s="31"/>
      <c r="M138" s="147" t="s">
        <v>1</v>
      </c>
      <c r="N138" s="148" t="s">
        <v>36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85</v>
      </c>
      <c r="AT138" s="151" t="s">
        <v>145</v>
      </c>
      <c r="AU138" s="151" t="s">
        <v>79</v>
      </c>
      <c r="AY138" s="16" t="s">
        <v>143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6" t="s">
        <v>79</v>
      </c>
      <c r="BK138" s="152">
        <f t="shared" si="9"/>
        <v>0</v>
      </c>
      <c r="BL138" s="16" t="s">
        <v>85</v>
      </c>
      <c r="BM138" s="151" t="s">
        <v>190</v>
      </c>
    </row>
    <row r="139" spans="2:65" s="1" customFormat="1" ht="37.950000000000003" customHeight="1" x14ac:dyDescent="0.2">
      <c r="B139" s="138"/>
      <c r="C139" s="139" t="s">
        <v>174</v>
      </c>
      <c r="D139" s="139" t="s">
        <v>145</v>
      </c>
      <c r="E139" s="140" t="s">
        <v>1199</v>
      </c>
      <c r="F139" s="141" t="s">
        <v>183</v>
      </c>
      <c r="G139" s="142" t="s">
        <v>155</v>
      </c>
      <c r="H139" s="143">
        <v>5</v>
      </c>
      <c r="I139" s="144"/>
      <c r="J139" s="145">
        <f t="shared" si="0"/>
        <v>0</v>
      </c>
      <c r="K139" s="146"/>
      <c r="L139" s="31"/>
      <c r="M139" s="147" t="s">
        <v>1</v>
      </c>
      <c r="N139" s="148" t="s">
        <v>36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85</v>
      </c>
      <c r="AT139" s="151" t="s">
        <v>145</v>
      </c>
      <c r="AU139" s="151" t="s">
        <v>79</v>
      </c>
      <c r="AY139" s="16" t="s">
        <v>143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6" t="s">
        <v>79</v>
      </c>
      <c r="BK139" s="152">
        <f t="shared" si="9"/>
        <v>0</v>
      </c>
      <c r="BL139" s="16" t="s">
        <v>85</v>
      </c>
      <c r="BM139" s="151" t="s">
        <v>200</v>
      </c>
    </row>
    <row r="140" spans="2:65" s="1" customFormat="1" ht="24.15" customHeight="1" x14ac:dyDescent="0.2">
      <c r="B140" s="138"/>
      <c r="C140" s="139" t="s">
        <v>178</v>
      </c>
      <c r="D140" s="139" t="s">
        <v>145</v>
      </c>
      <c r="E140" s="140" t="s">
        <v>1200</v>
      </c>
      <c r="F140" s="141" t="s">
        <v>188</v>
      </c>
      <c r="G140" s="142" t="s">
        <v>155</v>
      </c>
      <c r="H140" s="143">
        <v>3</v>
      </c>
      <c r="I140" s="144"/>
      <c r="J140" s="145">
        <f t="shared" si="0"/>
        <v>0</v>
      </c>
      <c r="K140" s="146"/>
      <c r="L140" s="31"/>
      <c r="M140" s="147" t="s">
        <v>1</v>
      </c>
      <c r="N140" s="148" t="s">
        <v>36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85</v>
      </c>
      <c r="AT140" s="151" t="s">
        <v>145</v>
      </c>
      <c r="AU140" s="151" t="s">
        <v>79</v>
      </c>
      <c r="AY140" s="16" t="s">
        <v>143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6" t="s">
        <v>79</v>
      </c>
      <c r="BK140" s="152">
        <f t="shared" si="9"/>
        <v>0</v>
      </c>
      <c r="BL140" s="16" t="s">
        <v>85</v>
      </c>
      <c r="BM140" s="151" t="s">
        <v>211</v>
      </c>
    </row>
    <row r="141" spans="2:65" s="1" customFormat="1" ht="16.5" customHeight="1" x14ac:dyDescent="0.2">
      <c r="B141" s="138"/>
      <c r="C141" s="139" t="s">
        <v>171</v>
      </c>
      <c r="D141" s="139" t="s">
        <v>145</v>
      </c>
      <c r="E141" s="140" t="s">
        <v>1201</v>
      </c>
      <c r="F141" s="141" t="s">
        <v>192</v>
      </c>
      <c r="G141" s="142" t="s">
        <v>155</v>
      </c>
      <c r="H141" s="143">
        <v>3</v>
      </c>
      <c r="I141" s="144"/>
      <c r="J141" s="145">
        <f t="shared" si="0"/>
        <v>0</v>
      </c>
      <c r="K141" s="146"/>
      <c r="L141" s="31"/>
      <c r="M141" s="147" t="s">
        <v>1</v>
      </c>
      <c r="N141" s="148" t="s">
        <v>36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85</v>
      </c>
      <c r="AT141" s="151" t="s">
        <v>145</v>
      </c>
      <c r="AU141" s="151" t="s">
        <v>79</v>
      </c>
      <c r="AY141" s="16" t="s">
        <v>143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6" t="s">
        <v>79</v>
      </c>
      <c r="BK141" s="152">
        <f t="shared" si="9"/>
        <v>0</v>
      </c>
      <c r="BL141" s="16" t="s">
        <v>85</v>
      </c>
      <c r="BM141" s="151" t="s">
        <v>223</v>
      </c>
    </row>
    <row r="142" spans="2:65" s="1" customFormat="1" ht="24.15" customHeight="1" x14ac:dyDescent="0.2">
      <c r="B142" s="138"/>
      <c r="C142" s="139" t="s">
        <v>186</v>
      </c>
      <c r="D142" s="139" t="s">
        <v>145</v>
      </c>
      <c r="E142" s="140" t="s">
        <v>1202</v>
      </c>
      <c r="F142" s="141" t="s">
        <v>196</v>
      </c>
      <c r="G142" s="142" t="s">
        <v>170</v>
      </c>
      <c r="H142" s="143">
        <v>1</v>
      </c>
      <c r="I142" s="144"/>
      <c r="J142" s="145">
        <f t="shared" si="0"/>
        <v>0</v>
      </c>
      <c r="K142" s="146"/>
      <c r="L142" s="31"/>
      <c r="M142" s="147" t="s">
        <v>1</v>
      </c>
      <c r="N142" s="148" t="s">
        <v>36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85</v>
      </c>
      <c r="AT142" s="151" t="s">
        <v>145</v>
      </c>
      <c r="AU142" s="151" t="s">
        <v>79</v>
      </c>
      <c r="AY142" s="16" t="s">
        <v>143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6" t="s">
        <v>79</v>
      </c>
      <c r="BK142" s="152">
        <f t="shared" si="9"/>
        <v>0</v>
      </c>
      <c r="BL142" s="16" t="s">
        <v>85</v>
      </c>
      <c r="BM142" s="151" t="s">
        <v>232</v>
      </c>
    </row>
    <row r="143" spans="2:65" s="1" customFormat="1" ht="24.15" customHeight="1" x14ac:dyDescent="0.2">
      <c r="B143" s="138"/>
      <c r="C143" s="139" t="s">
        <v>190</v>
      </c>
      <c r="D143" s="139" t="s">
        <v>145</v>
      </c>
      <c r="E143" s="140" t="s">
        <v>1203</v>
      </c>
      <c r="F143" s="141" t="s">
        <v>1204</v>
      </c>
      <c r="G143" s="142" t="s">
        <v>155</v>
      </c>
      <c r="H143" s="143">
        <v>2</v>
      </c>
      <c r="I143" s="144"/>
      <c r="J143" s="145">
        <f t="shared" si="0"/>
        <v>0</v>
      </c>
      <c r="K143" s="146"/>
      <c r="L143" s="31"/>
      <c r="M143" s="147" t="s">
        <v>1</v>
      </c>
      <c r="N143" s="148" t="s">
        <v>36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85</v>
      </c>
      <c r="AT143" s="151" t="s">
        <v>145</v>
      </c>
      <c r="AU143" s="151" t="s">
        <v>79</v>
      </c>
      <c r="AY143" s="16" t="s">
        <v>143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6" t="s">
        <v>79</v>
      </c>
      <c r="BK143" s="152">
        <f t="shared" si="9"/>
        <v>0</v>
      </c>
      <c r="BL143" s="16" t="s">
        <v>85</v>
      </c>
      <c r="BM143" s="151" t="s">
        <v>7</v>
      </c>
    </row>
    <row r="144" spans="2:65" s="1" customFormat="1" ht="24.15" customHeight="1" x14ac:dyDescent="0.2">
      <c r="B144" s="138"/>
      <c r="C144" s="139" t="s">
        <v>194</v>
      </c>
      <c r="D144" s="139" t="s">
        <v>145</v>
      </c>
      <c r="E144" s="140" t="s">
        <v>1205</v>
      </c>
      <c r="F144" s="141" t="s">
        <v>1206</v>
      </c>
      <c r="G144" s="142" t="s">
        <v>155</v>
      </c>
      <c r="H144" s="143">
        <v>1.1000000000000001</v>
      </c>
      <c r="I144" s="144"/>
      <c r="J144" s="145">
        <f t="shared" si="0"/>
        <v>0</v>
      </c>
      <c r="K144" s="146"/>
      <c r="L144" s="31"/>
      <c r="M144" s="147" t="s">
        <v>1</v>
      </c>
      <c r="N144" s="148" t="s">
        <v>36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85</v>
      </c>
      <c r="AT144" s="151" t="s">
        <v>145</v>
      </c>
      <c r="AU144" s="151" t="s">
        <v>79</v>
      </c>
      <c r="AY144" s="16" t="s">
        <v>143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6" t="s">
        <v>79</v>
      </c>
      <c r="BK144" s="152">
        <f t="shared" si="9"/>
        <v>0</v>
      </c>
      <c r="BL144" s="16" t="s">
        <v>85</v>
      </c>
      <c r="BM144" s="151" t="s">
        <v>252</v>
      </c>
    </row>
    <row r="145" spans="2:65" s="1" customFormat="1" ht="16.5" customHeight="1" x14ac:dyDescent="0.2">
      <c r="B145" s="138"/>
      <c r="C145" s="174" t="s">
        <v>200</v>
      </c>
      <c r="D145" s="174" t="s">
        <v>167</v>
      </c>
      <c r="E145" s="175" t="s">
        <v>1207</v>
      </c>
      <c r="F145" s="176" t="s">
        <v>1208</v>
      </c>
      <c r="G145" s="177" t="s">
        <v>170</v>
      </c>
      <c r="H145" s="178">
        <v>1</v>
      </c>
      <c r="I145" s="179"/>
      <c r="J145" s="180">
        <f t="shared" si="0"/>
        <v>0</v>
      </c>
      <c r="K145" s="181"/>
      <c r="L145" s="182"/>
      <c r="M145" s="183" t="s">
        <v>1</v>
      </c>
      <c r="N145" s="184" t="s">
        <v>36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171</v>
      </c>
      <c r="AT145" s="151" t="s">
        <v>167</v>
      </c>
      <c r="AU145" s="151" t="s">
        <v>79</v>
      </c>
      <c r="AY145" s="16" t="s">
        <v>143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6" t="s">
        <v>79</v>
      </c>
      <c r="BK145" s="152">
        <f t="shared" si="9"/>
        <v>0</v>
      </c>
      <c r="BL145" s="16" t="s">
        <v>85</v>
      </c>
      <c r="BM145" s="151" t="s">
        <v>264</v>
      </c>
    </row>
    <row r="146" spans="2:65" s="11" customFormat="1" ht="22.95" customHeight="1" x14ac:dyDescent="0.25">
      <c r="B146" s="126"/>
      <c r="D146" s="127" t="s">
        <v>69</v>
      </c>
      <c r="E146" s="136" t="s">
        <v>85</v>
      </c>
      <c r="F146" s="136" t="s">
        <v>236</v>
      </c>
      <c r="I146" s="129"/>
      <c r="J146" s="137">
        <f>BK146</f>
        <v>0</v>
      </c>
      <c r="L146" s="126"/>
      <c r="M146" s="131"/>
      <c r="P146" s="132">
        <f>P147</f>
        <v>0</v>
      </c>
      <c r="R146" s="132">
        <f>R147</f>
        <v>0</v>
      </c>
      <c r="T146" s="133">
        <f>T147</f>
        <v>0</v>
      </c>
      <c r="AR146" s="127" t="s">
        <v>75</v>
      </c>
      <c r="AT146" s="134" t="s">
        <v>69</v>
      </c>
      <c r="AU146" s="134" t="s">
        <v>75</v>
      </c>
      <c r="AY146" s="127" t="s">
        <v>143</v>
      </c>
      <c r="BK146" s="135">
        <f>BK147</f>
        <v>0</v>
      </c>
    </row>
    <row r="147" spans="2:65" s="1" customFormat="1" ht="37.950000000000003" customHeight="1" x14ac:dyDescent="0.2">
      <c r="B147" s="138"/>
      <c r="C147" s="139">
        <v>13</v>
      </c>
      <c r="D147" s="139" t="s">
        <v>145</v>
      </c>
      <c r="E147" s="140" t="s">
        <v>1209</v>
      </c>
      <c r="F147" s="141" t="s">
        <v>1210</v>
      </c>
      <c r="G147" s="142" t="s">
        <v>155</v>
      </c>
      <c r="H147" s="143">
        <v>1.1000000000000001</v>
      </c>
      <c r="I147" s="144"/>
      <c r="J147" s="145">
        <f>ROUND(I147*H147,2)</f>
        <v>0</v>
      </c>
      <c r="K147" s="146"/>
      <c r="L147" s="31"/>
      <c r="M147" s="147" t="s">
        <v>1</v>
      </c>
      <c r="N147" s="148" t="s">
        <v>36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AR147" s="151" t="s">
        <v>85</v>
      </c>
      <c r="AT147" s="151" t="s">
        <v>145</v>
      </c>
      <c r="AU147" s="151" t="s">
        <v>79</v>
      </c>
      <c r="AY147" s="16" t="s">
        <v>143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6" t="s">
        <v>79</v>
      </c>
      <c r="BK147" s="152">
        <f>ROUND(I147*H147,2)</f>
        <v>0</v>
      </c>
      <c r="BL147" s="16" t="s">
        <v>85</v>
      </c>
      <c r="BM147" s="151" t="s">
        <v>274</v>
      </c>
    </row>
    <row r="148" spans="2:65" s="11" customFormat="1" ht="22.95" customHeight="1" x14ac:dyDescent="0.25">
      <c r="B148" s="126"/>
      <c r="D148" s="127" t="s">
        <v>69</v>
      </c>
      <c r="E148" s="136" t="s">
        <v>174</v>
      </c>
      <c r="F148" s="136" t="s">
        <v>242</v>
      </c>
      <c r="I148" s="129"/>
      <c r="J148" s="137">
        <f>BK148</f>
        <v>0</v>
      </c>
      <c r="L148" s="126"/>
      <c r="M148" s="131"/>
      <c r="P148" s="132">
        <f>SUM(P149:P151)</f>
        <v>0</v>
      </c>
      <c r="R148" s="132">
        <f>SUM(R149:R151)</f>
        <v>0</v>
      </c>
      <c r="T148" s="133">
        <f>SUM(T149:T151)</f>
        <v>0</v>
      </c>
      <c r="AR148" s="127" t="s">
        <v>75</v>
      </c>
      <c r="AT148" s="134" t="s">
        <v>69</v>
      </c>
      <c r="AU148" s="134" t="s">
        <v>75</v>
      </c>
      <c r="AY148" s="127" t="s">
        <v>143</v>
      </c>
      <c r="BK148" s="135">
        <f>SUM(BK149:BK151)</f>
        <v>0</v>
      </c>
    </row>
    <row r="149" spans="2:65" s="1" customFormat="1" ht="44.25" customHeight="1" x14ac:dyDescent="0.2">
      <c r="B149" s="138"/>
      <c r="C149" s="139">
        <v>14</v>
      </c>
      <c r="D149" s="139" t="s">
        <v>145</v>
      </c>
      <c r="E149" s="140" t="s">
        <v>1211</v>
      </c>
      <c r="F149" s="141" t="s">
        <v>1212</v>
      </c>
      <c r="G149" s="142" t="s">
        <v>148</v>
      </c>
      <c r="H149" s="143">
        <v>1.5</v>
      </c>
      <c r="I149" s="144"/>
      <c r="J149" s="145">
        <f>ROUND(I149*H149,2)</f>
        <v>0</v>
      </c>
      <c r="K149" s="146"/>
      <c r="L149" s="31"/>
      <c r="M149" s="147" t="s">
        <v>1</v>
      </c>
      <c r="N149" s="148" t="s">
        <v>36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85</v>
      </c>
      <c r="AT149" s="151" t="s">
        <v>145</v>
      </c>
      <c r="AU149" s="151" t="s">
        <v>79</v>
      </c>
      <c r="AY149" s="16" t="s">
        <v>143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6" t="s">
        <v>79</v>
      </c>
      <c r="BK149" s="152">
        <f>ROUND(I149*H149,2)</f>
        <v>0</v>
      </c>
      <c r="BL149" s="16" t="s">
        <v>85</v>
      </c>
      <c r="BM149" s="151" t="s">
        <v>287</v>
      </c>
    </row>
    <row r="150" spans="2:65" s="1" customFormat="1" ht="24.15" customHeight="1" x14ac:dyDescent="0.2">
      <c r="B150" s="138"/>
      <c r="C150" s="139">
        <v>15</v>
      </c>
      <c r="D150" s="139" t="s">
        <v>145</v>
      </c>
      <c r="E150" s="140" t="s">
        <v>1213</v>
      </c>
      <c r="F150" s="141" t="s">
        <v>1214</v>
      </c>
      <c r="G150" s="142" t="s">
        <v>148</v>
      </c>
      <c r="H150" s="143">
        <v>0.6</v>
      </c>
      <c r="I150" s="144"/>
      <c r="J150" s="145">
        <f>ROUND(I150*H150,2)</f>
        <v>0</v>
      </c>
      <c r="K150" s="146"/>
      <c r="L150" s="31"/>
      <c r="M150" s="147" t="s">
        <v>1</v>
      </c>
      <c r="N150" s="148" t="s">
        <v>36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85</v>
      </c>
      <c r="AT150" s="151" t="s">
        <v>145</v>
      </c>
      <c r="AU150" s="151" t="s">
        <v>79</v>
      </c>
      <c r="AY150" s="16" t="s">
        <v>143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6" t="s">
        <v>79</v>
      </c>
      <c r="BK150" s="152">
        <f>ROUND(I150*H150,2)</f>
        <v>0</v>
      </c>
      <c r="BL150" s="16" t="s">
        <v>85</v>
      </c>
      <c r="BM150" s="151" t="s">
        <v>299</v>
      </c>
    </row>
    <row r="151" spans="2:65" s="1" customFormat="1" ht="33" customHeight="1" x14ac:dyDescent="0.2">
      <c r="B151" s="138"/>
      <c r="C151" s="139">
        <v>16</v>
      </c>
      <c r="D151" s="139" t="s">
        <v>145</v>
      </c>
      <c r="E151" s="140" t="s">
        <v>1215</v>
      </c>
      <c r="F151" s="141" t="s">
        <v>1216</v>
      </c>
      <c r="G151" s="142" t="s">
        <v>155</v>
      </c>
      <c r="H151" s="143">
        <v>2</v>
      </c>
      <c r="I151" s="144"/>
      <c r="J151" s="145">
        <f>ROUND(I151*H151,2)</f>
        <v>0</v>
      </c>
      <c r="K151" s="146"/>
      <c r="L151" s="31"/>
      <c r="M151" s="147" t="s">
        <v>1</v>
      </c>
      <c r="N151" s="148" t="s">
        <v>36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51" t="s">
        <v>85</v>
      </c>
      <c r="AT151" s="151" t="s">
        <v>145</v>
      </c>
      <c r="AU151" s="151" t="s">
        <v>79</v>
      </c>
      <c r="AY151" s="16" t="s">
        <v>143</v>
      </c>
      <c r="BE151" s="152">
        <f>IF(N151="základná",J151,0)</f>
        <v>0</v>
      </c>
      <c r="BF151" s="152">
        <f>IF(N151="znížená",J151,0)</f>
        <v>0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6" t="s">
        <v>79</v>
      </c>
      <c r="BK151" s="152">
        <f>ROUND(I151*H151,2)</f>
        <v>0</v>
      </c>
      <c r="BL151" s="16" t="s">
        <v>85</v>
      </c>
      <c r="BM151" s="151" t="s">
        <v>309</v>
      </c>
    </row>
    <row r="152" spans="2:65" s="11" customFormat="1" ht="22.95" customHeight="1" x14ac:dyDescent="0.25">
      <c r="B152" s="126"/>
      <c r="D152" s="127" t="s">
        <v>69</v>
      </c>
      <c r="E152" s="136" t="s">
        <v>171</v>
      </c>
      <c r="F152" s="136" t="s">
        <v>1217</v>
      </c>
      <c r="I152" s="129"/>
      <c r="J152" s="137">
        <f>BK152</f>
        <v>0</v>
      </c>
      <c r="L152" s="126"/>
      <c r="M152" s="131"/>
      <c r="P152" s="132">
        <f>SUM(P153:P155)</f>
        <v>0</v>
      </c>
      <c r="R152" s="132">
        <f>SUM(R153:R155)</f>
        <v>0</v>
      </c>
      <c r="T152" s="133">
        <f>SUM(T153:T155)</f>
        <v>0</v>
      </c>
      <c r="AR152" s="127" t="s">
        <v>75</v>
      </c>
      <c r="AT152" s="134" t="s">
        <v>69</v>
      </c>
      <c r="AU152" s="134" t="s">
        <v>75</v>
      </c>
      <c r="AY152" s="127" t="s">
        <v>143</v>
      </c>
      <c r="BK152" s="135">
        <f>SUM(BK153:BK155)</f>
        <v>0</v>
      </c>
    </row>
    <row r="153" spans="2:65" s="1" customFormat="1" ht="24.15" customHeight="1" x14ac:dyDescent="0.2">
      <c r="B153" s="138"/>
      <c r="C153" s="139">
        <v>17</v>
      </c>
      <c r="D153" s="139" t="s">
        <v>145</v>
      </c>
      <c r="E153" s="140" t="s">
        <v>1218</v>
      </c>
      <c r="F153" s="141" t="s">
        <v>1219</v>
      </c>
      <c r="G153" s="142" t="s">
        <v>322</v>
      </c>
      <c r="H153" s="143">
        <v>15</v>
      </c>
      <c r="I153" s="144"/>
      <c r="J153" s="145">
        <f>ROUND(I153*H153,2)</f>
        <v>0</v>
      </c>
      <c r="K153" s="146"/>
      <c r="L153" s="31"/>
      <c r="M153" s="147" t="s">
        <v>1</v>
      </c>
      <c r="N153" s="148" t="s">
        <v>36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AR153" s="151" t="s">
        <v>85</v>
      </c>
      <c r="AT153" s="151" t="s">
        <v>145</v>
      </c>
      <c r="AU153" s="151" t="s">
        <v>79</v>
      </c>
      <c r="AY153" s="16" t="s">
        <v>143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6" t="s">
        <v>79</v>
      </c>
      <c r="BK153" s="152">
        <f>ROUND(I153*H153,2)</f>
        <v>0</v>
      </c>
      <c r="BL153" s="16" t="s">
        <v>85</v>
      </c>
      <c r="BM153" s="151" t="s">
        <v>319</v>
      </c>
    </row>
    <row r="154" spans="2:65" s="1" customFormat="1" ht="24.15" customHeight="1" x14ac:dyDescent="0.2">
      <c r="B154" s="138"/>
      <c r="C154" s="174">
        <v>18</v>
      </c>
      <c r="D154" s="174" t="s">
        <v>167</v>
      </c>
      <c r="E154" s="175" t="s">
        <v>1221</v>
      </c>
      <c r="F154" s="176" t="s">
        <v>1222</v>
      </c>
      <c r="G154" s="177" t="s">
        <v>208</v>
      </c>
      <c r="H154" s="178">
        <v>3</v>
      </c>
      <c r="I154" s="179"/>
      <c r="J154" s="180">
        <f>ROUND(I154*H154,2)</f>
        <v>0</v>
      </c>
      <c r="K154" s="181"/>
      <c r="L154" s="182"/>
      <c r="M154" s="183" t="s">
        <v>1</v>
      </c>
      <c r="N154" s="184" t="s">
        <v>36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171</v>
      </c>
      <c r="AT154" s="151" t="s">
        <v>167</v>
      </c>
      <c r="AU154" s="151" t="s">
        <v>79</v>
      </c>
      <c r="AY154" s="16" t="s">
        <v>143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6" t="s">
        <v>79</v>
      </c>
      <c r="BK154" s="152">
        <f>ROUND(I154*H154,2)</f>
        <v>0</v>
      </c>
      <c r="BL154" s="16" t="s">
        <v>85</v>
      </c>
      <c r="BM154" s="151" t="s">
        <v>329</v>
      </c>
    </row>
    <row r="155" spans="2:65" s="1" customFormat="1" ht="16.5" customHeight="1" x14ac:dyDescent="0.2">
      <c r="B155" s="138"/>
      <c r="C155" s="139">
        <v>19</v>
      </c>
      <c r="D155" s="139" t="s">
        <v>145</v>
      </c>
      <c r="E155" s="140" t="s">
        <v>1223</v>
      </c>
      <c r="F155" s="141" t="s">
        <v>1224</v>
      </c>
      <c r="G155" s="142" t="s">
        <v>322</v>
      </c>
      <c r="H155" s="143">
        <v>15</v>
      </c>
      <c r="I155" s="144"/>
      <c r="J155" s="145">
        <f>ROUND(I155*H155,2)</f>
        <v>0</v>
      </c>
      <c r="K155" s="146"/>
      <c r="L155" s="31"/>
      <c r="M155" s="147" t="s">
        <v>1</v>
      </c>
      <c r="N155" s="148" t="s">
        <v>36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AR155" s="151" t="s">
        <v>85</v>
      </c>
      <c r="AT155" s="151" t="s">
        <v>145</v>
      </c>
      <c r="AU155" s="151" t="s">
        <v>79</v>
      </c>
      <c r="AY155" s="16" t="s">
        <v>143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6" t="s">
        <v>79</v>
      </c>
      <c r="BK155" s="152">
        <f>ROUND(I155*H155,2)</f>
        <v>0</v>
      </c>
      <c r="BL155" s="16" t="s">
        <v>85</v>
      </c>
      <c r="BM155" s="151" t="s">
        <v>338</v>
      </c>
    </row>
    <row r="156" spans="2:65" s="11" customFormat="1" ht="22.95" customHeight="1" x14ac:dyDescent="0.25">
      <c r="B156" s="126"/>
      <c r="D156" s="127" t="s">
        <v>69</v>
      </c>
      <c r="E156" s="136" t="s">
        <v>186</v>
      </c>
      <c r="F156" s="136" t="s">
        <v>1225</v>
      </c>
      <c r="I156" s="129"/>
      <c r="J156" s="137">
        <f>BK156</f>
        <v>0</v>
      </c>
      <c r="L156" s="126"/>
      <c r="M156" s="131"/>
      <c r="P156" s="132">
        <f>SUM(P157:P169)</f>
        <v>0</v>
      </c>
      <c r="R156" s="132">
        <f>SUM(R157:R169)</f>
        <v>0</v>
      </c>
      <c r="T156" s="133">
        <f>SUM(T157:T169)</f>
        <v>0</v>
      </c>
      <c r="AR156" s="127" t="s">
        <v>75</v>
      </c>
      <c r="AT156" s="134" t="s">
        <v>69</v>
      </c>
      <c r="AU156" s="134" t="s">
        <v>75</v>
      </c>
      <c r="AY156" s="127" t="s">
        <v>143</v>
      </c>
      <c r="BK156" s="135">
        <f>SUM(BK157:BK169)</f>
        <v>0</v>
      </c>
    </row>
    <row r="157" spans="2:65" s="1" customFormat="1" ht="24.15" customHeight="1" x14ac:dyDescent="0.2">
      <c r="B157" s="138"/>
      <c r="C157" s="139">
        <v>20</v>
      </c>
      <c r="D157" s="139" t="s">
        <v>145</v>
      </c>
      <c r="E157" s="140" t="s">
        <v>1002</v>
      </c>
      <c r="F157" s="141" t="s">
        <v>1003</v>
      </c>
      <c r="G157" s="142" t="s">
        <v>148</v>
      </c>
      <c r="H157" s="143">
        <v>1000</v>
      </c>
      <c r="I157" s="144"/>
      <c r="J157" s="145">
        <f t="shared" ref="J157:J169" si="10">ROUND(I157*H157,2)</f>
        <v>0</v>
      </c>
      <c r="K157" s="146"/>
      <c r="L157" s="31"/>
      <c r="M157" s="147" t="s">
        <v>1</v>
      </c>
      <c r="N157" s="148" t="s">
        <v>36</v>
      </c>
      <c r="P157" s="149">
        <f t="shared" ref="P157:P169" si="11">O157*H157</f>
        <v>0</v>
      </c>
      <c r="Q157" s="149">
        <v>0</v>
      </c>
      <c r="R157" s="149">
        <f t="shared" ref="R157:R169" si="12">Q157*H157</f>
        <v>0</v>
      </c>
      <c r="S157" s="149">
        <v>0</v>
      </c>
      <c r="T157" s="150">
        <f t="shared" ref="T157:T169" si="13">S157*H157</f>
        <v>0</v>
      </c>
      <c r="AR157" s="151" t="s">
        <v>85</v>
      </c>
      <c r="AT157" s="151" t="s">
        <v>145</v>
      </c>
      <c r="AU157" s="151" t="s">
        <v>79</v>
      </c>
      <c r="AY157" s="16" t="s">
        <v>143</v>
      </c>
      <c r="BE157" s="152">
        <f t="shared" ref="BE157:BE169" si="14">IF(N157="základná",J157,0)</f>
        <v>0</v>
      </c>
      <c r="BF157" s="152">
        <f t="shared" ref="BF157:BF169" si="15">IF(N157="znížená",J157,0)</f>
        <v>0</v>
      </c>
      <c r="BG157" s="152">
        <f t="shared" ref="BG157:BG169" si="16">IF(N157="zákl. prenesená",J157,0)</f>
        <v>0</v>
      </c>
      <c r="BH157" s="152">
        <f t="shared" ref="BH157:BH169" si="17">IF(N157="zníž. prenesená",J157,0)</f>
        <v>0</v>
      </c>
      <c r="BI157" s="152">
        <f t="shared" ref="BI157:BI169" si="18">IF(N157="nulová",J157,0)</f>
        <v>0</v>
      </c>
      <c r="BJ157" s="16" t="s">
        <v>79</v>
      </c>
      <c r="BK157" s="152">
        <f t="shared" ref="BK157:BK169" si="19">ROUND(I157*H157,2)</f>
        <v>0</v>
      </c>
      <c r="BL157" s="16" t="s">
        <v>85</v>
      </c>
      <c r="BM157" s="151" t="s">
        <v>348</v>
      </c>
    </row>
    <row r="158" spans="2:65" s="1" customFormat="1" ht="24.15" customHeight="1" x14ac:dyDescent="0.2">
      <c r="B158" s="138"/>
      <c r="C158" s="139">
        <v>21</v>
      </c>
      <c r="D158" s="139" t="s">
        <v>145</v>
      </c>
      <c r="E158" s="140" t="s">
        <v>1226</v>
      </c>
      <c r="F158" s="141" t="s">
        <v>1227</v>
      </c>
      <c r="G158" s="142" t="s">
        <v>155</v>
      </c>
      <c r="H158" s="143">
        <v>0.158</v>
      </c>
      <c r="I158" s="144"/>
      <c r="J158" s="145">
        <f t="shared" si="10"/>
        <v>0</v>
      </c>
      <c r="K158" s="146"/>
      <c r="L158" s="31"/>
      <c r="M158" s="147" t="s">
        <v>1</v>
      </c>
      <c r="N158" s="148" t="s">
        <v>36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85</v>
      </c>
      <c r="AT158" s="151" t="s">
        <v>145</v>
      </c>
      <c r="AU158" s="151" t="s">
        <v>79</v>
      </c>
      <c r="AY158" s="16" t="s">
        <v>143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6" t="s">
        <v>79</v>
      </c>
      <c r="BK158" s="152">
        <f t="shared" si="19"/>
        <v>0</v>
      </c>
      <c r="BL158" s="16" t="s">
        <v>85</v>
      </c>
      <c r="BM158" s="151" t="s">
        <v>358</v>
      </c>
    </row>
    <row r="159" spans="2:65" s="1" customFormat="1" ht="24.15" customHeight="1" x14ac:dyDescent="0.2">
      <c r="B159" s="138"/>
      <c r="C159" s="139">
        <v>22</v>
      </c>
      <c r="D159" s="139" t="s">
        <v>145</v>
      </c>
      <c r="E159" s="140" t="s">
        <v>1228</v>
      </c>
      <c r="F159" s="141" t="s">
        <v>1229</v>
      </c>
      <c r="G159" s="142" t="s">
        <v>155</v>
      </c>
      <c r="H159" s="143">
        <v>7</v>
      </c>
      <c r="I159" s="144"/>
      <c r="J159" s="145">
        <f t="shared" si="10"/>
        <v>0</v>
      </c>
      <c r="K159" s="146"/>
      <c r="L159" s="31"/>
      <c r="M159" s="147" t="s">
        <v>1</v>
      </c>
      <c r="N159" s="148" t="s">
        <v>36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85</v>
      </c>
      <c r="AT159" s="151" t="s">
        <v>145</v>
      </c>
      <c r="AU159" s="151" t="s">
        <v>79</v>
      </c>
      <c r="AY159" s="16" t="s">
        <v>143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6" t="s">
        <v>79</v>
      </c>
      <c r="BK159" s="152">
        <f t="shared" si="19"/>
        <v>0</v>
      </c>
      <c r="BL159" s="16" t="s">
        <v>85</v>
      </c>
      <c r="BM159" s="151" t="s">
        <v>368</v>
      </c>
    </row>
    <row r="160" spans="2:65" s="1" customFormat="1" ht="24.15" customHeight="1" x14ac:dyDescent="0.2">
      <c r="B160" s="138"/>
      <c r="C160" s="139">
        <v>23</v>
      </c>
      <c r="D160" s="139" t="s">
        <v>145</v>
      </c>
      <c r="E160" s="140" t="s">
        <v>1230</v>
      </c>
      <c r="F160" s="141" t="s">
        <v>1231</v>
      </c>
      <c r="G160" s="142" t="s">
        <v>1007</v>
      </c>
      <c r="H160" s="143">
        <v>50</v>
      </c>
      <c r="I160" s="144"/>
      <c r="J160" s="145">
        <f t="shared" si="10"/>
        <v>0</v>
      </c>
      <c r="K160" s="146"/>
      <c r="L160" s="31"/>
      <c r="M160" s="147" t="s">
        <v>1</v>
      </c>
      <c r="N160" s="148" t="s">
        <v>36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85</v>
      </c>
      <c r="AT160" s="151" t="s">
        <v>145</v>
      </c>
      <c r="AU160" s="151" t="s">
        <v>79</v>
      </c>
      <c r="AY160" s="16" t="s">
        <v>143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6" t="s">
        <v>79</v>
      </c>
      <c r="BK160" s="152">
        <f t="shared" si="19"/>
        <v>0</v>
      </c>
      <c r="BL160" s="16" t="s">
        <v>85</v>
      </c>
      <c r="BM160" s="151" t="s">
        <v>379</v>
      </c>
    </row>
    <row r="161" spans="2:65" s="1" customFormat="1" ht="24.15" customHeight="1" x14ac:dyDescent="0.2">
      <c r="B161" s="138"/>
      <c r="C161" s="139">
        <v>24</v>
      </c>
      <c r="D161" s="139" t="s">
        <v>145</v>
      </c>
      <c r="E161" s="140" t="s">
        <v>1232</v>
      </c>
      <c r="F161" s="141" t="s">
        <v>1233</v>
      </c>
      <c r="G161" s="142" t="s">
        <v>1007</v>
      </c>
      <c r="H161" s="143">
        <v>200</v>
      </c>
      <c r="I161" s="144"/>
      <c r="J161" s="145">
        <f t="shared" si="10"/>
        <v>0</v>
      </c>
      <c r="K161" s="146"/>
      <c r="L161" s="31"/>
      <c r="M161" s="147" t="s">
        <v>1</v>
      </c>
      <c r="N161" s="148" t="s">
        <v>36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85</v>
      </c>
      <c r="AT161" s="151" t="s">
        <v>145</v>
      </c>
      <c r="AU161" s="151" t="s">
        <v>79</v>
      </c>
      <c r="AY161" s="16" t="s">
        <v>143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6" t="s">
        <v>79</v>
      </c>
      <c r="BK161" s="152">
        <f t="shared" si="19"/>
        <v>0</v>
      </c>
      <c r="BL161" s="16" t="s">
        <v>85</v>
      </c>
      <c r="BM161" s="151" t="s">
        <v>387</v>
      </c>
    </row>
    <row r="162" spans="2:65" s="1" customFormat="1" ht="37.950000000000003" customHeight="1" x14ac:dyDescent="0.2">
      <c r="B162" s="138"/>
      <c r="C162" s="139">
        <v>25</v>
      </c>
      <c r="D162" s="139" t="s">
        <v>145</v>
      </c>
      <c r="E162" s="140" t="s">
        <v>1234</v>
      </c>
      <c r="F162" s="141" t="s">
        <v>1235</v>
      </c>
      <c r="G162" s="142" t="s">
        <v>322</v>
      </c>
      <c r="H162" s="143">
        <v>3</v>
      </c>
      <c r="I162" s="144"/>
      <c r="J162" s="145">
        <f t="shared" si="10"/>
        <v>0</v>
      </c>
      <c r="K162" s="146"/>
      <c r="L162" s="31"/>
      <c r="M162" s="147" t="s">
        <v>1</v>
      </c>
      <c r="N162" s="148" t="s">
        <v>36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85</v>
      </c>
      <c r="AT162" s="151" t="s">
        <v>145</v>
      </c>
      <c r="AU162" s="151" t="s">
        <v>79</v>
      </c>
      <c r="AY162" s="16" t="s">
        <v>143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6" t="s">
        <v>79</v>
      </c>
      <c r="BK162" s="152">
        <f t="shared" si="19"/>
        <v>0</v>
      </c>
      <c r="BL162" s="16" t="s">
        <v>85</v>
      </c>
      <c r="BM162" s="151" t="s">
        <v>396</v>
      </c>
    </row>
    <row r="163" spans="2:65" s="1" customFormat="1" ht="24.15" customHeight="1" x14ac:dyDescent="0.2">
      <c r="B163" s="138"/>
      <c r="C163" s="139">
        <v>26</v>
      </c>
      <c r="D163" s="139" t="s">
        <v>145</v>
      </c>
      <c r="E163" s="140" t="s">
        <v>1236</v>
      </c>
      <c r="F163" s="141" t="s">
        <v>1237</v>
      </c>
      <c r="G163" s="142" t="s">
        <v>322</v>
      </c>
      <c r="H163" s="143">
        <v>10</v>
      </c>
      <c r="I163" s="144"/>
      <c r="J163" s="145">
        <f t="shared" si="10"/>
        <v>0</v>
      </c>
      <c r="K163" s="146"/>
      <c r="L163" s="31"/>
      <c r="M163" s="147" t="s">
        <v>1</v>
      </c>
      <c r="N163" s="148" t="s">
        <v>36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85</v>
      </c>
      <c r="AT163" s="151" t="s">
        <v>145</v>
      </c>
      <c r="AU163" s="151" t="s">
        <v>79</v>
      </c>
      <c r="AY163" s="16" t="s">
        <v>143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6" t="s">
        <v>79</v>
      </c>
      <c r="BK163" s="152">
        <f t="shared" si="19"/>
        <v>0</v>
      </c>
      <c r="BL163" s="16" t="s">
        <v>85</v>
      </c>
      <c r="BM163" s="151" t="s">
        <v>407</v>
      </c>
    </row>
    <row r="164" spans="2:65" s="1" customFormat="1" ht="21.75" customHeight="1" x14ac:dyDescent="0.2">
      <c r="B164" s="138"/>
      <c r="C164" s="139">
        <v>27</v>
      </c>
      <c r="D164" s="139" t="s">
        <v>145</v>
      </c>
      <c r="E164" s="140" t="s">
        <v>1238</v>
      </c>
      <c r="F164" s="141" t="s">
        <v>1239</v>
      </c>
      <c r="G164" s="142" t="s">
        <v>170</v>
      </c>
      <c r="H164" s="143">
        <v>5</v>
      </c>
      <c r="I164" s="144"/>
      <c r="J164" s="145">
        <f t="shared" si="10"/>
        <v>0</v>
      </c>
      <c r="K164" s="146"/>
      <c r="L164" s="31"/>
      <c r="M164" s="147" t="s">
        <v>1</v>
      </c>
      <c r="N164" s="148" t="s">
        <v>36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85</v>
      </c>
      <c r="AT164" s="151" t="s">
        <v>145</v>
      </c>
      <c r="AU164" s="151" t="s">
        <v>79</v>
      </c>
      <c r="AY164" s="16" t="s">
        <v>143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6" t="s">
        <v>79</v>
      </c>
      <c r="BK164" s="152">
        <f t="shared" si="19"/>
        <v>0</v>
      </c>
      <c r="BL164" s="16" t="s">
        <v>85</v>
      </c>
      <c r="BM164" s="151" t="s">
        <v>417</v>
      </c>
    </row>
    <row r="165" spans="2:65" s="1" customFormat="1" ht="21.75" customHeight="1" x14ac:dyDescent="0.2">
      <c r="B165" s="138"/>
      <c r="C165" s="139">
        <v>28</v>
      </c>
      <c r="D165" s="139" t="s">
        <v>145</v>
      </c>
      <c r="E165" s="140" t="s">
        <v>481</v>
      </c>
      <c r="F165" s="141" t="s">
        <v>482</v>
      </c>
      <c r="G165" s="142" t="s">
        <v>170</v>
      </c>
      <c r="H165" s="143">
        <v>5</v>
      </c>
      <c r="I165" s="144"/>
      <c r="J165" s="145">
        <f t="shared" si="10"/>
        <v>0</v>
      </c>
      <c r="K165" s="146"/>
      <c r="L165" s="31"/>
      <c r="M165" s="147" t="s">
        <v>1</v>
      </c>
      <c r="N165" s="148" t="s">
        <v>36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85</v>
      </c>
      <c r="AT165" s="151" t="s">
        <v>145</v>
      </c>
      <c r="AU165" s="151" t="s">
        <v>79</v>
      </c>
      <c r="AY165" s="16" t="s">
        <v>143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6" t="s">
        <v>79</v>
      </c>
      <c r="BK165" s="152">
        <f t="shared" si="19"/>
        <v>0</v>
      </c>
      <c r="BL165" s="16" t="s">
        <v>85</v>
      </c>
      <c r="BM165" s="151" t="s">
        <v>427</v>
      </c>
    </row>
    <row r="166" spans="2:65" s="1" customFormat="1" ht="24.15" customHeight="1" x14ac:dyDescent="0.2">
      <c r="B166" s="138"/>
      <c r="C166" s="139">
        <v>29</v>
      </c>
      <c r="D166" s="139" t="s">
        <v>145</v>
      </c>
      <c r="E166" s="140" t="s">
        <v>485</v>
      </c>
      <c r="F166" s="141" t="s">
        <v>486</v>
      </c>
      <c r="G166" s="142" t="s">
        <v>170</v>
      </c>
      <c r="H166" s="143">
        <v>5</v>
      </c>
      <c r="I166" s="144"/>
      <c r="J166" s="145">
        <f t="shared" si="10"/>
        <v>0</v>
      </c>
      <c r="K166" s="146"/>
      <c r="L166" s="31"/>
      <c r="M166" s="147" t="s">
        <v>1</v>
      </c>
      <c r="N166" s="148" t="s">
        <v>36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85</v>
      </c>
      <c r="AT166" s="151" t="s">
        <v>145</v>
      </c>
      <c r="AU166" s="151" t="s">
        <v>79</v>
      </c>
      <c r="AY166" s="16" t="s">
        <v>143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6" t="s">
        <v>79</v>
      </c>
      <c r="BK166" s="152">
        <f t="shared" si="19"/>
        <v>0</v>
      </c>
      <c r="BL166" s="16" t="s">
        <v>85</v>
      </c>
      <c r="BM166" s="151" t="s">
        <v>437</v>
      </c>
    </row>
    <row r="167" spans="2:65" s="1" customFormat="1" ht="24.15" customHeight="1" x14ac:dyDescent="0.2">
      <c r="B167" s="138"/>
      <c r="C167" s="139">
        <v>30</v>
      </c>
      <c r="D167" s="139" t="s">
        <v>145</v>
      </c>
      <c r="E167" s="140" t="s">
        <v>490</v>
      </c>
      <c r="F167" s="141" t="s">
        <v>491</v>
      </c>
      <c r="G167" s="142" t="s">
        <v>170</v>
      </c>
      <c r="H167" s="143">
        <v>5</v>
      </c>
      <c r="I167" s="144"/>
      <c r="J167" s="145">
        <f t="shared" si="10"/>
        <v>0</v>
      </c>
      <c r="K167" s="146"/>
      <c r="L167" s="31"/>
      <c r="M167" s="147" t="s">
        <v>1</v>
      </c>
      <c r="N167" s="148" t="s">
        <v>36</v>
      </c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85</v>
      </c>
      <c r="AT167" s="151" t="s">
        <v>145</v>
      </c>
      <c r="AU167" s="151" t="s">
        <v>79</v>
      </c>
      <c r="AY167" s="16" t="s">
        <v>143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6" t="s">
        <v>79</v>
      </c>
      <c r="BK167" s="152">
        <f t="shared" si="19"/>
        <v>0</v>
      </c>
      <c r="BL167" s="16" t="s">
        <v>85</v>
      </c>
      <c r="BM167" s="151" t="s">
        <v>447</v>
      </c>
    </row>
    <row r="168" spans="2:65" s="1" customFormat="1" ht="24.15" customHeight="1" x14ac:dyDescent="0.2">
      <c r="B168" s="138"/>
      <c r="C168" s="139">
        <v>31</v>
      </c>
      <c r="D168" s="139" t="s">
        <v>145</v>
      </c>
      <c r="E168" s="140" t="s">
        <v>1240</v>
      </c>
      <c r="F168" s="141" t="s">
        <v>1241</v>
      </c>
      <c r="G168" s="142" t="s">
        <v>170</v>
      </c>
      <c r="H168" s="143">
        <v>5</v>
      </c>
      <c r="I168" s="144"/>
      <c r="J168" s="145">
        <f t="shared" si="10"/>
        <v>0</v>
      </c>
      <c r="K168" s="146"/>
      <c r="L168" s="31"/>
      <c r="M168" s="147" t="s">
        <v>1</v>
      </c>
      <c r="N168" s="148" t="s">
        <v>36</v>
      </c>
      <c r="P168" s="149">
        <f t="shared" si="11"/>
        <v>0</v>
      </c>
      <c r="Q168" s="149">
        <v>0</v>
      </c>
      <c r="R168" s="149">
        <f t="shared" si="12"/>
        <v>0</v>
      </c>
      <c r="S168" s="149">
        <v>0</v>
      </c>
      <c r="T168" s="150">
        <f t="shared" si="13"/>
        <v>0</v>
      </c>
      <c r="AR168" s="151" t="s">
        <v>85</v>
      </c>
      <c r="AT168" s="151" t="s">
        <v>145</v>
      </c>
      <c r="AU168" s="151" t="s">
        <v>79</v>
      </c>
      <c r="AY168" s="16" t="s">
        <v>143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6" t="s">
        <v>79</v>
      </c>
      <c r="BK168" s="152">
        <f t="shared" si="19"/>
        <v>0</v>
      </c>
      <c r="BL168" s="16" t="s">
        <v>85</v>
      </c>
      <c r="BM168" s="151" t="s">
        <v>456</v>
      </c>
    </row>
    <row r="169" spans="2:65" s="1" customFormat="1" ht="24.15" customHeight="1" x14ac:dyDescent="0.2">
      <c r="B169" s="138"/>
      <c r="C169" s="139">
        <v>32</v>
      </c>
      <c r="D169" s="139" t="s">
        <v>145</v>
      </c>
      <c r="E169" s="140" t="s">
        <v>498</v>
      </c>
      <c r="F169" s="141" t="s">
        <v>499</v>
      </c>
      <c r="G169" s="142" t="s">
        <v>170</v>
      </c>
      <c r="H169" s="143">
        <v>5</v>
      </c>
      <c r="I169" s="144"/>
      <c r="J169" s="145">
        <f t="shared" si="10"/>
        <v>0</v>
      </c>
      <c r="K169" s="146"/>
      <c r="L169" s="31"/>
      <c r="M169" s="147" t="s">
        <v>1</v>
      </c>
      <c r="N169" s="148" t="s">
        <v>36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85</v>
      </c>
      <c r="AT169" s="151" t="s">
        <v>145</v>
      </c>
      <c r="AU169" s="151" t="s">
        <v>79</v>
      </c>
      <c r="AY169" s="16" t="s">
        <v>143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6" t="s">
        <v>79</v>
      </c>
      <c r="BK169" s="152">
        <f t="shared" si="19"/>
        <v>0</v>
      </c>
      <c r="BL169" s="16" t="s">
        <v>85</v>
      </c>
      <c r="BM169" s="151" t="s">
        <v>467</v>
      </c>
    </row>
    <row r="170" spans="2:65" s="11" customFormat="1" ht="22.95" customHeight="1" x14ac:dyDescent="0.25">
      <c r="B170" s="126"/>
      <c r="D170" s="127" t="s">
        <v>69</v>
      </c>
      <c r="E170" s="136" t="s">
        <v>501</v>
      </c>
      <c r="F170" s="136" t="s">
        <v>502</v>
      </c>
      <c r="I170" s="129"/>
      <c r="J170" s="137">
        <f>BK170</f>
        <v>0</v>
      </c>
      <c r="L170" s="126"/>
      <c r="M170" s="131"/>
      <c r="P170" s="132">
        <f>P171</f>
        <v>0</v>
      </c>
      <c r="R170" s="132">
        <f>R171</f>
        <v>0</v>
      </c>
      <c r="T170" s="133">
        <f>T171</f>
        <v>0</v>
      </c>
      <c r="AR170" s="127" t="s">
        <v>75</v>
      </c>
      <c r="AT170" s="134" t="s">
        <v>69</v>
      </c>
      <c r="AU170" s="134" t="s">
        <v>75</v>
      </c>
      <c r="AY170" s="127" t="s">
        <v>143</v>
      </c>
      <c r="BK170" s="135">
        <f>BK171</f>
        <v>0</v>
      </c>
    </row>
    <row r="171" spans="2:65" s="1" customFormat="1" ht="24.15" customHeight="1" x14ac:dyDescent="0.2">
      <c r="B171" s="138"/>
      <c r="C171" s="139">
        <v>33</v>
      </c>
      <c r="D171" s="139" t="s">
        <v>145</v>
      </c>
      <c r="E171" s="140" t="s">
        <v>504</v>
      </c>
      <c r="F171" s="141" t="s">
        <v>505</v>
      </c>
      <c r="G171" s="142" t="s">
        <v>170</v>
      </c>
      <c r="H171" s="143">
        <v>5</v>
      </c>
      <c r="I171" s="144"/>
      <c r="J171" s="145">
        <f>ROUND(I171*H171,2)</f>
        <v>0</v>
      </c>
      <c r="K171" s="146"/>
      <c r="L171" s="31"/>
      <c r="M171" s="147" t="s">
        <v>1</v>
      </c>
      <c r="N171" s="148" t="s">
        <v>36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AR171" s="151" t="s">
        <v>85</v>
      </c>
      <c r="AT171" s="151" t="s">
        <v>145</v>
      </c>
      <c r="AU171" s="151" t="s">
        <v>79</v>
      </c>
      <c r="AY171" s="16" t="s">
        <v>143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6" t="s">
        <v>79</v>
      </c>
      <c r="BK171" s="152">
        <f>ROUND(I171*H171,2)</f>
        <v>0</v>
      </c>
      <c r="BL171" s="16" t="s">
        <v>85</v>
      </c>
      <c r="BM171" s="151" t="s">
        <v>476</v>
      </c>
    </row>
    <row r="172" spans="2:65" s="11" customFormat="1" ht="25.95" customHeight="1" x14ac:dyDescent="0.25">
      <c r="B172" s="126"/>
      <c r="D172" s="127" t="s">
        <v>69</v>
      </c>
      <c r="E172" s="128" t="s">
        <v>507</v>
      </c>
      <c r="F172" s="128" t="s">
        <v>508</v>
      </c>
      <c r="I172" s="129"/>
      <c r="J172" s="130">
        <f>BK172</f>
        <v>0</v>
      </c>
      <c r="L172" s="126"/>
      <c r="M172" s="131"/>
      <c r="P172" s="132">
        <f>P173+P182+P199+P227+P253+P279</f>
        <v>0</v>
      </c>
      <c r="R172" s="132">
        <f>R173+R182+R199+R227+R253+R279</f>
        <v>0</v>
      </c>
      <c r="T172" s="133">
        <f>T173+T182+T199+T227+T253+T279</f>
        <v>0</v>
      </c>
      <c r="AR172" s="127" t="s">
        <v>79</v>
      </c>
      <c r="AT172" s="134" t="s">
        <v>69</v>
      </c>
      <c r="AU172" s="134" t="s">
        <v>70</v>
      </c>
      <c r="AY172" s="127" t="s">
        <v>143</v>
      </c>
      <c r="BK172" s="135">
        <f>BK173+BK182+BK199+BK227+BK253+BK279</f>
        <v>0</v>
      </c>
    </row>
    <row r="173" spans="2:65" s="11" customFormat="1" ht="22.95" customHeight="1" x14ac:dyDescent="0.25">
      <c r="B173" s="126"/>
      <c r="D173" s="127" t="s">
        <v>69</v>
      </c>
      <c r="E173" s="136" t="s">
        <v>509</v>
      </c>
      <c r="F173" s="136" t="s">
        <v>510</v>
      </c>
      <c r="I173" s="129"/>
      <c r="J173" s="137">
        <f>BK173</f>
        <v>0</v>
      </c>
      <c r="L173" s="126"/>
      <c r="M173" s="131"/>
      <c r="P173" s="132">
        <f>SUM(P174:P181)</f>
        <v>0</v>
      </c>
      <c r="R173" s="132">
        <f>SUM(R174:R181)</f>
        <v>0</v>
      </c>
      <c r="T173" s="133">
        <f>SUM(T174:T181)</f>
        <v>0</v>
      </c>
      <c r="AR173" s="127" t="s">
        <v>79</v>
      </c>
      <c r="AT173" s="134" t="s">
        <v>69</v>
      </c>
      <c r="AU173" s="134" t="s">
        <v>75</v>
      </c>
      <c r="AY173" s="127" t="s">
        <v>143</v>
      </c>
      <c r="BK173" s="135">
        <f>SUM(BK174:BK181)</f>
        <v>0</v>
      </c>
    </row>
    <row r="174" spans="2:65" s="1" customFormat="1" ht="33" customHeight="1" x14ac:dyDescent="0.2">
      <c r="B174" s="138"/>
      <c r="C174" s="139">
        <v>34</v>
      </c>
      <c r="D174" s="139" t="s">
        <v>145</v>
      </c>
      <c r="E174" s="140" t="s">
        <v>1242</v>
      </c>
      <c r="F174" s="141" t="s">
        <v>1243</v>
      </c>
      <c r="G174" s="142" t="s">
        <v>148</v>
      </c>
      <c r="H174" s="143">
        <v>7</v>
      </c>
      <c r="I174" s="144"/>
      <c r="J174" s="145">
        <f t="shared" ref="J174:J181" si="20">ROUND(I174*H174,2)</f>
        <v>0</v>
      </c>
      <c r="K174" s="146"/>
      <c r="L174" s="31"/>
      <c r="M174" s="147" t="s">
        <v>1</v>
      </c>
      <c r="N174" s="148" t="s">
        <v>36</v>
      </c>
      <c r="P174" s="149">
        <f t="shared" ref="P174:P181" si="21">O174*H174</f>
        <v>0</v>
      </c>
      <c r="Q174" s="149">
        <v>0</v>
      </c>
      <c r="R174" s="149">
        <f t="shared" ref="R174:R181" si="22">Q174*H174</f>
        <v>0</v>
      </c>
      <c r="S174" s="149">
        <v>0</v>
      </c>
      <c r="T174" s="150">
        <f t="shared" ref="T174:T181" si="23">S174*H174</f>
        <v>0</v>
      </c>
      <c r="AR174" s="151" t="s">
        <v>223</v>
      </c>
      <c r="AT174" s="151" t="s">
        <v>145</v>
      </c>
      <c r="AU174" s="151" t="s">
        <v>79</v>
      </c>
      <c r="AY174" s="16" t="s">
        <v>143</v>
      </c>
      <c r="BE174" s="152">
        <f t="shared" ref="BE174:BE181" si="24">IF(N174="základná",J174,0)</f>
        <v>0</v>
      </c>
      <c r="BF174" s="152">
        <f t="shared" ref="BF174:BF181" si="25">IF(N174="znížená",J174,0)</f>
        <v>0</v>
      </c>
      <c r="BG174" s="152">
        <f t="shared" ref="BG174:BG181" si="26">IF(N174="zákl. prenesená",J174,0)</f>
        <v>0</v>
      </c>
      <c r="BH174" s="152">
        <f t="shared" ref="BH174:BH181" si="27">IF(N174="zníž. prenesená",J174,0)</f>
        <v>0</v>
      </c>
      <c r="BI174" s="152">
        <f t="shared" ref="BI174:BI181" si="28">IF(N174="nulová",J174,0)</f>
        <v>0</v>
      </c>
      <c r="BJ174" s="16" t="s">
        <v>79</v>
      </c>
      <c r="BK174" s="152">
        <f t="shared" ref="BK174:BK181" si="29">ROUND(I174*H174,2)</f>
        <v>0</v>
      </c>
      <c r="BL174" s="16" t="s">
        <v>223</v>
      </c>
      <c r="BM174" s="151" t="s">
        <v>484</v>
      </c>
    </row>
    <row r="175" spans="2:65" s="1" customFormat="1" ht="37.950000000000003" customHeight="1" x14ac:dyDescent="0.2">
      <c r="B175" s="138"/>
      <c r="C175" s="174">
        <v>35</v>
      </c>
      <c r="D175" s="174" t="s">
        <v>167</v>
      </c>
      <c r="E175" s="175" t="s">
        <v>1244</v>
      </c>
      <c r="F175" s="176" t="s">
        <v>1245</v>
      </c>
      <c r="G175" s="177" t="s">
        <v>1163</v>
      </c>
      <c r="H175" s="178">
        <v>7</v>
      </c>
      <c r="I175" s="179"/>
      <c r="J175" s="180">
        <f t="shared" si="20"/>
        <v>0</v>
      </c>
      <c r="K175" s="181"/>
      <c r="L175" s="182"/>
      <c r="M175" s="183" t="s">
        <v>1</v>
      </c>
      <c r="N175" s="184" t="s">
        <v>36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309</v>
      </c>
      <c r="AT175" s="151" t="s">
        <v>167</v>
      </c>
      <c r="AU175" s="151" t="s">
        <v>79</v>
      </c>
      <c r="AY175" s="16" t="s">
        <v>143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6" t="s">
        <v>79</v>
      </c>
      <c r="BK175" s="152">
        <f t="shared" si="29"/>
        <v>0</v>
      </c>
      <c r="BL175" s="16" t="s">
        <v>223</v>
      </c>
      <c r="BM175" s="151" t="s">
        <v>493</v>
      </c>
    </row>
    <row r="176" spans="2:65" s="1" customFormat="1" ht="24.15" customHeight="1" x14ac:dyDescent="0.2">
      <c r="B176" s="138"/>
      <c r="C176" s="139">
        <v>36</v>
      </c>
      <c r="D176" s="139" t="s">
        <v>145</v>
      </c>
      <c r="E176" s="140" t="s">
        <v>1246</v>
      </c>
      <c r="F176" s="141" t="s">
        <v>1247</v>
      </c>
      <c r="G176" s="142" t="s">
        <v>208</v>
      </c>
      <c r="H176" s="143">
        <v>4</v>
      </c>
      <c r="I176" s="144"/>
      <c r="J176" s="145">
        <f t="shared" si="20"/>
        <v>0</v>
      </c>
      <c r="K176" s="146"/>
      <c r="L176" s="31"/>
      <c r="M176" s="147" t="s">
        <v>1</v>
      </c>
      <c r="N176" s="148" t="s">
        <v>36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223</v>
      </c>
      <c r="AT176" s="151" t="s">
        <v>145</v>
      </c>
      <c r="AU176" s="151" t="s">
        <v>79</v>
      </c>
      <c r="AY176" s="16" t="s">
        <v>143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6" t="s">
        <v>79</v>
      </c>
      <c r="BK176" s="152">
        <f t="shared" si="29"/>
        <v>0</v>
      </c>
      <c r="BL176" s="16" t="s">
        <v>223</v>
      </c>
      <c r="BM176" s="151" t="s">
        <v>503</v>
      </c>
    </row>
    <row r="177" spans="2:65" s="1" customFormat="1" ht="16.5" customHeight="1" x14ac:dyDescent="0.2">
      <c r="B177" s="138"/>
      <c r="C177" s="174">
        <v>37</v>
      </c>
      <c r="D177" s="174" t="s">
        <v>167</v>
      </c>
      <c r="E177" s="175" t="s">
        <v>1248</v>
      </c>
      <c r="F177" s="176" t="s">
        <v>1249</v>
      </c>
      <c r="G177" s="177" t="s">
        <v>208</v>
      </c>
      <c r="H177" s="178">
        <v>1</v>
      </c>
      <c r="I177" s="179"/>
      <c r="J177" s="180">
        <f t="shared" si="20"/>
        <v>0</v>
      </c>
      <c r="K177" s="181"/>
      <c r="L177" s="182"/>
      <c r="M177" s="183" t="s">
        <v>1</v>
      </c>
      <c r="N177" s="184" t="s">
        <v>36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309</v>
      </c>
      <c r="AT177" s="151" t="s">
        <v>167</v>
      </c>
      <c r="AU177" s="151" t="s">
        <v>79</v>
      </c>
      <c r="AY177" s="16" t="s">
        <v>143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6" t="s">
        <v>79</v>
      </c>
      <c r="BK177" s="152">
        <f t="shared" si="29"/>
        <v>0</v>
      </c>
      <c r="BL177" s="16" t="s">
        <v>223</v>
      </c>
      <c r="BM177" s="151" t="s">
        <v>517</v>
      </c>
    </row>
    <row r="178" spans="2:65" s="1" customFormat="1" ht="21.75" customHeight="1" x14ac:dyDescent="0.2">
      <c r="B178" s="138"/>
      <c r="C178" s="174">
        <v>38</v>
      </c>
      <c r="D178" s="174" t="s">
        <v>167</v>
      </c>
      <c r="E178" s="175" t="s">
        <v>1250</v>
      </c>
      <c r="F178" s="176" t="s">
        <v>1251</v>
      </c>
      <c r="G178" s="177" t="s">
        <v>208</v>
      </c>
      <c r="H178" s="178">
        <v>3</v>
      </c>
      <c r="I178" s="179"/>
      <c r="J178" s="180">
        <f t="shared" si="20"/>
        <v>0</v>
      </c>
      <c r="K178" s="181"/>
      <c r="L178" s="182"/>
      <c r="M178" s="183" t="s">
        <v>1</v>
      </c>
      <c r="N178" s="184" t="s">
        <v>36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309</v>
      </c>
      <c r="AT178" s="151" t="s">
        <v>167</v>
      </c>
      <c r="AU178" s="151" t="s">
        <v>79</v>
      </c>
      <c r="AY178" s="16" t="s">
        <v>143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6" t="s">
        <v>79</v>
      </c>
      <c r="BK178" s="152">
        <f t="shared" si="29"/>
        <v>0</v>
      </c>
      <c r="BL178" s="16" t="s">
        <v>223</v>
      </c>
      <c r="BM178" s="151" t="s">
        <v>527</v>
      </c>
    </row>
    <row r="179" spans="2:65" s="1" customFormat="1" ht="33" customHeight="1" x14ac:dyDescent="0.2">
      <c r="B179" s="138"/>
      <c r="C179" s="139">
        <v>39</v>
      </c>
      <c r="D179" s="139" t="s">
        <v>145</v>
      </c>
      <c r="E179" s="140" t="s">
        <v>1252</v>
      </c>
      <c r="F179" s="141" t="s">
        <v>1253</v>
      </c>
      <c r="G179" s="142" t="s">
        <v>208</v>
      </c>
      <c r="H179" s="143">
        <v>4</v>
      </c>
      <c r="I179" s="144"/>
      <c r="J179" s="145">
        <f t="shared" si="20"/>
        <v>0</v>
      </c>
      <c r="K179" s="146"/>
      <c r="L179" s="31"/>
      <c r="M179" s="147" t="s">
        <v>1</v>
      </c>
      <c r="N179" s="148" t="s">
        <v>36</v>
      </c>
      <c r="P179" s="149">
        <f t="shared" si="21"/>
        <v>0</v>
      </c>
      <c r="Q179" s="149">
        <v>0</v>
      </c>
      <c r="R179" s="149">
        <f t="shared" si="22"/>
        <v>0</v>
      </c>
      <c r="S179" s="149">
        <v>0</v>
      </c>
      <c r="T179" s="150">
        <f t="shared" si="23"/>
        <v>0</v>
      </c>
      <c r="AR179" s="151" t="s">
        <v>223</v>
      </c>
      <c r="AT179" s="151" t="s">
        <v>145</v>
      </c>
      <c r="AU179" s="151" t="s">
        <v>79</v>
      </c>
      <c r="AY179" s="16" t="s">
        <v>143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6" t="s">
        <v>79</v>
      </c>
      <c r="BK179" s="152">
        <f t="shared" si="29"/>
        <v>0</v>
      </c>
      <c r="BL179" s="16" t="s">
        <v>223</v>
      </c>
      <c r="BM179" s="151" t="s">
        <v>539</v>
      </c>
    </row>
    <row r="180" spans="2:65" s="1" customFormat="1" ht="16.5" customHeight="1" x14ac:dyDescent="0.2">
      <c r="B180" s="138"/>
      <c r="C180" s="174">
        <v>40</v>
      </c>
      <c r="D180" s="174" t="s">
        <v>167</v>
      </c>
      <c r="E180" s="175" t="s">
        <v>1254</v>
      </c>
      <c r="F180" s="176" t="s">
        <v>1255</v>
      </c>
      <c r="G180" s="177" t="s">
        <v>1163</v>
      </c>
      <c r="H180" s="178">
        <v>4</v>
      </c>
      <c r="I180" s="179"/>
      <c r="J180" s="180">
        <f t="shared" si="20"/>
        <v>0</v>
      </c>
      <c r="K180" s="181"/>
      <c r="L180" s="182"/>
      <c r="M180" s="183" t="s">
        <v>1</v>
      </c>
      <c r="N180" s="184" t="s">
        <v>36</v>
      </c>
      <c r="P180" s="149">
        <f t="shared" si="21"/>
        <v>0</v>
      </c>
      <c r="Q180" s="149">
        <v>0</v>
      </c>
      <c r="R180" s="149">
        <f t="shared" si="22"/>
        <v>0</v>
      </c>
      <c r="S180" s="149">
        <v>0</v>
      </c>
      <c r="T180" s="150">
        <f t="shared" si="23"/>
        <v>0</v>
      </c>
      <c r="AR180" s="151" t="s">
        <v>309</v>
      </c>
      <c r="AT180" s="151" t="s">
        <v>167</v>
      </c>
      <c r="AU180" s="151" t="s">
        <v>79</v>
      </c>
      <c r="AY180" s="16" t="s">
        <v>143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6" t="s">
        <v>79</v>
      </c>
      <c r="BK180" s="152">
        <f t="shared" si="29"/>
        <v>0</v>
      </c>
      <c r="BL180" s="16" t="s">
        <v>223</v>
      </c>
      <c r="BM180" s="151" t="s">
        <v>551</v>
      </c>
    </row>
    <row r="181" spans="2:65" s="1" customFormat="1" ht="24.15" customHeight="1" x14ac:dyDescent="0.2">
      <c r="B181" s="138"/>
      <c r="C181" s="139">
        <v>41</v>
      </c>
      <c r="D181" s="139" t="s">
        <v>145</v>
      </c>
      <c r="E181" s="140" t="s">
        <v>1256</v>
      </c>
      <c r="F181" s="141" t="s">
        <v>1257</v>
      </c>
      <c r="G181" s="142" t="s">
        <v>170</v>
      </c>
      <c r="H181" s="143">
        <v>2.5999999999999999E-2</v>
      </c>
      <c r="I181" s="144"/>
      <c r="J181" s="145">
        <f t="shared" si="20"/>
        <v>0</v>
      </c>
      <c r="K181" s="146"/>
      <c r="L181" s="31"/>
      <c r="M181" s="147" t="s">
        <v>1</v>
      </c>
      <c r="N181" s="148" t="s">
        <v>36</v>
      </c>
      <c r="P181" s="149">
        <f t="shared" si="21"/>
        <v>0</v>
      </c>
      <c r="Q181" s="149">
        <v>0</v>
      </c>
      <c r="R181" s="149">
        <f t="shared" si="22"/>
        <v>0</v>
      </c>
      <c r="S181" s="149">
        <v>0</v>
      </c>
      <c r="T181" s="150">
        <f t="shared" si="23"/>
        <v>0</v>
      </c>
      <c r="AR181" s="151" t="s">
        <v>223</v>
      </c>
      <c r="AT181" s="151" t="s">
        <v>145</v>
      </c>
      <c r="AU181" s="151" t="s">
        <v>79</v>
      </c>
      <c r="AY181" s="16" t="s">
        <v>143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6" t="s">
        <v>79</v>
      </c>
      <c r="BK181" s="152">
        <f t="shared" si="29"/>
        <v>0</v>
      </c>
      <c r="BL181" s="16" t="s">
        <v>223</v>
      </c>
      <c r="BM181" s="151" t="s">
        <v>562</v>
      </c>
    </row>
    <row r="182" spans="2:65" s="11" customFormat="1" ht="22.95" customHeight="1" x14ac:dyDescent="0.25">
      <c r="B182" s="126"/>
      <c r="D182" s="127" t="s">
        <v>69</v>
      </c>
      <c r="E182" s="136" t="s">
        <v>532</v>
      </c>
      <c r="F182" s="136" t="s">
        <v>533</v>
      </c>
      <c r="I182" s="129"/>
      <c r="J182" s="137">
        <f>BK182</f>
        <v>0</v>
      </c>
      <c r="L182" s="126"/>
      <c r="M182" s="131"/>
      <c r="P182" s="132">
        <f>SUM(P183:P198)</f>
        <v>0</v>
      </c>
      <c r="R182" s="132">
        <f>SUM(R183:R198)</f>
        <v>0</v>
      </c>
      <c r="T182" s="133">
        <f>SUM(T183:T198)</f>
        <v>0</v>
      </c>
      <c r="AR182" s="127" t="s">
        <v>79</v>
      </c>
      <c r="AT182" s="134" t="s">
        <v>69</v>
      </c>
      <c r="AU182" s="134" t="s">
        <v>75</v>
      </c>
      <c r="AY182" s="127" t="s">
        <v>143</v>
      </c>
      <c r="BK182" s="135">
        <f>SUM(BK183:BK198)</f>
        <v>0</v>
      </c>
    </row>
    <row r="183" spans="2:65" s="1" customFormat="1" ht="24.15" customHeight="1" x14ac:dyDescent="0.2">
      <c r="B183" s="138"/>
      <c r="C183" s="139">
        <v>42</v>
      </c>
      <c r="D183" s="139" t="s">
        <v>145</v>
      </c>
      <c r="E183" s="140" t="s">
        <v>1258</v>
      </c>
      <c r="F183" s="141" t="s">
        <v>1259</v>
      </c>
      <c r="G183" s="142" t="s">
        <v>322</v>
      </c>
      <c r="H183" s="143">
        <v>70</v>
      </c>
      <c r="I183" s="144"/>
      <c r="J183" s="145">
        <f t="shared" ref="J183:J198" si="30">ROUND(I183*H183,2)</f>
        <v>0</v>
      </c>
      <c r="K183" s="146"/>
      <c r="L183" s="31"/>
      <c r="M183" s="147" t="s">
        <v>1</v>
      </c>
      <c r="N183" s="148" t="s">
        <v>36</v>
      </c>
      <c r="P183" s="149">
        <f t="shared" ref="P183:P198" si="31">O183*H183</f>
        <v>0</v>
      </c>
      <c r="Q183" s="149">
        <v>0</v>
      </c>
      <c r="R183" s="149">
        <f t="shared" ref="R183:R198" si="32">Q183*H183</f>
        <v>0</v>
      </c>
      <c r="S183" s="149">
        <v>0</v>
      </c>
      <c r="T183" s="150">
        <f t="shared" ref="T183:T198" si="33">S183*H183</f>
        <v>0</v>
      </c>
      <c r="AR183" s="151" t="s">
        <v>223</v>
      </c>
      <c r="AT183" s="151" t="s">
        <v>145</v>
      </c>
      <c r="AU183" s="151" t="s">
        <v>79</v>
      </c>
      <c r="AY183" s="16" t="s">
        <v>143</v>
      </c>
      <c r="BE183" s="152">
        <f t="shared" ref="BE183:BE198" si="34">IF(N183="základná",J183,0)</f>
        <v>0</v>
      </c>
      <c r="BF183" s="152">
        <f t="shared" ref="BF183:BF198" si="35">IF(N183="znížená",J183,0)</f>
        <v>0</v>
      </c>
      <c r="BG183" s="152">
        <f t="shared" ref="BG183:BG198" si="36">IF(N183="zákl. prenesená",J183,0)</f>
        <v>0</v>
      </c>
      <c r="BH183" s="152">
        <f t="shared" ref="BH183:BH198" si="37">IF(N183="zníž. prenesená",J183,0)</f>
        <v>0</v>
      </c>
      <c r="BI183" s="152">
        <f t="shared" ref="BI183:BI198" si="38">IF(N183="nulová",J183,0)</f>
        <v>0</v>
      </c>
      <c r="BJ183" s="16" t="s">
        <v>79</v>
      </c>
      <c r="BK183" s="152">
        <f t="shared" ref="BK183:BK198" si="39">ROUND(I183*H183,2)</f>
        <v>0</v>
      </c>
      <c r="BL183" s="16" t="s">
        <v>223</v>
      </c>
      <c r="BM183" s="151" t="s">
        <v>572</v>
      </c>
    </row>
    <row r="184" spans="2:65" s="1" customFormat="1" ht="33" customHeight="1" x14ac:dyDescent="0.2">
      <c r="B184" s="138"/>
      <c r="C184" s="174">
        <v>43</v>
      </c>
      <c r="D184" s="174" t="s">
        <v>167</v>
      </c>
      <c r="E184" s="175" t="s">
        <v>1260</v>
      </c>
      <c r="F184" s="176" t="s">
        <v>1261</v>
      </c>
      <c r="G184" s="177" t="s">
        <v>322</v>
      </c>
      <c r="H184" s="178">
        <v>9</v>
      </c>
      <c r="I184" s="179"/>
      <c r="J184" s="180">
        <f t="shared" si="30"/>
        <v>0</v>
      </c>
      <c r="K184" s="181"/>
      <c r="L184" s="182"/>
      <c r="M184" s="183" t="s">
        <v>1</v>
      </c>
      <c r="N184" s="184" t="s">
        <v>36</v>
      </c>
      <c r="P184" s="149">
        <f t="shared" si="31"/>
        <v>0</v>
      </c>
      <c r="Q184" s="149">
        <v>0</v>
      </c>
      <c r="R184" s="149">
        <f t="shared" si="32"/>
        <v>0</v>
      </c>
      <c r="S184" s="149">
        <v>0</v>
      </c>
      <c r="T184" s="150">
        <f t="shared" si="33"/>
        <v>0</v>
      </c>
      <c r="AR184" s="151" t="s">
        <v>309</v>
      </c>
      <c r="AT184" s="151" t="s">
        <v>167</v>
      </c>
      <c r="AU184" s="151" t="s">
        <v>79</v>
      </c>
      <c r="AY184" s="16" t="s">
        <v>143</v>
      </c>
      <c r="BE184" s="152">
        <f t="shared" si="34"/>
        <v>0</v>
      </c>
      <c r="BF184" s="152">
        <f t="shared" si="35"/>
        <v>0</v>
      </c>
      <c r="BG184" s="152">
        <f t="shared" si="36"/>
        <v>0</v>
      </c>
      <c r="BH184" s="152">
        <f t="shared" si="37"/>
        <v>0</v>
      </c>
      <c r="BI184" s="152">
        <f t="shared" si="38"/>
        <v>0</v>
      </c>
      <c r="BJ184" s="16" t="s">
        <v>79</v>
      </c>
      <c r="BK184" s="152">
        <f t="shared" si="39"/>
        <v>0</v>
      </c>
      <c r="BL184" s="16" t="s">
        <v>223</v>
      </c>
      <c r="BM184" s="151" t="s">
        <v>583</v>
      </c>
    </row>
    <row r="185" spans="2:65" s="1" customFormat="1" ht="33" customHeight="1" x14ac:dyDescent="0.2">
      <c r="B185" s="138"/>
      <c r="C185" s="174">
        <v>44</v>
      </c>
      <c r="D185" s="174" t="s">
        <v>167</v>
      </c>
      <c r="E185" s="175" t="s">
        <v>1262</v>
      </c>
      <c r="F185" s="176" t="s">
        <v>1263</v>
      </c>
      <c r="G185" s="177" t="s">
        <v>322</v>
      </c>
      <c r="H185" s="178">
        <v>19</v>
      </c>
      <c r="I185" s="179"/>
      <c r="J185" s="180">
        <f t="shared" si="30"/>
        <v>0</v>
      </c>
      <c r="K185" s="181"/>
      <c r="L185" s="182"/>
      <c r="M185" s="183" t="s">
        <v>1</v>
      </c>
      <c r="N185" s="184" t="s">
        <v>36</v>
      </c>
      <c r="P185" s="149">
        <f t="shared" si="31"/>
        <v>0</v>
      </c>
      <c r="Q185" s="149">
        <v>0</v>
      </c>
      <c r="R185" s="149">
        <f t="shared" si="32"/>
        <v>0</v>
      </c>
      <c r="S185" s="149">
        <v>0</v>
      </c>
      <c r="T185" s="150">
        <f t="shared" si="33"/>
        <v>0</v>
      </c>
      <c r="AR185" s="151" t="s">
        <v>309</v>
      </c>
      <c r="AT185" s="151" t="s">
        <v>167</v>
      </c>
      <c r="AU185" s="151" t="s">
        <v>79</v>
      </c>
      <c r="AY185" s="16" t="s">
        <v>143</v>
      </c>
      <c r="BE185" s="152">
        <f t="shared" si="34"/>
        <v>0</v>
      </c>
      <c r="BF185" s="152">
        <f t="shared" si="35"/>
        <v>0</v>
      </c>
      <c r="BG185" s="152">
        <f t="shared" si="36"/>
        <v>0</v>
      </c>
      <c r="BH185" s="152">
        <f t="shared" si="37"/>
        <v>0</v>
      </c>
      <c r="BI185" s="152">
        <f t="shared" si="38"/>
        <v>0</v>
      </c>
      <c r="BJ185" s="16" t="s">
        <v>79</v>
      </c>
      <c r="BK185" s="152">
        <f t="shared" si="39"/>
        <v>0</v>
      </c>
      <c r="BL185" s="16" t="s">
        <v>223</v>
      </c>
      <c r="BM185" s="151" t="s">
        <v>593</v>
      </c>
    </row>
    <row r="186" spans="2:65" s="1" customFormat="1" ht="33" customHeight="1" x14ac:dyDescent="0.2">
      <c r="B186" s="138"/>
      <c r="C186" s="174">
        <v>45</v>
      </c>
      <c r="D186" s="174" t="s">
        <v>167</v>
      </c>
      <c r="E186" s="175" t="s">
        <v>1264</v>
      </c>
      <c r="F186" s="176" t="s">
        <v>1265</v>
      </c>
      <c r="G186" s="177" t="s">
        <v>322</v>
      </c>
      <c r="H186" s="178">
        <v>42</v>
      </c>
      <c r="I186" s="179"/>
      <c r="J186" s="180">
        <f t="shared" si="30"/>
        <v>0</v>
      </c>
      <c r="K186" s="181"/>
      <c r="L186" s="182"/>
      <c r="M186" s="183" t="s">
        <v>1</v>
      </c>
      <c r="N186" s="184" t="s">
        <v>36</v>
      </c>
      <c r="P186" s="149">
        <f t="shared" si="31"/>
        <v>0</v>
      </c>
      <c r="Q186" s="149">
        <v>0</v>
      </c>
      <c r="R186" s="149">
        <f t="shared" si="32"/>
        <v>0</v>
      </c>
      <c r="S186" s="149">
        <v>0</v>
      </c>
      <c r="T186" s="150">
        <f t="shared" si="33"/>
        <v>0</v>
      </c>
      <c r="AR186" s="151" t="s">
        <v>309</v>
      </c>
      <c r="AT186" s="151" t="s">
        <v>167</v>
      </c>
      <c r="AU186" s="151" t="s">
        <v>79</v>
      </c>
      <c r="AY186" s="16" t="s">
        <v>143</v>
      </c>
      <c r="BE186" s="152">
        <f t="shared" si="34"/>
        <v>0</v>
      </c>
      <c r="BF186" s="152">
        <f t="shared" si="35"/>
        <v>0</v>
      </c>
      <c r="BG186" s="152">
        <f t="shared" si="36"/>
        <v>0</v>
      </c>
      <c r="BH186" s="152">
        <f t="shared" si="37"/>
        <v>0</v>
      </c>
      <c r="BI186" s="152">
        <f t="shared" si="38"/>
        <v>0</v>
      </c>
      <c r="BJ186" s="16" t="s">
        <v>79</v>
      </c>
      <c r="BK186" s="152">
        <f t="shared" si="39"/>
        <v>0</v>
      </c>
      <c r="BL186" s="16" t="s">
        <v>223</v>
      </c>
      <c r="BM186" s="151" t="s">
        <v>602</v>
      </c>
    </row>
    <row r="187" spans="2:65" s="1" customFormat="1" ht="24.15" customHeight="1" x14ac:dyDescent="0.2">
      <c r="B187" s="138"/>
      <c r="C187" s="139">
        <v>46</v>
      </c>
      <c r="D187" s="139" t="s">
        <v>145</v>
      </c>
      <c r="E187" s="140" t="s">
        <v>1266</v>
      </c>
      <c r="F187" s="141" t="s">
        <v>1267</v>
      </c>
      <c r="G187" s="142" t="s">
        <v>322</v>
      </c>
      <c r="H187" s="143">
        <v>81</v>
      </c>
      <c r="I187" s="144"/>
      <c r="J187" s="145">
        <f t="shared" si="30"/>
        <v>0</v>
      </c>
      <c r="K187" s="146"/>
      <c r="L187" s="31"/>
      <c r="M187" s="147" t="s">
        <v>1</v>
      </c>
      <c r="N187" s="148" t="s">
        <v>36</v>
      </c>
      <c r="P187" s="149">
        <f t="shared" si="31"/>
        <v>0</v>
      </c>
      <c r="Q187" s="149">
        <v>0</v>
      </c>
      <c r="R187" s="149">
        <f t="shared" si="32"/>
        <v>0</v>
      </c>
      <c r="S187" s="149">
        <v>0</v>
      </c>
      <c r="T187" s="150">
        <f t="shared" si="33"/>
        <v>0</v>
      </c>
      <c r="AR187" s="151" t="s">
        <v>223</v>
      </c>
      <c r="AT187" s="151" t="s">
        <v>145</v>
      </c>
      <c r="AU187" s="151" t="s">
        <v>79</v>
      </c>
      <c r="AY187" s="16" t="s">
        <v>143</v>
      </c>
      <c r="BE187" s="152">
        <f t="shared" si="34"/>
        <v>0</v>
      </c>
      <c r="BF187" s="152">
        <f t="shared" si="35"/>
        <v>0</v>
      </c>
      <c r="BG187" s="152">
        <f t="shared" si="36"/>
        <v>0</v>
      </c>
      <c r="BH187" s="152">
        <f t="shared" si="37"/>
        <v>0</v>
      </c>
      <c r="BI187" s="152">
        <f t="shared" si="38"/>
        <v>0</v>
      </c>
      <c r="BJ187" s="16" t="s">
        <v>79</v>
      </c>
      <c r="BK187" s="152">
        <f t="shared" si="39"/>
        <v>0</v>
      </c>
      <c r="BL187" s="16" t="s">
        <v>223</v>
      </c>
      <c r="BM187" s="151" t="s">
        <v>613</v>
      </c>
    </row>
    <row r="188" spans="2:65" s="1" customFormat="1" ht="33" customHeight="1" x14ac:dyDescent="0.2">
      <c r="B188" s="138"/>
      <c r="C188" s="174">
        <v>47</v>
      </c>
      <c r="D188" s="174" t="s">
        <v>167</v>
      </c>
      <c r="E188" s="175" t="s">
        <v>1268</v>
      </c>
      <c r="F188" s="176" t="s">
        <v>1269</v>
      </c>
      <c r="G188" s="177" t="s">
        <v>322</v>
      </c>
      <c r="H188" s="178">
        <v>39</v>
      </c>
      <c r="I188" s="179"/>
      <c r="J188" s="180">
        <f t="shared" si="30"/>
        <v>0</v>
      </c>
      <c r="K188" s="181"/>
      <c r="L188" s="182"/>
      <c r="M188" s="183" t="s">
        <v>1</v>
      </c>
      <c r="N188" s="184" t="s">
        <v>36</v>
      </c>
      <c r="P188" s="149">
        <f t="shared" si="31"/>
        <v>0</v>
      </c>
      <c r="Q188" s="149">
        <v>0</v>
      </c>
      <c r="R188" s="149">
        <f t="shared" si="32"/>
        <v>0</v>
      </c>
      <c r="S188" s="149">
        <v>0</v>
      </c>
      <c r="T188" s="150">
        <f t="shared" si="33"/>
        <v>0</v>
      </c>
      <c r="AR188" s="151" t="s">
        <v>309</v>
      </c>
      <c r="AT188" s="151" t="s">
        <v>167</v>
      </c>
      <c r="AU188" s="151" t="s">
        <v>79</v>
      </c>
      <c r="AY188" s="16" t="s">
        <v>143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6" t="s">
        <v>79</v>
      </c>
      <c r="BK188" s="152">
        <f t="shared" si="39"/>
        <v>0</v>
      </c>
      <c r="BL188" s="16" t="s">
        <v>223</v>
      </c>
      <c r="BM188" s="151" t="s">
        <v>624</v>
      </c>
    </row>
    <row r="189" spans="2:65" s="1" customFormat="1" ht="33" customHeight="1" x14ac:dyDescent="0.2">
      <c r="B189" s="138"/>
      <c r="C189" s="174">
        <v>48</v>
      </c>
      <c r="D189" s="174" t="s">
        <v>167</v>
      </c>
      <c r="E189" s="175" t="s">
        <v>1270</v>
      </c>
      <c r="F189" s="176" t="s">
        <v>1271</v>
      </c>
      <c r="G189" s="177" t="s">
        <v>322</v>
      </c>
      <c r="H189" s="178">
        <v>28</v>
      </c>
      <c r="I189" s="179"/>
      <c r="J189" s="180">
        <f t="shared" si="30"/>
        <v>0</v>
      </c>
      <c r="K189" s="181"/>
      <c r="L189" s="182"/>
      <c r="M189" s="183" t="s">
        <v>1</v>
      </c>
      <c r="N189" s="184" t="s">
        <v>36</v>
      </c>
      <c r="P189" s="149">
        <f t="shared" si="31"/>
        <v>0</v>
      </c>
      <c r="Q189" s="149">
        <v>0</v>
      </c>
      <c r="R189" s="149">
        <f t="shared" si="32"/>
        <v>0</v>
      </c>
      <c r="S189" s="149">
        <v>0</v>
      </c>
      <c r="T189" s="150">
        <f t="shared" si="33"/>
        <v>0</v>
      </c>
      <c r="AR189" s="151" t="s">
        <v>309</v>
      </c>
      <c r="AT189" s="151" t="s">
        <v>167</v>
      </c>
      <c r="AU189" s="151" t="s">
        <v>79</v>
      </c>
      <c r="AY189" s="16" t="s">
        <v>143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6" t="s">
        <v>79</v>
      </c>
      <c r="BK189" s="152">
        <f t="shared" si="39"/>
        <v>0</v>
      </c>
      <c r="BL189" s="16" t="s">
        <v>223</v>
      </c>
      <c r="BM189" s="151" t="s">
        <v>635</v>
      </c>
    </row>
    <row r="190" spans="2:65" s="1" customFormat="1" ht="33" customHeight="1" x14ac:dyDescent="0.2">
      <c r="B190" s="138"/>
      <c r="C190" s="174">
        <v>49</v>
      </c>
      <c r="D190" s="174" t="s">
        <v>167</v>
      </c>
      <c r="E190" s="175" t="s">
        <v>1272</v>
      </c>
      <c r="F190" s="176" t="s">
        <v>1273</v>
      </c>
      <c r="G190" s="177" t="s">
        <v>322</v>
      </c>
      <c r="H190" s="178">
        <v>14</v>
      </c>
      <c r="I190" s="179"/>
      <c r="J190" s="180">
        <f t="shared" si="30"/>
        <v>0</v>
      </c>
      <c r="K190" s="181"/>
      <c r="L190" s="182"/>
      <c r="M190" s="183" t="s">
        <v>1</v>
      </c>
      <c r="N190" s="184" t="s">
        <v>36</v>
      </c>
      <c r="P190" s="149">
        <f t="shared" si="31"/>
        <v>0</v>
      </c>
      <c r="Q190" s="149">
        <v>0</v>
      </c>
      <c r="R190" s="149">
        <f t="shared" si="32"/>
        <v>0</v>
      </c>
      <c r="S190" s="149">
        <v>0</v>
      </c>
      <c r="T190" s="150">
        <f t="shared" si="33"/>
        <v>0</v>
      </c>
      <c r="AR190" s="151" t="s">
        <v>309</v>
      </c>
      <c r="AT190" s="151" t="s">
        <v>167</v>
      </c>
      <c r="AU190" s="151" t="s">
        <v>79</v>
      </c>
      <c r="AY190" s="16" t="s">
        <v>143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6" t="s">
        <v>79</v>
      </c>
      <c r="BK190" s="152">
        <f t="shared" si="39"/>
        <v>0</v>
      </c>
      <c r="BL190" s="16" t="s">
        <v>223</v>
      </c>
      <c r="BM190" s="151" t="s">
        <v>646</v>
      </c>
    </row>
    <row r="191" spans="2:65" s="1" customFormat="1" ht="37.950000000000003" customHeight="1" x14ac:dyDescent="0.2">
      <c r="B191" s="138"/>
      <c r="C191" s="139">
        <v>50</v>
      </c>
      <c r="D191" s="139" t="s">
        <v>145</v>
      </c>
      <c r="E191" s="140" t="s">
        <v>1274</v>
      </c>
      <c r="F191" s="141" t="s">
        <v>1275</v>
      </c>
      <c r="G191" s="142" t="s">
        <v>208</v>
      </c>
      <c r="H191" s="143">
        <v>7</v>
      </c>
      <c r="I191" s="144"/>
      <c r="J191" s="145">
        <f t="shared" si="30"/>
        <v>0</v>
      </c>
      <c r="K191" s="146"/>
      <c r="L191" s="31"/>
      <c r="M191" s="147" t="s">
        <v>1</v>
      </c>
      <c r="N191" s="148" t="s">
        <v>36</v>
      </c>
      <c r="P191" s="149">
        <f t="shared" si="31"/>
        <v>0</v>
      </c>
      <c r="Q191" s="149">
        <v>0</v>
      </c>
      <c r="R191" s="149">
        <f t="shared" si="32"/>
        <v>0</v>
      </c>
      <c r="S191" s="149">
        <v>0</v>
      </c>
      <c r="T191" s="150">
        <f t="shared" si="33"/>
        <v>0</v>
      </c>
      <c r="AR191" s="151" t="s">
        <v>223</v>
      </c>
      <c r="AT191" s="151" t="s">
        <v>145</v>
      </c>
      <c r="AU191" s="151" t="s">
        <v>79</v>
      </c>
      <c r="AY191" s="16" t="s">
        <v>143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6" t="s">
        <v>79</v>
      </c>
      <c r="BK191" s="152">
        <f t="shared" si="39"/>
        <v>0</v>
      </c>
      <c r="BL191" s="16" t="s">
        <v>223</v>
      </c>
      <c r="BM191" s="151" t="s">
        <v>655</v>
      </c>
    </row>
    <row r="192" spans="2:65" s="1" customFormat="1" ht="37.950000000000003" customHeight="1" x14ac:dyDescent="0.2">
      <c r="B192" s="138"/>
      <c r="C192" s="174">
        <v>51</v>
      </c>
      <c r="D192" s="174" t="s">
        <v>167</v>
      </c>
      <c r="E192" s="175" t="s">
        <v>1276</v>
      </c>
      <c r="F192" s="176" t="s">
        <v>1277</v>
      </c>
      <c r="G192" s="177" t="s">
        <v>208</v>
      </c>
      <c r="H192" s="178">
        <v>0.24</v>
      </c>
      <c r="I192" s="179"/>
      <c r="J192" s="180">
        <f t="shared" si="30"/>
        <v>0</v>
      </c>
      <c r="K192" s="181"/>
      <c r="L192" s="182"/>
      <c r="M192" s="183" t="s">
        <v>1</v>
      </c>
      <c r="N192" s="184" t="s">
        <v>36</v>
      </c>
      <c r="P192" s="149">
        <f t="shared" si="31"/>
        <v>0</v>
      </c>
      <c r="Q192" s="149">
        <v>0</v>
      </c>
      <c r="R192" s="149">
        <f t="shared" si="32"/>
        <v>0</v>
      </c>
      <c r="S192" s="149">
        <v>0</v>
      </c>
      <c r="T192" s="150">
        <f t="shared" si="33"/>
        <v>0</v>
      </c>
      <c r="AR192" s="151" t="s">
        <v>309</v>
      </c>
      <c r="AT192" s="151" t="s">
        <v>167</v>
      </c>
      <c r="AU192" s="151" t="s">
        <v>79</v>
      </c>
      <c r="AY192" s="16" t="s">
        <v>143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6" t="s">
        <v>79</v>
      </c>
      <c r="BK192" s="152">
        <f t="shared" si="39"/>
        <v>0</v>
      </c>
      <c r="BL192" s="16" t="s">
        <v>223</v>
      </c>
      <c r="BM192" s="151" t="s">
        <v>665</v>
      </c>
    </row>
    <row r="193" spans="2:65" s="1" customFormat="1" ht="37.950000000000003" customHeight="1" x14ac:dyDescent="0.2">
      <c r="B193" s="138"/>
      <c r="C193" s="174">
        <v>52</v>
      </c>
      <c r="D193" s="174" t="s">
        <v>167</v>
      </c>
      <c r="E193" s="175" t="s">
        <v>1278</v>
      </c>
      <c r="F193" s="176" t="s">
        <v>1279</v>
      </c>
      <c r="G193" s="177" t="s">
        <v>148</v>
      </c>
      <c r="H193" s="178">
        <v>0.49</v>
      </c>
      <c r="I193" s="179"/>
      <c r="J193" s="180">
        <f t="shared" si="30"/>
        <v>0</v>
      </c>
      <c r="K193" s="181"/>
      <c r="L193" s="182"/>
      <c r="M193" s="183" t="s">
        <v>1</v>
      </c>
      <c r="N193" s="184" t="s">
        <v>36</v>
      </c>
      <c r="P193" s="149">
        <f t="shared" si="31"/>
        <v>0</v>
      </c>
      <c r="Q193" s="149">
        <v>0</v>
      </c>
      <c r="R193" s="149">
        <f t="shared" si="32"/>
        <v>0</v>
      </c>
      <c r="S193" s="149">
        <v>0</v>
      </c>
      <c r="T193" s="150">
        <f t="shared" si="33"/>
        <v>0</v>
      </c>
      <c r="AR193" s="151" t="s">
        <v>309</v>
      </c>
      <c r="AT193" s="151" t="s">
        <v>167</v>
      </c>
      <c r="AU193" s="151" t="s">
        <v>79</v>
      </c>
      <c r="AY193" s="16" t="s">
        <v>143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6" t="s">
        <v>79</v>
      </c>
      <c r="BK193" s="152">
        <f t="shared" si="39"/>
        <v>0</v>
      </c>
      <c r="BL193" s="16" t="s">
        <v>223</v>
      </c>
      <c r="BM193" s="151" t="s">
        <v>674</v>
      </c>
    </row>
    <row r="194" spans="2:65" s="1" customFormat="1" ht="24.15" customHeight="1" x14ac:dyDescent="0.2">
      <c r="B194" s="138"/>
      <c r="C194" s="139">
        <v>53</v>
      </c>
      <c r="D194" s="139" t="s">
        <v>145</v>
      </c>
      <c r="E194" s="140" t="s">
        <v>1280</v>
      </c>
      <c r="F194" s="141" t="s">
        <v>1281</v>
      </c>
      <c r="G194" s="142" t="s">
        <v>208</v>
      </c>
      <c r="H194" s="143">
        <v>1</v>
      </c>
      <c r="I194" s="144"/>
      <c r="J194" s="145">
        <f t="shared" si="30"/>
        <v>0</v>
      </c>
      <c r="K194" s="146"/>
      <c r="L194" s="31"/>
      <c r="M194" s="147" t="s">
        <v>1</v>
      </c>
      <c r="N194" s="148" t="s">
        <v>36</v>
      </c>
      <c r="P194" s="149">
        <f t="shared" si="31"/>
        <v>0</v>
      </c>
      <c r="Q194" s="149">
        <v>0</v>
      </c>
      <c r="R194" s="149">
        <f t="shared" si="32"/>
        <v>0</v>
      </c>
      <c r="S194" s="149">
        <v>0</v>
      </c>
      <c r="T194" s="150">
        <f t="shared" si="33"/>
        <v>0</v>
      </c>
      <c r="AR194" s="151" t="s">
        <v>223</v>
      </c>
      <c r="AT194" s="151" t="s">
        <v>145</v>
      </c>
      <c r="AU194" s="151" t="s">
        <v>79</v>
      </c>
      <c r="AY194" s="16" t="s">
        <v>143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6" t="s">
        <v>79</v>
      </c>
      <c r="BK194" s="152">
        <f t="shared" si="39"/>
        <v>0</v>
      </c>
      <c r="BL194" s="16" t="s">
        <v>223</v>
      </c>
      <c r="BM194" s="151" t="s">
        <v>681</v>
      </c>
    </row>
    <row r="195" spans="2:65" s="1" customFormat="1" ht="24.15" customHeight="1" x14ac:dyDescent="0.2">
      <c r="B195" s="138"/>
      <c r="C195" s="174">
        <v>54</v>
      </c>
      <c r="D195" s="174" t="s">
        <v>167</v>
      </c>
      <c r="E195" s="175" t="s">
        <v>1282</v>
      </c>
      <c r="F195" s="176" t="s">
        <v>1283</v>
      </c>
      <c r="G195" s="177" t="s">
        <v>208</v>
      </c>
      <c r="H195" s="178">
        <v>1</v>
      </c>
      <c r="I195" s="179"/>
      <c r="J195" s="180">
        <f t="shared" si="30"/>
        <v>0</v>
      </c>
      <c r="K195" s="181"/>
      <c r="L195" s="182"/>
      <c r="M195" s="183" t="s">
        <v>1</v>
      </c>
      <c r="N195" s="184" t="s">
        <v>36</v>
      </c>
      <c r="P195" s="149">
        <f t="shared" si="31"/>
        <v>0</v>
      </c>
      <c r="Q195" s="149">
        <v>0</v>
      </c>
      <c r="R195" s="149">
        <f t="shared" si="32"/>
        <v>0</v>
      </c>
      <c r="S195" s="149">
        <v>0</v>
      </c>
      <c r="T195" s="150">
        <f t="shared" si="33"/>
        <v>0</v>
      </c>
      <c r="AR195" s="151" t="s">
        <v>309</v>
      </c>
      <c r="AT195" s="151" t="s">
        <v>167</v>
      </c>
      <c r="AU195" s="151" t="s">
        <v>79</v>
      </c>
      <c r="AY195" s="16" t="s">
        <v>143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6" t="s">
        <v>79</v>
      </c>
      <c r="BK195" s="152">
        <f t="shared" si="39"/>
        <v>0</v>
      </c>
      <c r="BL195" s="16" t="s">
        <v>223</v>
      </c>
      <c r="BM195" s="151" t="s">
        <v>693</v>
      </c>
    </row>
    <row r="196" spans="2:65" s="1" customFormat="1" ht="24.15" customHeight="1" x14ac:dyDescent="0.2">
      <c r="B196" s="138"/>
      <c r="C196" s="139">
        <v>55</v>
      </c>
      <c r="D196" s="139" t="s">
        <v>145</v>
      </c>
      <c r="E196" s="140" t="s">
        <v>1284</v>
      </c>
      <c r="F196" s="141" t="s">
        <v>1285</v>
      </c>
      <c r="G196" s="142" t="s">
        <v>208</v>
      </c>
      <c r="H196" s="143">
        <v>2</v>
      </c>
      <c r="I196" s="144"/>
      <c r="J196" s="145">
        <f t="shared" si="30"/>
        <v>0</v>
      </c>
      <c r="K196" s="146"/>
      <c r="L196" s="31"/>
      <c r="M196" s="147" t="s">
        <v>1</v>
      </c>
      <c r="N196" s="148" t="s">
        <v>36</v>
      </c>
      <c r="P196" s="149">
        <f t="shared" si="31"/>
        <v>0</v>
      </c>
      <c r="Q196" s="149">
        <v>0</v>
      </c>
      <c r="R196" s="149">
        <f t="shared" si="32"/>
        <v>0</v>
      </c>
      <c r="S196" s="149">
        <v>0</v>
      </c>
      <c r="T196" s="150">
        <f t="shared" si="33"/>
        <v>0</v>
      </c>
      <c r="AR196" s="151" t="s">
        <v>223</v>
      </c>
      <c r="AT196" s="151" t="s">
        <v>145</v>
      </c>
      <c r="AU196" s="151" t="s">
        <v>79</v>
      </c>
      <c r="AY196" s="16" t="s">
        <v>143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6" t="s">
        <v>79</v>
      </c>
      <c r="BK196" s="152">
        <f t="shared" si="39"/>
        <v>0</v>
      </c>
      <c r="BL196" s="16" t="s">
        <v>223</v>
      </c>
      <c r="BM196" s="151" t="s">
        <v>705</v>
      </c>
    </row>
    <row r="197" spans="2:65" s="1" customFormat="1" ht="24.15" customHeight="1" x14ac:dyDescent="0.2">
      <c r="B197" s="138"/>
      <c r="C197" s="174">
        <v>56</v>
      </c>
      <c r="D197" s="174" t="s">
        <v>167</v>
      </c>
      <c r="E197" s="175" t="s">
        <v>1286</v>
      </c>
      <c r="F197" s="176" t="s">
        <v>1287</v>
      </c>
      <c r="G197" s="177" t="s">
        <v>208</v>
      </c>
      <c r="H197" s="178">
        <v>2</v>
      </c>
      <c r="I197" s="179"/>
      <c r="J197" s="180">
        <f t="shared" si="30"/>
        <v>0</v>
      </c>
      <c r="K197" s="181"/>
      <c r="L197" s="182"/>
      <c r="M197" s="183" t="s">
        <v>1</v>
      </c>
      <c r="N197" s="184" t="s">
        <v>36</v>
      </c>
      <c r="P197" s="149">
        <f t="shared" si="31"/>
        <v>0</v>
      </c>
      <c r="Q197" s="149">
        <v>0</v>
      </c>
      <c r="R197" s="149">
        <f t="shared" si="32"/>
        <v>0</v>
      </c>
      <c r="S197" s="149">
        <v>0</v>
      </c>
      <c r="T197" s="150">
        <f t="shared" si="33"/>
        <v>0</v>
      </c>
      <c r="AR197" s="151" t="s">
        <v>309</v>
      </c>
      <c r="AT197" s="151" t="s">
        <v>167</v>
      </c>
      <c r="AU197" s="151" t="s">
        <v>79</v>
      </c>
      <c r="AY197" s="16" t="s">
        <v>143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6" t="s">
        <v>79</v>
      </c>
      <c r="BK197" s="152">
        <f t="shared" si="39"/>
        <v>0</v>
      </c>
      <c r="BL197" s="16" t="s">
        <v>223</v>
      </c>
      <c r="BM197" s="151" t="s">
        <v>716</v>
      </c>
    </row>
    <row r="198" spans="2:65" s="1" customFormat="1" ht="24.15" customHeight="1" x14ac:dyDescent="0.2">
      <c r="B198" s="138"/>
      <c r="C198" s="139">
        <v>57</v>
      </c>
      <c r="D198" s="139" t="s">
        <v>145</v>
      </c>
      <c r="E198" s="140" t="s">
        <v>1059</v>
      </c>
      <c r="F198" s="141" t="s">
        <v>1060</v>
      </c>
      <c r="G198" s="142" t="s">
        <v>170</v>
      </c>
      <c r="H198" s="143">
        <v>2.5999999999999999E-2</v>
      </c>
      <c r="I198" s="144"/>
      <c r="J198" s="145">
        <f t="shared" si="30"/>
        <v>0</v>
      </c>
      <c r="K198" s="146"/>
      <c r="L198" s="31"/>
      <c r="M198" s="147" t="s">
        <v>1</v>
      </c>
      <c r="N198" s="148" t="s">
        <v>36</v>
      </c>
      <c r="P198" s="149">
        <f t="shared" si="31"/>
        <v>0</v>
      </c>
      <c r="Q198" s="149">
        <v>0</v>
      </c>
      <c r="R198" s="149">
        <f t="shared" si="32"/>
        <v>0</v>
      </c>
      <c r="S198" s="149">
        <v>0</v>
      </c>
      <c r="T198" s="150">
        <f t="shared" si="33"/>
        <v>0</v>
      </c>
      <c r="AR198" s="151" t="s">
        <v>223</v>
      </c>
      <c r="AT198" s="151" t="s">
        <v>145</v>
      </c>
      <c r="AU198" s="151" t="s">
        <v>79</v>
      </c>
      <c r="AY198" s="16" t="s">
        <v>143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6" t="s">
        <v>79</v>
      </c>
      <c r="BK198" s="152">
        <f t="shared" si="39"/>
        <v>0</v>
      </c>
      <c r="BL198" s="16" t="s">
        <v>223</v>
      </c>
      <c r="BM198" s="151" t="s">
        <v>725</v>
      </c>
    </row>
    <row r="199" spans="2:65" s="11" customFormat="1" ht="22.95" customHeight="1" x14ac:dyDescent="0.25">
      <c r="B199" s="126"/>
      <c r="D199" s="127" t="s">
        <v>69</v>
      </c>
      <c r="E199" s="136" t="s">
        <v>1288</v>
      </c>
      <c r="F199" s="136" t="s">
        <v>1289</v>
      </c>
      <c r="I199" s="129"/>
      <c r="J199" s="137">
        <f>BK199</f>
        <v>0</v>
      </c>
      <c r="L199" s="126"/>
      <c r="M199" s="131"/>
      <c r="P199" s="132">
        <f>SUM(P200:P226)</f>
        <v>0</v>
      </c>
      <c r="R199" s="132">
        <f>SUM(R200:R226)</f>
        <v>0</v>
      </c>
      <c r="T199" s="133">
        <f>SUM(T200:T226)</f>
        <v>0</v>
      </c>
      <c r="AR199" s="127" t="s">
        <v>79</v>
      </c>
      <c r="AT199" s="134" t="s">
        <v>69</v>
      </c>
      <c r="AU199" s="134" t="s">
        <v>75</v>
      </c>
      <c r="AY199" s="127" t="s">
        <v>143</v>
      </c>
      <c r="BK199" s="135">
        <f>SUM(BK200:BK226)</f>
        <v>0</v>
      </c>
    </row>
    <row r="200" spans="2:65" s="1" customFormat="1" ht="21.75" customHeight="1" x14ac:dyDescent="0.2">
      <c r="B200" s="138"/>
      <c r="C200" s="139">
        <v>58</v>
      </c>
      <c r="D200" s="139" t="s">
        <v>145</v>
      </c>
      <c r="E200" s="140" t="s">
        <v>1290</v>
      </c>
      <c r="F200" s="141" t="s">
        <v>1291</v>
      </c>
      <c r="G200" s="142" t="s">
        <v>322</v>
      </c>
      <c r="H200" s="143">
        <v>1</v>
      </c>
      <c r="I200" s="144"/>
      <c r="J200" s="145">
        <f t="shared" ref="J200:J226" si="40">ROUND(I200*H200,2)</f>
        <v>0</v>
      </c>
      <c r="K200" s="146"/>
      <c r="L200" s="31"/>
      <c r="M200" s="147" t="s">
        <v>1</v>
      </c>
      <c r="N200" s="148" t="s">
        <v>36</v>
      </c>
      <c r="P200" s="149">
        <f t="shared" ref="P200:P226" si="41">O200*H200</f>
        <v>0</v>
      </c>
      <c r="Q200" s="149">
        <v>0</v>
      </c>
      <c r="R200" s="149">
        <f t="shared" ref="R200:R226" si="42">Q200*H200</f>
        <v>0</v>
      </c>
      <c r="S200" s="149">
        <v>0</v>
      </c>
      <c r="T200" s="150">
        <f t="shared" ref="T200:T226" si="43">S200*H200</f>
        <v>0</v>
      </c>
      <c r="AR200" s="151" t="s">
        <v>223</v>
      </c>
      <c r="AT200" s="151" t="s">
        <v>145</v>
      </c>
      <c r="AU200" s="151" t="s">
        <v>79</v>
      </c>
      <c r="AY200" s="16" t="s">
        <v>143</v>
      </c>
      <c r="BE200" s="152">
        <f t="shared" ref="BE200:BE226" si="44">IF(N200="základná",J200,0)</f>
        <v>0</v>
      </c>
      <c r="BF200" s="152">
        <f t="shared" ref="BF200:BF226" si="45">IF(N200="znížená",J200,0)</f>
        <v>0</v>
      </c>
      <c r="BG200" s="152">
        <f t="shared" ref="BG200:BG226" si="46">IF(N200="zákl. prenesená",J200,0)</f>
        <v>0</v>
      </c>
      <c r="BH200" s="152">
        <f t="shared" ref="BH200:BH226" si="47">IF(N200="zníž. prenesená",J200,0)</f>
        <v>0</v>
      </c>
      <c r="BI200" s="152">
        <f t="shared" ref="BI200:BI226" si="48">IF(N200="nulová",J200,0)</f>
        <v>0</v>
      </c>
      <c r="BJ200" s="16" t="s">
        <v>79</v>
      </c>
      <c r="BK200" s="152">
        <f t="shared" ref="BK200:BK226" si="49">ROUND(I200*H200,2)</f>
        <v>0</v>
      </c>
      <c r="BL200" s="16" t="s">
        <v>223</v>
      </c>
      <c r="BM200" s="151" t="s">
        <v>734</v>
      </c>
    </row>
    <row r="201" spans="2:65" s="1" customFormat="1" ht="24.15" customHeight="1" x14ac:dyDescent="0.2">
      <c r="B201" s="138"/>
      <c r="C201" s="174">
        <v>59</v>
      </c>
      <c r="D201" s="174" t="s">
        <v>167</v>
      </c>
      <c r="E201" s="175" t="s">
        <v>1292</v>
      </c>
      <c r="F201" s="176" t="s">
        <v>1293</v>
      </c>
      <c r="G201" s="177" t="s">
        <v>208</v>
      </c>
      <c r="H201" s="178">
        <v>1</v>
      </c>
      <c r="I201" s="179"/>
      <c r="J201" s="180">
        <f t="shared" si="40"/>
        <v>0</v>
      </c>
      <c r="K201" s="181"/>
      <c r="L201" s="182"/>
      <c r="M201" s="183" t="s">
        <v>1</v>
      </c>
      <c r="N201" s="184" t="s">
        <v>36</v>
      </c>
      <c r="P201" s="149">
        <f t="shared" si="41"/>
        <v>0</v>
      </c>
      <c r="Q201" s="149">
        <v>0</v>
      </c>
      <c r="R201" s="149">
        <f t="shared" si="42"/>
        <v>0</v>
      </c>
      <c r="S201" s="149">
        <v>0</v>
      </c>
      <c r="T201" s="150">
        <f t="shared" si="43"/>
        <v>0</v>
      </c>
      <c r="AR201" s="151" t="s">
        <v>309</v>
      </c>
      <c r="AT201" s="151" t="s">
        <v>167</v>
      </c>
      <c r="AU201" s="151" t="s">
        <v>79</v>
      </c>
      <c r="AY201" s="16" t="s">
        <v>143</v>
      </c>
      <c r="BE201" s="152">
        <f t="shared" si="44"/>
        <v>0</v>
      </c>
      <c r="BF201" s="152">
        <f t="shared" si="45"/>
        <v>0</v>
      </c>
      <c r="BG201" s="152">
        <f t="shared" si="46"/>
        <v>0</v>
      </c>
      <c r="BH201" s="152">
        <f t="shared" si="47"/>
        <v>0</v>
      </c>
      <c r="BI201" s="152">
        <f t="shared" si="48"/>
        <v>0</v>
      </c>
      <c r="BJ201" s="16" t="s">
        <v>79</v>
      </c>
      <c r="BK201" s="152">
        <f t="shared" si="49"/>
        <v>0</v>
      </c>
      <c r="BL201" s="16" t="s">
        <v>223</v>
      </c>
      <c r="BM201" s="151" t="s">
        <v>746</v>
      </c>
    </row>
    <row r="202" spans="2:65" s="1" customFormat="1" ht="21.75" customHeight="1" x14ac:dyDescent="0.2">
      <c r="B202" s="138"/>
      <c r="C202" s="139">
        <v>60</v>
      </c>
      <c r="D202" s="139" t="s">
        <v>145</v>
      </c>
      <c r="E202" s="140" t="s">
        <v>1294</v>
      </c>
      <c r="F202" s="141" t="s">
        <v>1295</v>
      </c>
      <c r="G202" s="142" t="s">
        <v>322</v>
      </c>
      <c r="H202" s="143">
        <v>5</v>
      </c>
      <c r="I202" s="144"/>
      <c r="J202" s="145">
        <f t="shared" si="40"/>
        <v>0</v>
      </c>
      <c r="K202" s="146"/>
      <c r="L202" s="31"/>
      <c r="M202" s="147" t="s">
        <v>1</v>
      </c>
      <c r="N202" s="148" t="s">
        <v>36</v>
      </c>
      <c r="P202" s="149">
        <f t="shared" si="41"/>
        <v>0</v>
      </c>
      <c r="Q202" s="149">
        <v>0</v>
      </c>
      <c r="R202" s="149">
        <f t="shared" si="42"/>
        <v>0</v>
      </c>
      <c r="S202" s="149">
        <v>0</v>
      </c>
      <c r="T202" s="150">
        <f t="shared" si="43"/>
        <v>0</v>
      </c>
      <c r="AR202" s="151" t="s">
        <v>223</v>
      </c>
      <c r="AT202" s="151" t="s">
        <v>145</v>
      </c>
      <c r="AU202" s="151" t="s">
        <v>79</v>
      </c>
      <c r="AY202" s="16" t="s">
        <v>143</v>
      </c>
      <c r="BE202" s="152">
        <f t="shared" si="44"/>
        <v>0</v>
      </c>
      <c r="BF202" s="152">
        <f t="shared" si="45"/>
        <v>0</v>
      </c>
      <c r="BG202" s="152">
        <f t="shared" si="46"/>
        <v>0</v>
      </c>
      <c r="BH202" s="152">
        <f t="shared" si="47"/>
        <v>0</v>
      </c>
      <c r="BI202" s="152">
        <f t="shared" si="48"/>
        <v>0</v>
      </c>
      <c r="BJ202" s="16" t="s">
        <v>79</v>
      </c>
      <c r="BK202" s="152">
        <f t="shared" si="49"/>
        <v>0</v>
      </c>
      <c r="BL202" s="16" t="s">
        <v>223</v>
      </c>
      <c r="BM202" s="151" t="s">
        <v>756</v>
      </c>
    </row>
    <row r="203" spans="2:65" s="1" customFormat="1" ht="24.15" customHeight="1" x14ac:dyDescent="0.2">
      <c r="B203" s="138"/>
      <c r="C203" s="174">
        <v>61</v>
      </c>
      <c r="D203" s="174" t="s">
        <v>167</v>
      </c>
      <c r="E203" s="175" t="s">
        <v>1296</v>
      </c>
      <c r="F203" s="176" t="s">
        <v>1297</v>
      </c>
      <c r="G203" s="177" t="s">
        <v>208</v>
      </c>
      <c r="H203" s="178">
        <v>5</v>
      </c>
      <c r="I203" s="179"/>
      <c r="J203" s="180">
        <f t="shared" si="40"/>
        <v>0</v>
      </c>
      <c r="K203" s="181"/>
      <c r="L203" s="182"/>
      <c r="M203" s="183" t="s">
        <v>1</v>
      </c>
      <c r="N203" s="184" t="s">
        <v>36</v>
      </c>
      <c r="P203" s="149">
        <f t="shared" si="41"/>
        <v>0</v>
      </c>
      <c r="Q203" s="149">
        <v>0</v>
      </c>
      <c r="R203" s="149">
        <f t="shared" si="42"/>
        <v>0</v>
      </c>
      <c r="S203" s="149">
        <v>0</v>
      </c>
      <c r="T203" s="150">
        <f t="shared" si="43"/>
        <v>0</v>
      </c>
      <c r="AR203" s="151" t="s">
        <v>309</v>
      </c>
      <c r="AT203" s="151" t="s">
        <v>167</v>
      </c>
      <c r="AU203" s="151" t="s">
        <v>79</v>
      </c>
      <c r="AY203" s="16" t="s">
        <v>143</v>
      </c>
      <c r="BE203" s="152">
        <f t="shared" si="44"/>
        <v>0</v>
      </c>
      <c r="BF203" s="152">
        <f t="shared" si="45"/>
        <v>0</v>
      </c>
      <c r="BG203" s="152">
        <f t="shared" si="46"/>
        <v>0</v>
      </c>
      <c r="BH203" s="152">
        <f t="shared" si="47"/>
        <v>0</v>
      </c>
      <c r="BI203" s="152">
        <f t="shared" si="48"/>
        <v>0</v>
      </c>
      <c r="BJ203" s="16" t="s">
        <v>79</v>
      </c>
      <c r="BK203" s="152">
        <f t="shared" si="49"/>
        <v>0</v>
      </c>
      <c r="BL203" s="16" t="s">
        <v>223</v>
      </c>
      <c r="BM203" s="151" t="s">
        <v>766</v>
      </c>
    </row>
    <row r="204" spans="2:65" s="1" customFormat="1" ht="24.15" customHeight="1" x14ac:dyDescent="0.2">
      <c r="B204" s="138"/>
      <c r="C204" s="139">
        <v>62</v>
      </c>
      <c r="D204" s="139" t="s">
        <v>145</v>
      </c>
      <c r="E204" s="140" t="s">
        <v>1298</v>
      </c>
      <c r="F204" s="141" t="s">
        <v>1299</v>
      </c>
      <c r="G204" s="142" t="s">
        <v>322</v>
      </c>
      <c r="H204" s="143">
        <v>4.5</v>
      </c>
      <c r="I204" s="144"/>
      <c r="J204" s="145">
        <f t="shared" si="40"/>
        <v>0</v>
      </c>
      <c r="K204" s="146"/>
      <c r="L204" s="31"/>
      <c r="M204" s="147" t="s">
        <v>1</v>
      </c>
      <c r="N204" s="148" t="s">
        <v>36</v>
      </c>
      <c r="P204" s="149">
        <f t="shared" si="41"/>
        <v>0</v>
      </c>
      <c r="Q204" s="149">
        <v>0</v>
      </c>
      <c r="R204" s="149">
        <f t="shared" si="42"/>
        <v>0</v>
      </c>
      <c r="S204" s="149">
        <v>0</v>
      </c>
      <c r="T204" s="150">
        <f t="shared" si="43"/>
        <v>0</v>
      </c>
      <c r="AR204" s="151" t="s">
        <v>223</v>
      </c>
      <c r="AT204" s="151" t="s">
        <v>145</v>
      </c>
      <c r="AU204" s="151" t="s">
        <v>79</v>
      </c>
      <c r="AY204" s="16" t="s">
        <v>143</v>
      </c>
      <c r="BE204" s="152">
        <f t="shared" si="44"/>
        <v>0</v>
      </c>
      <c r="BF204" s="152">
        <f t="shared" si="45"/>
        <v>0</v>
      </c>
      <c r="BG204" s="152">
        <f t="shared" si="46"/>
        <v>0</v>
      </c>
      <c r="BH204" s="152">
        <f t="shared" si="47"/>
        <v>0</v>
      </c>
      <c r="BI204" s="152">
        <f t="shared" si="48"/>
        <v>0</v>
      </c>
      <c r="BJ204" s="16" t="s">
        <v>79</v>
      </c>
      <c r="BK204" s="152">
        <f t="shared" si="49"/>
        <v>0</v>
      </c>
      <c r="BL204" s="16" t="s">
        <v>223</v>
      </c>
      <c r="BM204" s="151" t="s">
        <v>777</v>
      </c>
    </row>
    <row r="205" spans="2:65" s="1" customFormat="1" ht="24.15" customHeight="1" x14ac:dyDescent="0.2">
      <c r="B205" s="138"/>
      <c r="C205" s="174">
        <v>63</v>
      </c>
      <c r="D205" s="174" t="s">
        <v>167</v>
      </c>
      <c r="E205" s="175" t="s">
        <v>1300</v>
      </c>
      <c r="F205" s="176" t="s">
        <v>1301</v>
      </c>
      <c r="G205" s="177" t="s">
        <v>208</v>
      </c>
      <c r="H205" s="178">
        <v>5</v>
      </c>
      <c r="I205" s="179"/>
      <c r="J205" s="180">
        <f t="shared" si="40"/>
        <v>0</v>
      </c>
      <c r="K205" s="181"/>
      <c r="L205" s="182"/>
      <c r="M205" s="183" t="s">
        <v>1</v>
      </c>
      <c r="N205" s="184" t="s">
        <v>36</v>
      </c>
      <c r="P205" s="149">
        <f t="shared" si="41"/>
        <v>0</v>
      </c>
      <c r="Q205" s="149">
        <v>0</v>
      </c>
      <c r="R205" s="149">
        <f t="shared" si="42"/>
        <v>0</v>
      </c>
      <c r="S205" s="149">
        <v>0</v>
      </c>
      <c r="T205" s="150">
        <f t="shared" si="43"/>
        <v>0</v>
      </c>
      <c r="AR205" s="151" t="s">
        <v>309</v>
      </c>
      <c r="AT205" s="151" t="s">
        <v>167</v>
      </c>
      <c r="AU205" s="151" t="s">
        <v>79</v>
      </c>
      <c r="AY205" s="16" t="s">
        <v>143</v>
      </c>
      <c r="BE205" s="152">
        <f t="shared" si="44"/>
        <v>0</v>
      </c>
      <c r="BF205" s="152">
        <f t="shared" si="45"/>
        <v>0</v>
      </c>
      <c r="BG205" s="152">
        <f t="shared" si="46"/>
        <v>0</v>
      </c>
      <c r="BH205" s="152">
        <f t="shared" si="47"/>
        <v>0</v>
      </c>
      <c r="BI205" s="152">
        <f t="shared" si="48"/>
        <v>0</v>
      </c>
      <c r="BJ205" s="16" t="s">
        <v>79</v>
      </c>
      <c r="BK205" s="152">
        <f t="shared" si="49"/>
        <v>0</v>
      </c>
      <c r="BL205" s="16" t="s">
        <v>223</v>
      </c>
      <c r="BM205" s="151" t="s">
        <v>787</v>
      </c>
    </row>
    <row r="206" spans="2:65" s="1" customFormat="1" ht="24.15" customHeight="1" x14ac:dyDescent="0.2">
      <c r="B206" s="138"/>
      <c r="C206" s="139">
        <v>64</v>
      </c>
      <c r="D206" s="139" t="s">
        <v>145</v>
      </c>
      <c r="E206" s="140" t="s">
        <v>1302</v>
      </c>
      <c r="F206" s="141" t="s">
        <v>1303</v>
      </c>
      <c r="G206" s="142" t="s">
        <v>322</v>
      </c>
      <c r="H206" s="143">
        <v>13</v>
      </c>
      <c r="I206" s="144"/>
      <c r="J206" s="145">
        <f t="shared" si="40"/>
        <v>0</v>
      </c>
      <c r="K206" s="146"/>
      <c r="L206" s="31"/>
      <c r="M206" s="147" t="s">
        <v>1</v>
      </c>
      <c r="N206" s="148" t="s">
        <v>36</v>
      </c>
      <c r="P206" s="149">
        <f t="shared" si="41"/>
        <v>0</v>
      </c>
      <c r="Q206" s="149">
        <v>0</v>
      </c>
      <c r="R206" s="149">
        <f t="shared" si="42"/>
        <v>0</v>
      </c>
      <c r="S206" s="149">
        <v>0</v>
      </c>
      <c r="T206" s="150">
        <f t="shared" si="43"/>
        <v>0</v>
      </c>
      <c r="AR206" s="151" t="s">
        <v>223</v>
      </c>
      <c r="AT206" s="151" t="s">
        <v>145</v>
      </c>
      <c r="AU206" s="151" t="s">
        <v>79</v>
      </c>
      <c r="AY206" s="16" t="s">
        <v>143</v>
      </c>
      <c r="BE206" s="152">
        <f t="shared" si="44"/>
        <v>0</v>
      </c>
      <c r="BF206" s="152">
        <f t="shared" si="45"/>
        <v>0</v>
      </c>
      <c r="BG206" s="152">
        <f t="shared" si="46"/>
        <v>0</v>
      </c>
      <c r="BH206" s="152">
        <f t="shared" si="47"/>
        <v>0</v>
      </c>
      <c r="BI206" s="152">
        <f t="shared" si="48"/>
        <v>0</v>
      </c>
      <c r="BJ206" s="16" t="s">
        <v>79</v>
      </c>
      <c r="BK206" s="152">
        <f t="shared" si="49"/>
        <v>0</v>
      </c>
      <c r="BL206" s="16" t="s">
        <v>223</v>
      </c>
      <c r="BM206" s="151" t="s">
        <v>796</v>
      </c>
    </row>
    <row r="207" spans="2:65" s="1" customFormat="1" ht="24.15" customHeight="1" x14ac:dyDescent="0.2">
      <c r="B207" s="138"/>
      <c r="C207" s="174">
        <v>65</v>
      </c>
      <c r="D207" s="174" t="s">
        <v>167</v>
      </c>
      <c r="E207" s="175" t="s">
        <v>1304</v>
      </c>
      <c r="F207" s="176" t="s">
        <v>1305</v>
      </c>
      <c r="G207" s="177" t="s">
        <v>208</v>
      </c>
      <c r="H207" s="178">
        <v>13</v>
      </c>
      <c r="I207" s="179"/>
      <c r="J207" s="180">
        <f t="shared" si="40"/>
        <v>0</v>
      </c>
      <c r="K207" s="181"/>
      <c r="L207" s="182"/>
      <c r="M207" s="183" t="s">
        <v>1</v>
      </c>
      <c r="N207" s="184" t="s">
        <v>36</v>
      </c>
      <c r="P207" s="149">
        <f t="shared" si="41"/>
        <v>0</v>
      </c>
      <c r="Q207" s="149">
        <v>0</v>
      </c>
      <c r="R207" s="149">
        <f t="shared" si="42"/>
        <v>0</v>
      </c>
      <c r="S207" s="149">
        <v>0</v>
      </c>
      <c r="T207" s="150">
        <f t="shared" si="43"/>
        <v>0</v>
      </c>
      <c r="AR207" s="151" t="s">
        <v>309</v>
      </c>
      <c r="AT207" s="151" t="s">
        <v>167</v>
      </c>
      <c r="AU207" s="151" t="s">
        <v>79</v>
      </c>
      <c r="AY207" s="16" t="s">
        <v>143</v>
      </c>
      <c r="BE207" s="152">
        <f t="shared" si="44"/>
        <v>0</v>
      </c>
      <c r="BF207" s="152">
        <f t="shared" si="45"/>
        <v>0</v>
      </c>
      <c r="BG207" s="152">
        <f t="shared" si="46"/>
        <v>0</v>
      </c>
      <c r="BH207" s="152">
        <f t="shared" si="47"/>
        <v>0</v>
      </c>
      <c r="BI207" s="152">
        <f t="shared" si="48"/>
        <v>0</v>
      </c>
      <c r="BJ207" s="16" t="s">
        <v>79</v>
      </c>
      <c r="BK207" s="152">
        <f t="shared" si="49"/>
        <v>0</v>
      </c>
      <c r="BL207" s="16" t="s">
        <v>223</v>
      </c>
      <c r="BM207" s="151" t="s">
        <v>804</v>
      </c>
    </row>
    <row r="208" spans="2:65" s="1" customFormat="1" ht="24.15" customHeight="1" x14ac:dyDescent="0.2">
      <c r="B208" s="138"/>
      <c r="C208" s="139">
        <v>66</v>
      </c>
      <c r="D208" s="139" t="s">
        <v>145</v>
      </c>
      <c r="E208" s="140" t="s">
        <v>1306</v>
      </c>
      <c r="F208" s="141" t="s">
        <v>1307</v>
      </c>
      <c r="G208" s="142" t="s">
        <v>322</v>
      </c>
      <c r="H208" s="143">
        <v>13</v>
      </c>
      <c r="I208" s="144"/>
      <c r="J208" s="145">
        <f t="shared" si="40"/>
        <v>0</v>
      </c>
      <c r="K208" s="146"/>
      <c r="L208" s="31"/>
      <c r="M208" s="147" t="s">
        <v>1</v>
      </c>
      <c r="N208" s="148" t="s">
        <v>36</v>
      </c>
      <c r="P208" s="149">
        <f t="shared" si="41"/>
        <v>0</v>
      </c>
      <c r="Q208" s="149">
        <v>0</v>
      </c>
      <c r="R208" s="149">
        <f t="shared" si="42"/>
        <v>0</v>
      </c>
      <c r="S208" s="149">
        <v>0</v>
      </c>
      <c r="T208" s="150">
        <f t="shared" si="43"/>
        <v>0</v>
      </c>
      <c r="AR208" s="151" t="s">
        <v>223</v>
      </c>
      <c r="AT208" s="151" t="s">
        <v>145</v>
      </c>
      <c r="AU208" s="151" t="s">
        <v>79</v>
      </c>
      <c r="AY208" s="16" t="s">
        <v>143</v>
      </c>
      <c r="BE208" s="152">
        <f t="shared" si="44"/>
        <v>0</v>
      </c>
      <c r="BF208" s="152">
        <f t="shared" si="45"/>
        <v>0</v>
      </c>
      <c r="BG208" s="152">
        <f t="shared" si="46"/>
        <v>0</v>
      </c>
      <c r="BH208" s="152">
        <f t="shared" si="47"/>
        <v>0</v>
      </c>
      <c r="BI208" s="152">
        <f t="shared" si="48"/>
        <v>0</v>
      </c>
      <c r="BJ208" s="16" t="s">
        <v>79</v>
      </c>
      <c r="BK208" s="152">
        <f t="shared" si="49"/>
        <v>0</v>
      </c>
      <c r="BL208" s="16" t="s">
        <v>223</v>
      </c>
      <c r="BM208" s="151" t="s">
        <v>812</v>
      </c>
    </row>
    <row r="209" spans="2:65" s="1" customFormat="1" ht="24.15" customHeight="1" x14ac:dyDescent="0.2">
      <c r="B209" s="138"/>
      <c r="C209" s="174">
        <v>67</v>
      </c>
      <c r="D209" s="174" t="s">
        <v>167</v>
      </c>
      <c r="E209" s="175" t="s">
        <v>1308</v>
      </c>
      <c r="F209" s="176" t="s">
        <v>1309</v>
      </c>
      <c r="G209" s="177" t="s">
        <v>208</v>
      </c>
      <c r="H209" s="178">
        <v>13</v>
      </c>
      <c r="I209" s="179"/>
      <c r="J209" s="180">
        <f t="shared" si="40"/>
        <v>0</v>
      </c>
      <c r="K209" s="181"/>
      <c r="L209" s="182"/>
      <c r="M209" s="183" t="s">
        <v>1</v>
      </c>
      <c r="N209" s="184" t="s">
        <v>36</v>
      </c>
      <c r="P209" s="149">
        <f t="shared" si="41"/>
        <v>0</v>
      </c>
      <c r="Q209" s="149">
        <v>0</v>
      </c>
      <c r="R209" s="149">
        <f t="shared" si="42"/>
        <v>0</v>
      </c>
      <c r="S209" s="149">
        <v>0</v>
      </c>
      <c r="T209" s="150">
        <f t="shared" si="43"/>
        <v>0</v>
      </c>
      <c r="AR209" s="151" t="s">
        <v>309</v>
      </c>
      <c r="AT209" s="151" t="s">
        <v>167</v>
      </c>
      <c r="AU209" s="151" t="s">
        <v>79</v>
      </c>
      <c r="AY209" s="16" t="s">
        <v>143</v>
      </c>
      <c r="BE209" s="152">
        <f t="shared" si="44"/>
        <v>0</v>
      </c>
      <c r="BF209" s="152">
        <f t="shared" si="45"/>
        <v>0</v>
      </c>
      <c r="BG209" s="152">
        <f t="shared" si="46"/>
        <v>0</v>
      </c>
      <c r="BH209" s="152">
        <f t="shared" si="47"/>
        <v>0</v>
      </c>
      <c r="BI209" s="152">
        <f t="shared" si="48"/>
        <v>0</v>
      </c>
      <c r="BJ209" s="16" t="s">
        <v>79</v>
      </c>
      <c r="BK209" s="152">
        <f t="shared" si="49"/>
        <v>0</v>
      </c>
      <c r="BL209" s="16" t="s">
        <v>223</v>
      </c>
      <c r="BM209" s="151" t="s">
        <v>820</v>
      </c>
    </row>
    <row r="210" spans="2:65" s="1" customFormat="1" ht="24.15" customHeight="1" x14ac:dyDescent="0.2">
      <c r="B210" s="138"/>
      <c r="C210" s="139">
        <v>68</v>
      </c>
      <c r="D210" s="139" t="s">
        <v>145</v>
      </c>
      <c r="E210" s="140" t="s">
        <v>1310</v>
      </c>
      <c r="F210" s="141" t="s">
        <v>1311</v>
      </c>
      <c r="G210" s="142" t="s">
        <v>322</v>
      </c>
      <c r="H210" s="143">
        <v>31</v>
      </c>
      <c r="I210" s="144"/>
      <c r="J210" s="145">
        <f t="shared" si="40"/>
        <v>0</v>
      </c>
      <c r="K210" s="146"/>
      <c r="L210" s="31"/>
      <c r="M210" s="147" t="s">
        <v>1</v>
      </c>
      <c r="N210" s="148" t="s">
        <v>36</v>
      </c>
      <c r="P210" s="149">
        <f t="shared" si="41"/>
        <v>0</v>
      </c>
      <c r="Q210" s="149">
        <v>0</v>
      </c>
      <c r="R210" s="149">
        <f t="shared" si="42"/>
        <v>0</v>
      </c>
      <c r="S210" s="149">
        <v>0</v>
      </c>
      <c r="T210" s="150">
        <f t="shared" si="43"/>
        <v>0</v>
      </c>
      <c r="AR210" s="151" t="s">
        <v>223</v>
      </c>
      <c r="AT210" s="151" t="s">
        <v>145</v>
      </c>
      <c r="AU210" s="151" t="s">
        <v>79</v>
      </c>
      <c r="AY210" s="16" t="s">
        <v>143</v>
      </c>
      <c r="BE210" s="152">
        <f t="shared" si="44"/>
        <v>0</v>
      </c>
      <c r="BF210" s="152">
        <f t="shared" si="45"/>
        <v>0</v>
      </c>
      <c r="BG210" s="152">
        <f t="shared" si="46"/>
        <v>0</v>
      </c>
      <c r="BH210" s="152">
        <f t="shared" si="47"/>
        <v>0</v>
      </c>
      <c r="BI210" s="152">
        <f t="shared" si="48"/>
        <v>0</v>
      </c>
      <c r="BJ210" s="16" t="s">
        <v>79</v>
      </c>
      <c r="BK210" s="152">
        <f t="shared" si="49"/>
        <v>0</v>
      </c>
      <c r="BL210" s="16" t="s">
        <v>223</v>
      </c>
      <c r="BM210" s="151" t="s">
        <v>828</v>
      </c>
    </row>
    <row r="211" spans="2:65" s="1" customFormat="1" ht="24.15" customHeight="1" x14ac:dyDescent="0.2">
      <c r="B211" s="138"/>
      <c r="C211" s="174">
        <v>69</v>
      </c>
      <c r="D211" s="174" t="s">
        <v>167</v>
      </c>
      <c r="E211" s="175" t="s">
        <v>1308</v>
      </c>
      <c r="F211" s="176" t="s">
        <v>1309</v>
      </c>
      <c r="G211" s="177" t="s">
        <v>208</v>
      </c>
      <c r="H211" s="178">
        <v>31</v>
      </c>
      <c r="I211" s="179"/>
      <c r="J211" s="180">
        <f t="shared" si="40"/>
        <v>0</v>
      </c>
      <c r="K211" s="181"/>
      <c r="L211" s="182"/>
      <c r="M211" s="183" t="s">
        <v>1</v>
      </c>
      <c r="N211" s="184" t="s">
        <v>36</v>
      </c>
      <c r="P211" s="149">
        <f t="shared" si="41"/>
        <v>0</v>
      </c>
      <c r="Q211" s="149">
        <v>0</v>
      </c>
      <c r="R211" s="149">
        <f t="shared" si="42"/>
        <v>0</v>
      </c>
      <c r="S211" s="149">
        <v>0</v>
      </c>
      <c r="T211" s="150">
        <f t="shared" si="43"/>
        <v>0</v>
      </c>
      <c r="AR211" s="151" t="s">
        <v>309</v>
      </c>
      <c r="AT211" s="151" t="s">
        <v>167</v>
      </c>
      <c r="AU211" s="151" t="s">
        <v>79</v>
      </c>
      <c r="AY211" s="16" t="s">
        <v>143</v>
      </c>
      <c r="BE211" s="152">
        <f t="shared" si="44"/>
        <v>0</v>
      </c>
      <c r="BF211" s="152">
        <f t="shared" si="45"/>
        <v>0</v>
      </c>
      <c r="BG211" s="152">
        <f t="shared" si="46"/>
        <v>0</v>
      </c>
      <c r="BH211" s="152">
        <f t="shared" si="47"/>
        <v>0</v>
      </c>
      <c r="BI211" s="152">
        <f t="shared" si="48"/>
        <v>0</v>
      </c>
      <c r="BJ211" s="16" t="s">
        <v>79</v>
      </c>
      <c r="BK211" s="152">
        <f t="shared" si="49"/>
        <v>0</v>
      </c>
      <c r="BL211" s="16" t="s">
        <v>223</v>
      </c>
      <c r="BM211" s="151" t="s">
        <v>836</v>
      </c>
    </row>
    <row r="212" spans="2:65" s="1" customFormat="1" ht="24.15" customHeight="1" x14ac:dyDescent="0.2">
      <c r="B212" s="138"/>
      <c r="C212" s="139">
        <v>70</v>
      </c>
      <c r="D212" s="139" t="s">
        <v>145</v>
      </c>
      <c r="E212" s="140" t="s">
        <v>1312</v>
      </c>
      <c r="F212" s="141" t="s">
        <v>1313</v>
      </c>
      <c r="G212" s="142" t="s">
        <v>208</v>
      </c>
      <c r="H212" s="143">
        <v>1</v>
      </c>
      <c r="I212" s="144"/>
      <c r="J212" s="145">
        <f t="shared" si="40"/>
        <v>0</v>
      </c>
      <c r="K212" s="146"/>
      <c r="L212" s="31"/>
      <c r="M212" s="147" t="s">
        <v>1</v>
      </c>
      <c r="N212" s="148" t="s">
        <v>36</v>
      </c>
      <c r="P212" s="149">
        <f t="shared" si="41"/>
        <v>0</v>
      </c>
      <c r="Q212" s="149">
        <v>0</v>
      </c>
      <c r="R212" s="149">
        <f t="shared" si="42"/>
        <v>0</v>
      </c>
      <c r="S212" s="149">
        <v>0</v>
      </c>
      <c r="T212" s="150">
        <f t="shared" si="43"/>
        <v>0</v>
      </c>
      <c r="AR212" s="151" t="s">
        <v>223</v>
      </c>
      <c r="AT212" s="151" t="s">
        <v>145</v>
      </c>
      <c r="AU212" s="151" t="s">
        <v>79</v>
      </c>
      <c r="AY212" s="16" t="s">
        <v>143</v>
      </c>
      <c r="BE212" s="152">
        <f t="shared" si="44"/>
        <v>0</v>
      </c>
      <c r="BF212" s="152">
        <f t="shared" si="45"/>
        <v>0</v>
      </c>
      <c r="BG212" s="152">
        <f t="shared" si="46"/>
        <v>0</v>
      </c>
      <c r="BH212" s="152">
        <f t="shared" si="47"/>
        <v>0</v>
      </c>
      <c r="BI212" s="152">
        <f t="shared" si="48"/>
        <v>0</v>
      </c>
      <c r="BJ212" s="16" t="s">
        <v>79</v>
      </c>
      <c r="BK212" s="152">
        <f t="shared" si="49"/>
        <v>0</v>
      </c>
      <c r="BL212" s="16" t="s">
        <v>223</v>
      </c>
      <c r="BM212" s="151" t="s">
        <v>844</v>
      </c>
    </row>
    <row r="213" spans="2:65" s="1" customFormat="1" ht="24.15" customHeight="1" x14ac:dyDescent="0.2">
      <c r="B213" s="138"/>
      <c r="C213" s="174">
        <v>71</v>
      </c>
      <c r="D213" s="174" t="s">
        <v>167</v>
      </c>
      <c r="E213" s="175" t="s">
        <v>1314</v>
      </c>
      <c r="F213" s="176" t="s">
        <v>1315</v>
      </c>
      <c r="G213" s="177" t="s">
        <v>208</v>
      </c>
      <c r="H213" s="178">
        <v>1</v>
      </c>
      <c r="I213" s="179"/>
      <c r="J213" s="180">
        <f t="shared" si="40"/>
        <v>0</v>
      </c>
      <c r="K213" s="181"/>
      <c r="L213" s="182"/>
      <c r="M213" s="183" t="s">
        <v>1</v>
      </c>
      <c r="N213" s="184" t="s">
        <v>36</v>
      </c>
      <c r="P213" s="149">
        <f t="shared" si="41"/>
        <v>0</v>
      </c>
      <c r="Q213" s="149">
        <v>0</v>
      </c>
      <c r="R213" s="149">
        <f t="shared" si="42"/>
        <v>0</v>
      </c>
      <c r="S213" s="149">
        <v>0</v>
      </c>
      <c r="T213" s="150">
        <f t="shared" si="43"/>
        <v>0</v>
      </c>
      <c r="AR213" s="151" t="s">
        <v>309</v>
      </c>
      <c r="AT213" s="151" t="s">
        <v>167</v>
      </c>
      <c r="AU213" s="151" t="s">
        <v>79</v>
      </c>
      <c r="AY213" s="16" t="s">
        <v>143</v>
      </c>
      <c r="BE213" s="152">
        <f t="shared" si="44"/>
        <v>0</v>
      </c>
      <c r="BF213" s="152">
        <f t="shared" si="45"/>
        <v>0</v>
      </c>
      <c r="BG213" s="152">
        <f t="shared" si="46"/>
        <v>0</v>
      </c>
      <c r="BH213" s="152">
        <f t="shared" si="47"/>
        <v>0</v>
      </c>
      <c r="BI213" s="152">
        <f t="shared" si="48"/>
        <v>0</v>
      </c>
      <c r="BJ213" s="16" t="s">
        <v>79</v>
      </c>
      <c r="BK213" s="152">
        <f t="shared" si="49"/>
        <v>0</v>
      </c>
      <c r="BL213" s="16" t="s">
        <v>223</v>
      </c>
      <c r="BM213" s="151" t="s">
        <v>852</v>
      </c>
    </row>
    <row r="214" spans="2:65" s="1" customFormat="1" ht="24.15" customHeight="1" x14ac:dyDescent="0.2">
      <c r="B214" s="138"/>
      <c r="C214" s="139">
        <v>72</v>
      </c>
      <c r="D214" s="139" t="s">
        <v>145</v>
      </c>
      <c r="E214" s="140" t="s">
        <v>1316</v>
      </c>
      <c r="F214" s="141" t="s">
        <v>1317</v>
      </c>
      <c r="G214" s="142" t="s">
        <v>208</v>
      </c>
      <c r="H214" s="143">
        <v>3</v>
      </c>
      <c r="I214" s="144"/>
      <c r="J214" s="145">
        <f t="shared" si="40"/>
        <v>0</v>
      </c>
      <c r="K214" s="146"/>
      <c r="L214" s="31"/>
      <c r="M214" s="147" t="s">
        <v>1</v>
      </c>
      <c r="N214" s="148" t="s">
        <v>36</v>
      </c>
      <c r="P214" s="149">
        <f t="shared" si="41"/>
        <v>0</v>
      </c>
      <c r="Q214" s="149">
        <v>0</v>
      </c>
      <c r="R214" s="149">
        <f t="shared" si="42"/>
        <v>0</v>
      </c>
      <c r="S214" s="149">
        <v>0</v>
      </c>
      <c r="T214" s="150">
        <f t="shared" si="43"/>
        <v>0</v>
      </c>
      <c r="AR214" s="151" t="s">
        <v>223</v>
      </c>
      <c r="AT214" s="151" t="s">
        <v>145</v>
      </c>
      <c r="AU214" s="151" t="s">
        <v>79</v>
      </c>
      <c r="AY214" s="16" t="s">
        <v>143</v>
      </c>
      <c r="BE214" s="152">
        <f t="shared" si="44"/>
        <v>0</v>
      </c>
      <c r="BF214" s="152">
        <f t="shared" si="45"/>
        <v>0</v>
      </c>
      <c r="BG214" s="152">
        <f t="shared" si="46"/>
        <v>0</v>
      </c>
      <c r="BH214" s="152">
        <f t="shared" si="47"/>
        <v>0</v>
      </c>
      <c r="BI214" s="152">
        <f t="shared" si="48"/>
        <v>0</v>
      </c>
      <c r="BJ214" s="16" t="s">
        <v>79</v>
      </c>
      <c r="BK214" s="152">
        <f t="shared" si="49"/>
        <v>0</v>
      </c>
      <c r="BL214" s="16" t="s">
        <v>223</v>
      </c>
      <c r="BM214" s="151" t="s">
        <v>862</v>
      </c>
    </row>
    <row r="215" spans="2:65" s="1" customFormat="1" ht="24.15" customHeight="1" x14ac:dyDescent="0.2">
      <c r="B215" s="138"/>
      <c r="C215" s="174">
        <v>73</v>
      </c>
      <c r="D215" s="174" t="s">
        <v>167</v>
      </c>
      <c r="E215" s="175" t="s">
        <v>1318</v>
      </c>
      <c r="F215" s="176" t="s">
        <v>1319</v>
      </c>
      <c r="G215" s="177" t="s">
        <v>208</v>
      </c>
      <c r="H215" s="178">
        <v>3</v>
      </c>
      <c r="I215" s="179"/>
      <c r="J215" s="180">
        <f t="shared" si="40"/>
        <v>0</v>
      </c>
      <c r="K215" s="181"/>
      <c r="L215" s="182"/>
      <c r="M215" s="183" t="s">
        <v>1</v>
      </c>
      <c r="N215" s="184" t="s">
        <v>36</v>
      </c>
      <c r="P215" s="149">
        <f t="shared" si="41"/>
        <v>0</v>
      </c>
      <c r="Q215" s="149">
        <v>0</v>
      </c>
      <c r="R215" s="149">
        <f t="shared" si="42"/>
        <v>0</v>
      </c>
      <c r="S215" s="149">
        <v>0</v>
      </c>
      <c r="T215" s="150">
        <f t="shared" si="43"/>
        <v>0</v>
      </c>
      <c r="AR215" s="151" t="s">
        <v>309</v>
      </c>
      <c r="AT215" s="151" t="s">
        <v>167</v>
      </c>
      <c r="AU215" s="151" t="s">
        <v>79</v>
      </c>
      <c r="AY215" s="16" t="s">
        <v>143</v>
      </c>
      <c r="BE215" s="152">
        <f t="shared" si="44"/>
        <v>0</v>
      </c>
      <c r="BF215" s="152">
        <f t="shared" si="45"/>
        <v>0</v>
      </c>
      <c r="BG215" s="152">
        <f t="shared" si="46"/>
        <v>0</v>
      </c>
      <c r="BH215" s="152">
        <f t="shared" si="47"/>
        <v>0</v>
      </c>
      <c r="BI215" s="152">
        <f t="shared" si="48"/>
        <v>0</v>
      </c>
      <c r="BJ215" s="16" t="s">
        <v>79</v>
      </c>
      <c r="BK215" s="152">
        <f t="shared" si="49"/>
        <v>0</v>
      </c>
      <c r="BL215" s="16" t="s">
        <v>223</v>
      </c>
      <c r="BM215" s="151" t="s">
        <v>872</v>
      </c>
    </row>
    <row r="216" spans="2:65" s="1" customFormat="1" ht="24.15" customHeight="1" x14ac:dyDescent="0.2">
      <c r="B216" s="138"/>
      <c r="C216" s="139">
        <v>74</v>
      </c>
      <c r="D216" s="139" t="s">
        <v>145</v>
      </c>
      <c r="E216" s="140" t="s">
        <v>1320</v>
      </c>
      <c r="F216" s="141" t="s">
        <v>1321</v>
      </c>
      <c r="G216" s="142" t="s">
        <v>208</v>
      </c>
      <c r="H216" s="143">
        <v>7</v>
      </c>
      <c r="I216" s="144"/>
      <c r="J216" s="145">
        <f t="shared" si="40"/>
        <v>0</v>
      </c>
      <c r="K216" s="146"/>
      <c r="L216" s="31"/>
      <c r="M216" s="147" t="s">
        <v>1</v>
      </c>
      <c r="N216" s="148" t="s">
        <v>36</v>
      </c>
      <c r="P216" s="149">
        <f t="shared" si="41"/>
        <v>0</v>
      </c>
      <c r="Q216" s="149">
        <v>0</v>
      </c>
      <c r="R216" s="149">
        <f t="shared" si="42"/>
        <v>0</v>
      </c>
      <c r="S216" s="149">
        <v>0</v>
      </c>
      <c r="T216" s="150">
        <f t="shared" si="43"/>
        <v>0</v>
      </c>
      <c r="AR216" s="151" t="s">
        <v>223</v>
      </c>
      <c r="AT216" s="151" t="s">
        <v>145</v>
      </c>
      <c r="AU216" s="151" t="s">
        <v>79</v>
      </c>
      <c r="AY216" s="16" t="s">
        <v>143</v>
      </c>
      <c r="BE216" s="152">
        <f t="shared" si="44"/>
        <v>0</v>
      </c>
      <c r="BF216" s="152">
        <f t="shared" si="45"/>
        <v>0</v>
      </c>
      <c r="BG216" s="152">
        <f t="shared" si="46"/>
        <v>0</v>
      </c>
      <c r="BH216" s="152">
        <f t="shared" si="47"/>
        <v>0</v>
      </c>
      <c r="BI216" s="152">
        <f t="shared" si="48"/>
        <v>0</v>
      </c>
      <c r="BJ216" s="16" t="s">
        <v>79</v>
      </c>
      <c r="BK216" s="152">
        <f t="shared" si="49"/>
        <v>0</v>
      </c>
      <c r="BL216" s="16" t="s">
        <v>223</v>
      </c>
      <c r="BM216" s="151" t="s">
        <v>883</v>
      </c>
    </row>
    <row r="217" spans="2:65" s="1" customFormat="1" ht="24.15" customHeight="1" x14ac:dyDescent="0.2">
      <c r="B217" s="138"/>
      <c r="C217" s="139">
        <v>75</v>
      </c>
      <c r="D217" s="139" t="s">
        <v>145</v>
      </c>
      <c r="E217" s="140" t="s">
        <v>1322</v>
      </c>
      <c r="F217" s="141" t="s">
        <v>1323</v>
      </c>
      <c r="G217" s="142" t="s">
        <v>208</v>
      </c>
      <c r="H217" s="143">
        <v>8</v>
      </c>
      <c r="I217" s="144"/>
      <c r="J217" s="145">
        <f t="shared" si="40"/>
        <v>0</v>
      </c>
      <c r="K217" s="146"/>
      <c r="L217" s="31"/>
      <c r="M217" s="147" t="s">
        <v>1</v>
      </c>
      <c r="N217" s="148" t="s">
        <v>36</v>
      </c>
      <c r="P217" s="149">
        <f t="shared" si="41"/>
        <v>0</v>
      </c>
      <c r="Q217" s="149">
        <v>0</v>
      </c>
      <c r="R217" s="149">
        <f t="shared" si="42"/>
        <v>0</v>
      </c>
      <c r="S217" s="149">
        <v>0</v>
      </c>
      <c r="T217" s="150">
        <f t="shared" si="43"/>
        <v>0</v>
      </c>
      <c r="AR217" s="151" t="s">
        <v>223</v>
      </c>
      <c r="AT217" s="151" t="s">
        <v>145</v>
      </c>
      <c r="AU217" s="151" t="s">
        <v>79</v>
      </c>
      <c r="AY217" s="16" t="s">
        <v>143</v>
      </c>
      <c r="BE217" s="152">
        <f t="shared" si="44"/>
        <v>0</v>
      </c>
      <c r="BF217" s="152">
        <f t="shared" si="45"/>
        <v>0</v>
      </c>
      <c r="BG217" s="152">
        <f t="shared" si="46"/>
        <v>0</v>
      </c>
      <c r="BH217" s="152">
        <f t="shared" si="47"/>
        <v>0</v>
      </c>
      <c r="BI217" s="152">
        <f t="shared" si="48"/>
        <v>0</v>
      </c>
      <c r="BJ217" s="16" t="s">
        <v>79</v>
      </c>
      <c r="BK217" s="152">
        <f t="shared" si="49"/>
        <v>0</v>
      </c>
      <c r="BL217" s="16" t="s">
        <v>223</v>
      </c>
      <c r="BM217" s="151" t="s">
        <v>894</v>
      </c>
    </row>
    <row r="218" spans="2:65" s="1" customFormat="1" ht="16.5" customHeight="1" x14ac:dyDescent="0.2">
      <c r="B218" s="138"/>
      <c r="C218" s="139">
        <v>76</v>
      </c>
      <c r="D218" s="139" t="s">
        <v>145</v>
      </c>
      <c r="E218" s="140" t="s">
        <v>1324</v>
      </c>
      <c r="F218" s="141" t="s">
        <v>1325</v>
      </c>
      <c r="G218" s="142" t="s">
        <v>208</v>
      </c>
      <c r="H218" s="143">
        <v>1</v>
      </c>
      <c r="I218" s="144"/>
      <c r="J218" s="145">
        <f t="shared" si="40"/>
        <v>0</v>
      </c>
      <c r="K218" s="146"/>
      <c r="L218" s="31"/>
      <c r="M218" s="147" t="s">
        <v>1</v>
      </c>
      <c r="N218" s="148" t="s">
        <v>36</v>
      </c>
      <c r="P218" s="149">
        <f t="shared" si="41"/>
        <v>0</v>
      </c>
      <c r="Q218" s="149">
        <v>0</v>
      </c>
      <c r="R218" s="149">
        <f t="shared" si="42"/>
        <v>0</v>
      </c>
      <c r="S218" s="149">
        <v>0</v>
      </c>
      <c r="T218" s="150">
        <f t="shared" si="43"/>
        <v>0</v>
      </c>
      <c r="AR218" s="151" t="s">
        <v>223</v>
      </c>
      <c r="AT218" s="151" t="s">
        <v>145</v>
      </c>
      <c r="AU218" s="151" t="s">
        <v>79</v>
      </c>
      <c r="AY218" s="16" t="s">
        <v>143</v>
      </c>
      <c r="BE218" s="152">
        <f t="shared" si="44"/>
        <v>0</v>
      </c>
      <c r="BF218" s="152">
        <f t="shared" si="45"/>
        <v>0</v>
      </c>
      <c r="BG218" s="152">
        <f t="shared" si="46"/>
        <v>0</v>
      </c>
      <c r="BH218" s="152">
        <f t="shared" si="47"/>
        <v>0</v>
      </c>
      <c r="BI218" s="152">
        <f t="shared" si="48"/>
        <v>0</v>
      </c>
      <c r="BJ218" s="16" t="s">
        <v>79</v>
      </c>
      <c r="BK218" s="152">
        <f t="shared" si="49"/>
        <v>0</v>
      </c>
      <c r="BL218" s="16" t="s">
        <v>223</v>
      </c>
      <c r="BM218" s="151" t="s">
        <v>905</v>
      </c>
    </row>
    <row r="219" spans="2:65" s="1" customFormat="1" ht="24.15" customHeight="1" x14ac:dyDescent="0.2">
      <c r="B219" s="138"/>
      <c r="C219" s="174">
        <v>77</v>
      </c>
      <c r="D219" s="174" t="s">
        <v>167</v>
      </c>
      <c r="E219" s="175" t="s">
        <v>1326</v>
      </c>
      <c r="F219" s="176" t="s">
        <v>1327</v>
      </c>
      <c r="G219" s="177" t="s">
        <v>208</v>
      </c>
      <c r="H219" s="178">
        <v>2</v>
      </c>
      <c r="I219" s="179"/>
      <c r="J219" s="180">
        <f t="shared" si="40"/>
        <v>0</v>
      </c>
      <c r="K219" s="181"/>
      <c r="L219" s="182"/>
      <c r="M219" s="183" t="s">
        <v>1</v>
      </c>
      <c r="N219" s="184" t="s">
        <v>36</v>
      </c>
      <c r="P219" s="149">
        <f t="shared" si="41"/>
        <v>0</v>
      </c>
      <c r="Q219" s="149">
        <v>0</v>
      </c>
      <c r="R219" s="149">
        <f t="shared" si="42"/>
        <v>0</v>
      </c>
      <c r="S219" s="149">
        <v>0</v>
      </c>
      <c r="T219" s="150">
        <f t="shared" si="43"/>
        <v>0</v>
      </c>
      <c r="AR219" s="151" t="s">
        <v>309</v>
      </c>
      <c r="AT219" s="151" t="s">
        <v>167</v>
      </c>
      <c r="AU219" s="151" t="s">
        <v>79</v>
      </c>
      <c r="AY219" s="16" t="s">
        <v>143</v>
      </c>
      <c r="BE219" s="152">
        <f t="shared" si="44"/>
        <v>0</v>
      </c>
      <c r="BF219" s="152">
        <f t="shared" si="45"/>
        <v>0</v>
      </c>
      <c r="BG219" s="152">
        <f t="shared" si="46"/>
        <v>0</v>
      </c>
      <c r="BH219" s="152">
        <f t="shared" si="47"/>
        <v>0</v>
      </c>
      <c r="BI219" s="152">
        <f t="shared" si="48"/>
        <v>0</v>
      </c>
      <c r="BJ219" s="16" t="s">
        <v>79</v>
      </c>
      <c r="BK219" s="152">
        <f t="shared" si="49"/>
        <v>0</v>
      </c>
      <c r="BL219" s="16" t="s">
        <v>223</v>
      </c>
      <c r="BM219" s="151" t="s">
        <v>916</v>
      </c>
    </row>
    <row r="220" spans="2:65" s="1" customFormat="1" ht="16.5" customHeight="1" x14ac:dyDescent="0.2">
      <c r="B220" s="138"/>
      <c r="C220" s="139">
        <v>78</v>
      </c>
      <c r="D220" s="139" t="s">
        <v>145</v>
      </c>
      <c r="E220" s="140" t="s">
        <v>1328</v>
      </c>
      <c r="F220" s="141" t="s">
        <v>1329</v>
      </c>
      <c r="G220" s="142" t="s">
        <v>208</v>
      </c>
      <c r="H220" s="143">
        <v>2</v>
      </c>
      <c r="I220" s="144"/>
      <c r="J220" s="145">
        <f t="shared" si="40"/>
        <v>0</v>
      </c>
      <c r="K220" s="146"/>
      <c r="L220" s="31"/>
      <c r="M220" s="147" t="s">
        <v>1</v>
      </c>
      <c r="N220" s="148" t="s">
        <v>36</v>
      </c>
      <c r="P220" s="149">
        <f t="shared" si="41"/>
        <v>0</v>
      </c>
      <c r="Q220" s="149">
        <v>0</v>
      </c>
      <c r="R220" s="149">
        <f t="shared" si="42"/>
        <v>0</v>
      </c>
      <c r="S220" s="149">
        <v>0</v>
      </c>
      <c r="T220" s="150">
        <f t="shared" si="43"/>
        <v>0</v>
      </c>
      <c r="AR220" s="151" t="s">
        <v>223</v>
      </c>
      <c r="AT220" s="151" t="s">
        <v>145</v>
      </c>
      <c r="AU220" s="151" t="s">
        <v>79</v>
      </c>
      <c r="AY220" s="16" t="s">
        <v>143</v>
      </c>
      <c r="BE220" s="152">
        <f t="shared" si="44"/>
        <v>0</v>
      </c>
      <c r="BF220" s="152">
        <f t="shared" si="45"/>
        <v>0</v>
      </c>
      <c r="BG220" s="152">
        <f t="shared" si="46"/>
        <v>0</v>
      </c>
      <c r="BH220" s="152">
        <f t="shared" si="47"/>
        <v>0</v>
      </c>
      <c r="BI220" s="152">
        <f t="shared" si="48"/>
        <v>0</v>
      </c>
      <c r="BJ220" s="16" t="s">
        <v>79</v>
      </c>
      <c r="BK220" s="152">
        <f t="shared" si="49"/>
        <v>0</v>
      </c>
      <c r="BL220" s="16" t="s">
        <v>223</v>
      </c>
      <c r="BM220" s="151" t="s">
        <v>925</v>
      </c>
    </row>
    <row r="221" spans="2:65" s="1" customFormat="1" ht="24.15" customHeight="1" x14ac:dyDescent="0.2">
      <c r="B221" s="138"/>
      <c r="C221" s="174">
        <v>79</v>
      </c>
      <c r="D221" s="174" t="s">
        <v>167</v>
      </c>
      <c r="E221" s="175" t="s">
        <v>1330</v>
      </c>
      <c r="F221" s="176" t="s">
        <v>1331</v>
      </c>
      <c r="G221" s="177" t="s">
        <v>208</v>
      </c>
      <c r="H221" s="178">
        <v>2</v>
      </c>
      <c r="I221" s="179"/>
      <c r="J221" s="180">
        <f t="shared" si="40"/>
        <v>0</v>
      </c>
      <c r="K221" s="181"/>
      <c r="L221" s="182"/>
      <c r="M221" s="183" t="s">
        <v>1</v>
      </c>
      <c r="N221" s="184" t="s">
        <v>36</v>
      </c>
      <c r="P221" s="149">
        <f t="shared" si="41"/>
        <v>0</v>
      </c>
      <c r="Q221" s="149">
        <v>0</v>
      </c>
      <c r="R221" s="149">
        <f t="shared" si="42"/>
        <v>0</v>
      </c>
      <c r="S221" s="149">
        <v>0</v>
      </c>
      <c r="T221" s="150">
        <f t="shared" si="43"/>
        <v>0</v>
      </c>
      <c r="AR221" s="151" t="s">
        <v>309</v>
      </c>
      <c r="AT221" s="151" t="s">
        <v>167</v>
      </c>
      <c r="AU221" s="151" t="s">
        <v>79</v>
      </c>
      <c r="AY221" s="16" t="s">
        <v>143</v>
      </c>
      <c r="BE221" s="152">
        <f t="shared" si="44"/>
        <v>0</v>
      </c>
      <c r="BF221" s="152">
        <f t="shared" si="45"/>
        <v>0</v>
      </c>
      <c r="BG221" s="152">
        <f t="shared" si="46"/>
        <v>0</v>
      </c>
      <c r="BH221" s="152">
        <f t="shared" si="47"/>
        <v>0</v>
      </c>
      <c r="BI221" s="152">
        <f t="shared" si="48"/>
        <v>0</v>
      </c>
      <c r="BJ221" s="16" t="s">
        <v>79</v>
      </c>
      <c r="BK221" s="152">
        <f t="shared" si="49"/>
        <v>0</v>
      </c>
      <c r="BL221" s="16" t="s">
        <v>223</v>
      </c>
      <c r="BM221" s="151" t="s">
        <v>937</v>
      </c>
    </row>
    <row r="222" spans="2:65" s="1" customFormat="1" ht="24.15" customHeight="1" x14ac:dyDescent="0.2">
      <c r="B222" s="138"/>
      <c r="C222" s="174">
        <v>80</v>
      </c>
      <c r="D222" s="174" t="s">
        <v>167</v>
      </c>
      <c r="E222" s="175" t="s">
        <v>1326</v>
      </c>
      <c r="F222" s="176" t="s">
        <v>1327</v>
      </c>
      <c r="G222" s="177" t="s">
        <v>208</v>
      </c>
      <c r="H222" s="178">
        <v>1</v>
      </c>
      <c r="I222" s="179"/>
      <c r="J222" s="180">
        <f t="shared" si="40"/>
        <v>0</v>
      </c>
      <c r="K222" s="181"/>
      <c r="L222" s="182"/>
      <c r="M222" s="183" t="s">
        <v>1</v>
      </c>
      <c r="N222" s="184" t="s">
        <v>36</v>
      </c>
      <c r="P222" s="149">
        <f t="shared" si="41"/>
        <v>0</v>
      </c>
      <c r="Q222" s="149">
        <v>0</v>
      </c>
      <c r="R222" s="149">
        <f t="shared" si="42"/>
        <v>0</v>
      </c>
      <c r="S222" s="149">
        <v>0</v>
      </c>
      <c r="T222" s="150">
        <f t="shared" si="43"/>
        <v>0</v>
      </c>
      <c r="AR222" s="151" t="s">
        <v>309</v>
      </c>
      <c r="AT222" s="151" t="s">
        <v>167</v>
      </c>
      <c r="AU222" s="151" t="s">
        <v>79</v>
      </c>
      <c r="AY222" s="16" t="s">
        <v>143</v>
      </c>
      <c r="BE222" s="152">
        <f t="shared" si="44"/>
        <v>0</v>
      </c>
      <c r="BF222" s="152">
        <f t="shared" si="45"/>
        <v>0</v>
      </c>
      <c r="BG222" s="152">
        <f t="shared" si="46"/>
        <v>0</v>
      </c>
      <c r="BH222" s="152">
        <f t="shared" si="47"/>
        <v>0</v>
      </c>
      <c r="BI222" s="152">
        <f t="shared" si="48"/>
        <v>0</v>
      </c>
      <c r="BJ222" s="16" t="s">
        <v>79</v>
      </c>
      <c r="BK222" s="152">
        <f t="shared" si="49"/>
        <v>0</v>
      </c>
      <c r="BL222" s="16" t="s">
        <v>223</v>
      </c>
      <c r="BM222" s="151" t="s">
        <v>948</v>
      </c>
    </row>
    <row r="223" spans="2:65" s="1" customFormat="1" ht="24.15" customHeight="1" x14ac:dyDescent="0.2">
      <c r="B223" s="138"/>
      <c r="C223" s="139">
        <v>81</v>
      </c>
      <c r="D223" s="139" t="s">
        <v>145</v>
      </c>
      <c r="E223" s="140" t="s">
        <v>1332</v>
      </c>
      <c r="F223" s="141" t="s">
        <v>1333</v>
      </c>
      <c r="G223" s="142" t="s">
        <v>208</v>
      </c>
      <c r="H223" s="143">
        <v>2</v>
      </c>
      <c r="I223" s="144"/>
      <c r="J223" s="145">
        <f t="shared" si="40"/>
        <v>0</v>
      </c>
      <c r="K223" s="146"/>
      <c r="L223" s="31"/>
      <c r="M223" s="147" t="s">
        <v>1</v>
      </c>
      <c r="N223" s="148" t="s">
        <v>36</v>
      </c>
      <c r="P223" s="149">
        <f t="shared" si="41"/>
        <v>0</v>
      </c>
      <c r="Q223" s="149">
        <v>0</v>
      </c>
      <c r="R223" s="149">
        <f t="shared" si="42"/>
        <v>0</v>
      </c>
      <c r="S223" s="149">
        <v>0</v>
      </c>
      <c r="T223" s="150">
        <f t="shared" si="43"/>
        <v>0</v>
      </c>
      <c r="AR223" s="151" t="s">
        <v>223</v>
      </c>
      <c r="AT223" s="151" t="s">
        <v>145</v>
      </c>
      <c r="AU223" s="151" t="s">
        <v>79</v>
      </c>
      <c r="AY223" s="16" t="s">
        <v>143</v>
      </c>
      <c r="BE223" s="152">
        <f t="shared" si="44"/>
        <v>0</v>
      </c>
      <c r="BF223" s="152">
        <f t="shared" si="45"/>
        <v>0</v>
      </c>
      <c r="BG223" s="152">
        <f t="shared" si="46"/>
        <v>0</v>
      </c>
      <c r="BH223" s="152">
        <f t="shared" si="47"/>
        <v>0</v>
      </c>
      <c r="BI223" s="152">
        <f t="shared" si="48"/>
        <v>0</v>
      </c>
      <c r="BJ223" s="16" t="s">
        <v>79</v>
      </c>
      <c r="BK223" s="152">
        <f t="shared" si="49"/>
        <v>0</v>
      </c>
      <c r="BL223" s="16" t="s">
        <v>223</v>
      </c>
      <c r="BM223" s="151" t="s">
        <v>959</v>
      </c>
    </row>
    <row r="224" spans="2:65" s="1" customFormat="1" ht="33" customHeight="1" x14ac:dyDescent="0.2">
      <c r="B224" s="138"/>
      <c r="C224" s="174">
        <v>82</v>
      </c>
      <c r="D224" s="174" t="s">
        <v>167</v>
      </c>
      <c r="E224" s="175" t="s">
        <v>1334</v>
      </c>
      <c r="F224" s="176" t="s">
        <v>1335</v>
      </c>
      <c r="G224" s="177" t="s">
        <v>208</v>
      </c>
      <c r="H224" s="178">
        <v>1</v>
      </c>
      <c r="I224" s="179"/>
      <c r="J224" s="180">
        <f t="shared" si="40"/>
        <v>0</v>
      </c>
      <c r="K224" s="181"/>
      <c r="L224" s="182"/>
      <c r="M224" s="183" t="s">
        <v>1</v>
      </c>
      <c r="N224" s="184" t="s">
        <v>36</v>
      </c>
      <c r="P224" s="149">
        <f t="shared" si="41"/>
        <v>0</v>
      </c>
      <c r="Q224" s="149">
        <v>0</v>
      </c>
      <c r="R224" s="149">
        <f t="shared" si="42"/>
        <v>0</v>
      </c>
      <c r="S224" s="149">
        <v>0</v>
      </c>
      <c r="T224" s="150">
        <f t="shared" si="43"/>
        <v>0</v>
      </c>
      <c r="AR224" s="151" t="s">
        <v>309</v>
      </c>
      <c r="AT224" s="151" t="s">
        <v>167</v>
      </c>
      <c r="AU224" s="151" t="s">
        <v>79</v>
      </c>
      <c r="AY224" s="16" t="s">
        <v>143</v>
      </c>
      <c r="BE224" s="152">
        <f t="shared" si="44"/>
        <v>0</v>
      </c>
      <c r="BF224" s="152">
        <f t="shared" si="45"/>
        <v>0</v>
      </c>
      <c r="BG224" s="152">
        <f t="shared" si="46"/>
        <v>0</v>
      </c>
      <c r="BH224" s="152">
        <f t="shared" si="47"/>
        <v>0</v>
      </c>
      <c r="BI224" s="152">
        <f t="shared" si="48"/>
        <v>0</v>
      </c>
      <c r="BJ224" s="16" t="s">
        <v>79</v>
      </c>
      <c r="BK224" s="152">
        <f t="shared" si="49"/>
        <v>0</v>
      </c>
      <c r="BL224" s="16" t="s">
        <v>223</v>
      </c>
      <c r="BM224" s="151" t="s">
        <v>971</v>
      </c>
    </row>
    <row r="225" spans="2:65" s="1" customFormat="1" ht="24.15" customHeight="1" x14ac:dyDescent="0.2">
      <c r="B225" s="138"/>
      <c r="C225" s="139">
        <v>83</v>
      </c>
      <c r="D225" s="139" t="s">
        <v>145</v>
      </c>
      <c r="E225" s="140" t="s">
        <v>1336</v>
      </c>
      <c r="F225" s="141" t="s">
        <v>1337</v>
      </c>
      <c r="G225" s="142" t="s">
        <v>322</v>
      </c>
      <c r="H225" s="143">
        <v>72</v>
      </c>
      <c r="I225" s="144"/>
      <c r="J225" s="145">
        <f t="shared" si="40"/>
        <v>0</v>
      </c>
      <c r="K225" s="146"/>
      <c r="L225" s="31"/>
      <c r="M225" s="147" t="s">
        <v>1</v>
      </c>
      <c r="N225" s="148" t="s">
        <v>36</v>
      </c>
      <c r="P225" s="149">
        <f t="shared" si="41"/>
        <v>0</v>
      </c>
      <c r="Q225" s="149">
        <v>0</v>
      </c>
      <c r="R225" s="149">
        <f t="shared" si="42"/>
        <v>0</v>
      </c>
      <c r="S225" s="149">
        <v>0</v>
      </c>
      <c r="T225" s="150">
        <f t="shared" si="43"/>
        <v>0</v>
      </c>
      <c r="AR225" s="151" t="s">
        <v>223</v>
      </c>
      <c r="AT225" s="151" t="s">
        <v>145</v>
      </c>
      <c r="AU225" s="151" t="s">
        <v>79</v>
      </c>
      <c r="AY225" s="16" t="s">
        <v>143</v>
      </c>
      <c r="BE225" s="152">
        <f t="shared" si="44"/>
        <v>0</v>
      </c>
      <c r="BF225" s="152">
        <f t="shared" si="45"/>
        <v>0</v>
      </c>
      <c r="BG225" s="152">
        <f t="shared" si="46"/>
        <v>0</v>
      </c>
      <c r="BH225" s="152">
        <f t="shared" si="47"/>
        <v>0</v>
      </c>
      <c r="BI225" s="152">
        <f t="shared" si="48"/>
        <v>0</v>
      </c>
      <c r="BJ225" s="16" t="s">
        <v>79</v>
      </c>
      <c r="BK225" s="152">
        <f t="shared" si="49"/>
        <v>0</v>
      </c>
      <c r="BL225" s="16" t="s">
        <v>223</v>
      </c>
      <c r="BM225" s="151" t="s">
        <v>983</v>
      </c>
    </row>
    <row r="226" spans="2:65" s="1" customFormat="1" ht="24.15" customHeight="1" x14ac:dyDescent="0.2">
      <c r="B226" s="138"/>
      <c r="C226" s="139">
        <v>84</v>
      </c>
      <c r="D226" s="139" t="s">
        <v>145</v>
      </c>
      <c r="E226" s="140" t="s">
        <v>1338</v>
      </c>
      <c r="F226" s="141" t="s">
        <v>1339</v>
      </c>
      <c r="G226" s="142" t="s">
        <v>170</v>
      </c>
      <c r="H226" s="143">
        <v>0.17399999999999999</v>
      </c>
      <c r="I226" s="144"/>
      <c r="J226" s="145">
        <f t="shared" si="40"/>
        <v>0</v>
      </c>
      <c r="K226" s="146"/>
      <c r="L226" s="31"/>
      <c r="M226" s="147" t="s">
        <v>1</v>
      </c>
      <c r="N226" s="148" t="s">
        <v>36</v>
      </c>
      <c r="P226" s="149">
        <f t="shared" si="41"/>
        <v>0</v>
      </c>
      <c r="Q226" s="149">
        <v>0</v>
      </c>
      <c r="R226" s="149">
        <f t="shared" si="42"/>
        <v>0</v>
      </c>
      <c r="S226" s="149">
        <v>0</v>
      </c>
      <c r="T226" s="150">
        <f t="shared" si="43"/>
        <v>0</v>
      </c>
      <c r="AR226" s="151" t="s">
        <v>223</v>
      </c>
      <c r="AT226" s="151" t="s">
        <v>145</v>
      </c>
      <c r="AU226" s="151" t="s">
        <v>79</v>
      </c>
      <c r="AY226" s="16" t="s">
        <v>143</v>
      </c>
      <c r="BE226" s="152">
        <f t="shared" si="44"/>
        <v>0</v>
      </c>
      <c r="BF226" s="152">
        <f t="shared" si="45"/>
        <v>0</v>
      </c>
      <c r="BG226" s="152">
        <f t="shared" si="46"/>
        <v>0</v>
      </c>
      <c r="BH226" s="152">
        <f t="shared" si="47"/>
        <v>0</v>
      </c>
      <c r="BI226" s="152">
        <f t="shared" si="48"/>
        <v>0</v>
      </c>
      <c r="BJ226" s="16" t="s">
        <v>79</v>
      </c>
      <c r="BK226" s="152">
        <f t="shared" si="49"/>
        <v>0</v>
      </c>
      <c r="BL226" s="16" t="s">
        <v>223</v>
      </c>
      <c r="BM226" s="151" t="s">
        <v>992</v>
      </c>
    </row>
    <row r="227" spans="2:65" s="11" customFormat="1" ht="22.95" customHeight="1" x14ac:dyDescent="0.25">
      <c r="B227" s="126"/>
      <c r="D227" s="127" t="s">
        <v>69</v>
      </c>
      <c r="E227" s="136" t="s">
        <v>1340</v>
      </c>
      <c r="F227" s="136" t="s">
        <v>1341</v>
      </c>
      <c r="I227" s="129"/>
      <c r="J227" s="137">
        <f>BK227</f>
        <v>0</v>
      </c>
      <c r="L227" s="126"/>
      <c r="M227" s="131"/>
      <c r="P227" s="132">
        <f>SUM(P228:P252)</f>
        <v>0</v>
      </c>
      <c r="R227" s="132">
        <f>SUM(R228:R252)</f>
        <v>0</v>
      </c>
      <c r="T227" s="133">
        <f>SUM(T228:T252)</f>
        <v>0</v>
      </c>
      <c r="AR227" s="127" t="s">
        <v>79</v>
      </c>
      <c r="AT227" s="134" t="s">
        <v>69</v>
      </c>
      <c r="AU227" s="134" t="s">
        <v>75</v>
      </c>
      <c r="AY227" s="127" t="s">
        <v>143</v>
      </c>
      <c r="BK227" s="135">
        <f>SUM(BK228:BK252)</f>
        <v>0</v>
      </c>
    </row>
    <row r="228" spans="2:65" s="1" customFormat="1" ht="24.15" customHeight="1" x14ac:dyDescent="0.2">
      <c r="B228" s="138"/>
      <c r="C228" s="139">
        <v>85</v>
      </c>
      <c r="D228" s="139" t="s">
        <v>145</v>
      </c>
      <c r="E228" s="140" t="s">
        <v>1343</v>
      </c>
      <c r="F228" s="141" t="s">
        <v>1344</v>
      </c>
      <c r="G228" s="142" t="s">
        <v>322</v>
      </c>
      <c r="H228" s="143">
        <v>38</v>
      </c>
      <c r="I228" s="144"/>
      <c r="J228" s="145">
        <f t="shared" ref="J228:J252" si="50">ROUND(I228*H228,2)</f>
        <v>0</v>
      </c>
      <c r="K228" s="146"/>
      <c r="L228" s="31"/>
      <c r="M228" s="147" t="s">
        <v>1</v>
      </c>
      <c r="N228" s="148" t="s">
        <v>36</v>
      </c>
      <c r="P228" s="149">
        <f t="shared" ref="P228:P252" si="51">O228*H228</f>
        <v>0</v>
      </c>
      <c r="Q228" s="149">
        <v>0</v>
      </c>
      <c r="R228" s="149">
        <f t="shared" ref="R228:R252" si="52">Q228*H228</f>
        <v>0</v>
      </c>
      <c r="S228" s="149">
        <v>0</v>
      </c>
      <c r="T228" s="150">
        <f t="shared" ref="T228:T252" si="53">S228*H228</f>
        <v>0</v>
      </c>
      <c r="AR228" s="151" t="s">
        <v>223</v>
      </c>
      <c r="AT228" s="151" t="s">
        <v>145</v>
      </c>
      <c r="AU228" s="151" t="s">
        <v>79</v>
      </c>
      <c r="AY228" s="16" t="s">
        <v>143</v>
      </c>
      <c r="BE228" s="152">
        <f t="shared" ref="BE228:BE252" si="54">IF(N228="základná",J228,0)</f>
        <v>0</v>
      </c>
      <c r="BF228" s="152">
        <f t="shared" ref="BF228:BF252" si="55">IF(N228="znížená",J228,0)</f>
        <v>0</v>
      </c>
      <c r="BG228" s="152">
        <f t="shared" ref="BG228:BG252" si="56">IF(N228="zákl. prenesená",J228,0)</f>
        <v>0</v>
      </c>
      <c r="BH228" s="152">
        <f t="shared" ref="BH228:BH252" si="57">IF(N228="zníž. prenesená",J228,0)</f>
        <v>0</v>
      </c>
      <c r="BI228" s="152">
        <f t="shared" ref="BI228:BI252" si="58">IF(N228="nulová",J228,0)</f>
        <v>0</v>
      </c>
      <c r="BJ228" s="16" t="s">
        <v>79</v>
      </c>
      <c r="BK228" s="152">
        <f t="shared" ref="BK228:BK252" si="59">ROUND(I228*H228,2)</f>
        <v>0</v>
      </c>
      <c r="BL228" s="16" t="s">
        <v>223</v>
      </c>
      <c r="BM228" s="151" t="s">
        <v>1015</v>
      </c>
    </row>
    <row r="229" spans="2:65" s="1" customFormat="1" ht="16.5" customHeight="1" x14ac:dyDescent="0.2">
      <c r="B229" s="138"/>
      <c r="C229" s="139">
        <v>86</v>
      </c>
      <c r="D229" s="139" t="s">
        <v>145</v>
      </c>
      <c r="E229" s="140" t="s">
        <v>1345</v>
      </c>
      <c r="F229" s="141" t="s">
        <v>1346</v>
      </c>
      <c r="G229" s="142" t="s">
        <v>322</v>
      </c>
      <c r="H229" s="143">
        <v>48</v>
      </c>
      <c r="I229" s="144"/>
      <c r="J229" s="145">
        <f t="shared" si="50"/>
        <v>0</v>
      </c>
      <c r="K229" s="146"/>
      <c r="L229" s="31"/>
      <c r="M229" s="147" t="s">
        <v>1</v>
      </c>
      <c r="N229" s="148" t="s">
        <v>36</v>
      </c>
      <c r="P229" s="149">
        <f t="shared" si="51"/>
        <v>0</v>
      </c>
      <c r="Q229" s="149">
        <v>0</v>
      </c>
      <c r="R229" s="149">
        <f t="shared" si="52"/>
        <v>0</v>
      </c>
      <c r="S229" s="149">
        <v>0</v>
      </c>
      <c r="T229" s="150">
        <f t="shared" si="53"/>
        <v>0</v>
      </c>
      <c r="AR229" s="151" t="s">
        <v>223</v>
      </c>
      <c r="AT229" s="151" t="s">
        <v>145</v>
      </c>
      <c r="AU229" s="151" t="s">
        <v>79</v>
      </c>
      <c r="AY229" s="16" t="s">
        <v>143</v>
      </c>
      <c r="BE229" s="152">
        <f t="shared" si="54"/>
        <v>0</v>
      </c>
      <c r="BF229" s="152">
        <f t="shared" si="55"/>
        <v>0</v>
      </c>
      <c r="BG229" s="152">
        <f t="shared" si="56"/>
        <v>0</v>
      </c>
      <c r="BH229" s="152">
        <f t="shared" si="57"/>
        <v>0</v>
      </c>
      <c r="BI229" s="152">
        <f t="shared" si="58"/>
        <v>0</v>
      </c>
      <c r="BJ229" s="16" t="s">
        <v>79</v>
      </c>
      <c r="BK229" s="152">
        <f t="shared" si="59"/>
        <v>0</v>
      </c>
      <c r="BL229" s="16" t="s">
        <v>223</v>
      </c>
      <c r="BM229" s="151" t="s">
        <v>1347</v>
      </c>
    </row>
    <row r="230" spans="2:65" s="1" customFormat="1" ht="16.5" customHeight="1" x14ac:dyDescent="0.2">
      <c r="B230" s="138"/>
      <c r="C230" s="139">
        <v>87</v>
      </c>
      <c r="D230" s="139" t="s">
        <v>145</v>
      </c>
      <c r="E230" s="140" t="s">
        <v>1348</v>
      </c>
      <c r="F230" s="141" t="s">
        <v>1349</v>
      </c>
      <c r="G230" s="142" t="s">
        <v>322</v>
      </c>
      <c r="H230" s="143">
        <v>47</v>
      </c>
      <c r="I230" s="144"/>
      <c r="J230" s="145">
        <f t="shared" si="50"/>
        <v>0</v>
      </c>
      <c r="K230" s="146"/>
      <c r="L230" s="31"/>
      <c r="M230" s="147" t="s">
        <v>1</v>
      </c>
      <c r="N230" s="148" t="s">
        <v>36</v>
      </c>
      <c r="P230" s="149">
        <f t="shared" si="51"/>
        <v>0</v>
      </c>
      <c r="Q230" s="149">
        <v>0</v>
      </c>
      <c r="R230" s="149">
        <f t="shared" si="52"/>
        <v>0</v>
      </c>
      <c r="S230" s="149">
        <v>0</v>
      </c>
      <c r="T230" s="150">
        <f t="shared" si="53"/>
        <v>0</v>
      </c>
      <c r="AR230" s="151" t="s">
        <v>223</v>
      </c>
      <c r="AT230" s="151" t="s">
        <v>145</v>
      </c>
      <c r="AU230" s="151" t="s">
        <v>79</v>
      </c>
      <c r="AY230" s="16" t="s">
        <v>143</v>
      </c>
      <c r="BE230" s="152">
        <f t="shared" si="54"/>
        <v>0</v>
      </c>
      <c r="BF230" s="152">
        <f t="shared" si="55"/>
        <v>0</v>
      </c>
      <c r="BG230" s="152">
        <f t="shared" si="56"/>
        <v>0</v>
      </c>
      <c r="BH230" s="152">
        <f t="shared" si="57"/>
        <v>0</v>
      </c>
      <c r="BI230" s="152">
        <f t="shared" si="58"/>
        <v>0</v>
      </c>
      <c r="BJ230" s="16" t="s">
        <v>79</v>
      </c>
      <c r="BK230" s="152">
        <f t="shared" si="59"/>
        <v>0</v>
      </c>
      <c r="BL230" s="16" t="s">
        <v>223</v>
      </c>
      <c r="BM230" s="151" t="s">
        <v>1008</v>
      </c>
    </row>
    <row r="231" spans="2:65" s="1" customFormat="1" ht="16.5" customHeight="1" x14ac:dyDescent="0.2">
      <c r="B231" s="138"/>
      <c r="C231" s="139">
        <v>88</v>
      </c>
      <c r="D231" s="139" t="s">
        <v>145</v>
      </c>
      <c r="E231" s="140" t="s">
        <v>1350</v>
      </c>
      <c r="F231" s="141" t="s">
        <v>1351</v>
      </c>
      <c r="G231" s="142" t="s">
        <v>322</v>
      </c>
      <c r="H231" s="143">
        <v>18</v>
      </c>
      <c r="I231" s="144"/>
      <c r="J231" s="145">
        <f t="shared" si="50"/>
        <v>0</v>
      </c>
      <c r="K231" s="146"/>
      <c r="L231" s="31"/>
      <c r="M231" s="147" t="s">
        <v>1</v>
      </c>
      <c r="N231" s="148" t="s">
        <v>36</v>
      </c>
      <c r="P231" s="149">
        <f t="shared" si="51"/>
        <v>0</v>
      </c>
      <c r="Q231" s="149">
        <v>0</v>
      </c>
      <c r="R231" s="149">
        <f t="shared" si="52"/>
        <v>0</v>
      </c>
      <c r="S231" s="149">
        <v>0</v>
      </c>
      <c r="T231" s="150">
        <f t="shared" si="53"/>
        <v>0</v>
      </c>
      <c r="AR231" s="151" t="s">
        <v>223</v>
      </c>
      <c r="AT231" s="151" t="s">
        <v>145</v>
      </c>
      <c r="AU231" s="151" t="s">
        <v>79</v>
      </c>
      <c r="AY231" s="16" t="s">
        <v>143</v>
      </c>
      <c r="BE231" s="152">
        <f t="shared" si="54"/>
        <v>0</v>
      </c>
      <c r="BF231" s="152">
        <f t="shared" si="55"/>
        <v>0</v>
      </c>
      <c r="BG231" s="152">
        <f t="shared" si="56"/>
        <v>0</v>
      </c>
      <c r="BH231" s="152">
        <f t="shared" si="57"/>
        <v>0</v>
      </c>
      <c r="BI231" s="152">
        <f t="shared" si="58"/>
        <v>0</v>
      </c>
      <c r="BJ231" s="16" t="s">
        <v>79</v>
      </c>
      <c r="BK231" s="152">
        <f t="shared" si="59"/>
        <v>0</v>
      </c>
      <c r="BL231" s="16" t="s">
        <v>223</v>
      </c>
      <c r="BM231" s="151" t="s">
        <v>1352</v>
      </c>
    </row>
    <row r="232" spans="2:65" s="1" customFormat="1" ht="24.15" customHeight="1" x14ac:dyDescent="0.2">
      <c r="B232" s="138"/>
      <c r="C232" s="139">
        <v>89</v>
      </c>
      <c r="D232" s="139" t="s">
        <v>145</v>
      </c>
      <c r="E232" s="140" t="s">
        <v>1353</v>
      </c>
      <c r="F232" s="141" t="s">
        <v>1354</v>
      </c>
      <c r="G232" s="142" t="s">
        <v>208</v>
      </c>
      <c r="H232" s="143">
        <v>2</v>
      </c>
      <c r="I232" s="144"/>
      <c r="J232" s="145">
        <f t="shared" si="50"/>
        <v>0</v>
      </c>
      <c r="K232" s="146"/>
      <c r="L232" s="31"/>
      <c r="M232" s="147" t="s">
        <v>1</v>
      </c>
      <c r="N232" s="148" t="s">
        <v>36</v>
      </c>
      <c r="P232" s="149">
        <f t="shared" si="51"/>
        <v>0</v>
      </c>
      <c r="Q232" s="149">
        <v>0</v>
      </c>
      <c r="R232" s="149">
        <f t="shared" si="52"/>
        <v>0</v>
      </c>
      <c r="S232" s="149">
        <v>0</v>
      </c>
      <c r="T232" s="150">
        <f t="shared" si="53"/>
        <v>0</v>
      </c>
      <c r="AR232" s="151" t="s">
        <v>223</v>
      </c>
      <c r="AT232" s="151" t="s">
        <v>145</v>
      </c>
      <c r="AU232" s="151" t="s">
        <v>79</v>
      </c>
      <c r="AY232" s="16" t="s">
        <v>143</v>
      </c>
      <c r="BE232" s="152">
        <f t="shared" si="54"/>
        <v>0</v>
      </c>
      <c r="BF232" s="152">
        <f t="shared" si="55"/>
        <v>0</v>
      </c>
      <c r="BG232" s="152">
        <f t="shared" si="56"/>
        <v>0</v>
      </c>
      <c r="BH232" s="152">
        <f t="shared" si="57"/>
        <v>0</v>
      </c>
      <c r="BI232" s="152">
        <f t="shared" si="58"/>
        <v>0</v>
      </c>
      <c r="BJ232" s="16" t="s">
        <v>79</v>
      </c>
      <c r="BK232" s="152">
        <f t="shared" si="59"/>
        <v>0</v>
      </c>
      <c r="BL232" s="16" t="s">
        <v>223</v>
      </c>
      <c r="BM232" s="151" t="s">
        <v>1355</v>
      </c>
    </row>
    <row r="233" spans="2:65" s="1" customFormat="1" ht="16.5" customHeight="1" x14ac:dyDescent="0.2">
      <c r="B233" s="138"/>
      <c r="C233" s="174">
        <v>90</v>
      </c>
      <c r="D233" s="174" t="s">
        <v>167</v>
      </c>
      <c r="E233" s="175" t="s">
        <v>1356</v>
      </c>
      <c r="F233" s="176" t="s">
        <v>1357</v>
      </c>
      <c r="G233" s="177" t="s">
        <v>208</v>
      </c>
      <c r="H233" s="178">
        <v>1</v>
      </c>
      <c r="I233" s="179"/>
      <c r="J233" s="180">
        <f t="shared" si="50"/>
        <v>0</v>
      </c>
      <c r="K233" s="181"/>
      <c r="L233" s="182"/>
      <c r="M233" s="183" t="s">
        <v>1</v>
      </c>
      <c r="N233" s="184" t="s">
        <v>36</v>
      </c>
      <c r="P233" s="149">
        <f t="shared" si="51"/>
        <v>0</v>
      </c>
      <c r="Q233" s="149">
        <v>0</v>
      </c>
      <c r="R233" s="149">
        <f t="shared" si="52"/>
        <v>0</v>
      </c>
      <c r="S233" s="149">
        <v>0</v>
      </c>
      <c r="T233" s="150">
        <f t="shared" si="53"/>
        <v>0</v>
      </c>
      <c r="AR233" s="151" t="s">
        <v>309</v>
      </c>
      <c r="AT233" s="151" t="s">
        <v>167</v>
      </c>
      <c r="AU233" s="151" t="s">
        <v>79</v>
      </c>
      <c r="AY233" s="16" t="s">
        <v>143</v>
      </c>
      <c r="BE233" s="152">
        <f t="shared" si="54"/>
        <v>0</v>
      </c>
      <c r="BF233" s="152">
        <f t="shared" si="55"/>
        <v>0</v>
      </c>
      <c r="BG233" s="152">
        <f t="shared" si="56"/>
        <v>0</v>
      </c>
      <c r="BH233" s="152">
        <f t="shared" si="57"/>
        <v>0</v>
      </c>
      <c r="BI233" s="152">
        <f t="shared" si="58"/>
        <v>0</v>
      </c>
      <c r="BJ233" s="16" t="s">
        <v>79</v>
      </c>
      <c r="BK233" s="152">
        <f t="shared" si="59"/>
        <v>0</v>
      </c>
      <c r="BL233" s="16" t="s">
        <v>223</v>
      </c>
      <c r="BM233" s="151" t="s">
        <v>1358</v>
      </c>
    </row>
    <row r="234" spans="2:65" s="1" customFormat="1" ht="16.5" customHeight="1" x14ac:dyDescent="0.2">
      <c r="B234" s="138"/>
      <c r="C234" s="174">
        <v>91</v>
      </c>
      <c r="D234" s="174" t="s">
        <v>167</v>
      </c>
      <c r="E234" s="175" t="s">
        <v>1359</v>
      </c>
      <c r="F234" s="176" t="s">
        <v>1360</v>
      </c>
      <c r="G234" s="177" t="s">
        <v>208</v>
      </c>
      <c r="H234" s="178">
        <v>1</v>
      </c>
      <c r="I234" s="179"/>
      <c r="J234" s="180">
        <f t="shared" si="50"/>
        <v>0</v>
      </c>
      <c r="K234" s="181"/>
      <c r="L234" s="182"/>
      <c r="M234" s="183" t="s">
        <v>1</v>
      </c>
      <c r="N234" s="184" t="s">
        <v>36</v>
      </c>
      <c r="P234" s="149">
        <f t="shared" si="51"/>
        <v>0</v>
      </c>
      <c r="Q234" s="149">
        <v>0</v>
      </c>
      <c r="R234" s="149">
        <f t="shared" si="52"/>
        <v>0</v>
      </c>
      <c r="S234" s="149">
        <v>0</v>
      </c>
      <c r="T234" s="150">
        <f t="shared" si="53"/>
        <v>0</v>
      </c>
      <c r="AR234" s="151" t="s">
        <v>309</v>
      </c>
      <c r="AT234" s="151" t="s">
        <v>167</v>
      </c>
      <c r="AU234" s="151" t="s">
        <v>79</v>
      </c>
      <c r="AY234" s="16" t="s">
        <v>143</v>
      </c>
      <c r="BE234" s="152">
        <f t="shared" si="54"/>
        <v>0</v>
      </c>
      <c r="BF234" s="152">
        <f t="shared" si="55"/>
        <v>0</v>
      </c>
      <c r="BG234" s="152">
        <f t="shared" si="56"/>
        <v>0</v>
      </c>
      <c r="BH234" s="152">
        <f t="shared" si="57"/>
        <v>0</v>
      </c>
      <c r="BI234" s="152">
        <f t="shared" si="58"/>
        <v>0</v>
      </c>
      <c r="BJ234" s="16" t="s">
        <v>79</v>
      </c>
      <c r="BK234" s="152">
        <f t="shared" si="59"/>
        <v>0</v>
      </c>
      <c r="BL234" s="16" t="s">
        <v>223</v>
      </c>
      <c r="BM234" s="151" t="s">
        <v>1361</v>
      </c>
    </row>
    <row r="235" spans="2:65" s="1" customFormat="1" ht="24.15" customHeight="1" x14ac:dyDescent="0.2">
      <c r="B235" s="138"/>
      <c r="C235" s="139">
        <v>92</v>
      </c>
      <c r="D235" s="139" t="s">
        <v>145</v>
      </c>
      <c r="E235" s="140" t="s">
        <v>1362</v>
      </c>
      <c r="F235" s="141" t="s">
        <v>1363</v>
      </c>
      <c r="G235" s="142" t="s">
        <v>208</v>
      </c>
      <c r="H235" s="143">
        <v>6</v>
      </c>
      <c r="I235" s="144"/>
      <c r="J235" s="145">
        <f t="shared" si="50"/>
        <v>0</v>
      </c>
      <c r="K235" s="146"/>
      <c r="L235" s="31"/>
      <c r="M235" s="147" t="s">
        <v>1</v>
      </c>
      <c r="N235" s="148" t="s">
        <v>36</v>
      </c>
      <c r="P235" s="149">
        <f t="shared" si="51"/>
        <v>0</v>
      </c>
      <c r="Q235" s="149">
        <v>0</v>
      </c>
      <c r="R235" s="149">
        <f t="shared" si="52"/>
        <v>0</v>
      </c>
      <c r="S235" s="149">
        <v>0</v>
      </c>
      <c r="T235" s="150">
        <f t="shared" si="53"/>
        <v>0</v>
      </c>
      <c r="AR235" s="151" t="s">
        <v>223</v>
      </c>
      <c r="AT235" s="151" t="s">
        <v>145</v>
      </c>
      <c r="AU235" s="151" t="s">
        <v>79</v>
      </c>
      <c r="AY235" s="16" t="s">
        <v>143</v>
      </c>
      <c r="BE235" s="152">
        <f t="shared" si="54"/>
        <v>0</v>
      </c>
      <c r="BF235" s="152">
        <f t="shared" si="55"/>
        <v>0</v>
      </c>
      <c r="BG235" s="152">
        <f t="shared" si="56"/>
        <v>0</v>
      </c>
      <c r="BH235" s="152">
        <f t="shared" si="57"/>
        <v>0</v>
      </c>
      <c r="BI235" s="152">
        <f t="shared" si="58"/>
        <v>0</v>
      </c>
      <c r="BJ235" s="16" t="s">
        <v>79</v>
      </c>
      <c r="BK235" s="152">
        <f t="shared" si="59"/>
        <v>0</v>
      </c>
      <c r="BL235" s="16" t="s">
        <v>223</v>
      </c>
      <c r="BM235" s="151" t="s">
        <v>1364</v>
      </c>
    </row>
    <row r="236" spans="2:65" s="1" customFormat="1" ht="16.5" customHeight="1" x14ac:dyDescent="0.2">
      <c r="B236" s="138"/>
      <c r="C236" s="174">
        <v>93</v>
      </c>
      <c r="D236" s="174" t="s">
        <v>167</v>
      </c>
      <c r="E236" s="175" t="s">
        <v>1365</v>
      </c>
      <c r="F236" s="176" t="s">
        <v>1366</v>
      </c>
      <c r="G236" s="177" t="s">
        <v>208</v>
      </c>
      <c r="H236" s="178">
        <v>4</v>
      </c>
      <c r="I236" s="179"/>
      <c r="J236" s="180">
        <f t="shared" si="50"/>
        <v>0</v>
      </c>
      <c r="K236" s="181"/>
      <c r="L236" s="182"/>
      <c r="M236" s="183" t="s">
        <v>1</v>
      </c>
      <c r="N236" s="184" t="s">
        <v>36</v>
      </c>
      <c r="P236" s="149">
        <f t="shared" si="51"/>
        <v>0</v>
      </c>
      <c r="Q236" s="149">
        <v>0</v>
      </c>
      <c r="R236" s="149">
        <f t="shared" si="52"/>
        <v>0</v>
      </c>
      <c r="S236" s="149">
        <v>0</v>
      </c>
      <c r="T236" s="150">
        <f t="shared" si="53"/>
        <v>0</v>
      </c>
      <c r="AR236" s="151" t="s">
        <v>309</v>
      </c>
      <c r="AT236" s="151" t="s">
        <v>167</v>
      </c>
      <c r="AU236" s="151" t="s">
        <v>79</v>
      </c>
      <c r="AY236" s="16" t="s">
        <v>143</v>
      </c>
      <c r="BE236" s="152">
        <f t="shared" si="54"/>
        <v>0</v>
      </c>
      <c r="BF236" s="152">
        <f t="shared" si="55"/>
        <v>0</v>
      </c>
      <c r="BG236" s="152">
        <f t="shared" si="56"/>
        <v>0</v>
      </c>
      <c r="BH236" s="152">
        <f t="shared" si="57"/>
        <v>0</v>
      </c>
      <c r="BI236" s="152">
        <f t="shared" si="58"/>
        <v>0</v>
      </c>
      <c r="BJ236" s="16" t="s">
        <v>79</v>
      </c>
      <c r="BK236" s="152">
        <f t="shared" si="59"/>
        <v>0</v>
      </c>
      <c r="BL236" s="16" t="s">
        <v>223</v>
      </c>
      <c r="BM236" s="151" t="s">
        <v>1367</v>
      </c>
    </row>
    <row r="237" spans="2:65" s="1" customFormat="1" ht="16.5" customHeight="1" x14ac:dyDescent="0.2">
      <c r="B237" s="138"/>
      <c r="C237" s="174">
        <v>94</v>
      </c>
      <c r="D237" s="174" t="s">
        <v>167</v>
      </c>
      <c r="E237" s="175" t="s">
        <v>1368</v>
      </c>
      <c r="F237" s="176" t="s">
        <v>1369</v>
      </c>
      <c r="G237" s="177" t="s">
        <v>208</v>
      </c>
      <c r="H237" s="178">
        <v>2</v>
      </c>
      <c r="I237" s="179"/>
      <c r="J237" s="180">
        <f t="shared" si="50"/>
        <v>0</v>
      </c>
      <c r="K237" s="181"/>
      <c r="L237" s="182"/>
      <c r="M237" s="183" t="s">
        <v>1</v>
      </c>
      <c r="N237" s="184" t="s">
        <v>36</v>
      </c>
      <c r="P237" s="149">
        <f t="shared" si="51"/>
        <v>0</v>
      </c>
      <c r="Q237" s="149">
        <v>0</v>
      </c>
      <c r="R237" s="149">
        <f t="shared" si="52"/>
        <v>0</v>
      </c>
      <c r="S237" s="149">
        <v>0</v>
      </c>
      <c r="T237" s="150">
        <f t="shared" si="53"/>
        <v>0</v>
      </c>
      <c r="AR237" s="151" t="s">
        <v>309</v>
      </c>
      <c r="AT237" s="151" t="s">
        <v>167</v>
      </c>
      <c r="AU237" s="151" t="s">
        <v>79</v>
      </c>
      <c r="AY237" s="16" t="s">
        <v>143</v>
      </c>
      <c r="BE237" s="152">
        <f t="shared" si="54"/>
        <v>0</v>
      </c>
      <c r="BF237" s="152">
        <f t="shared" si="55"/>
        <v>0</v>
      </c>
      <c r="BG237" s="152">
        <f t="shared" si="56"/>
        <v>0</v>
      </c>
      <c r="BH237" s="152">
        <f t="shared" si="57"/>
        <v>0</v>
      </c>
      <c r="BI237" s="152">
        <f t="shared" si="58"/>
        <v>0</v>
      </c>
      <c r="BJ237" s="16" t="s">
        <v>79</v>
      </c>
      <c r="BK237" s="152">
        <f t="shared" si="59"/>
        <v>0</v>
      </c>
      <c r="BL237" s="16" t="s">
        <v>223</v>
      </c>
      <c r="BM237" s="151" t="s">
        <v>1370</v>
      </c>
    </row>
    <row r="238" spans="2:65" s="1" customFormat="1" ht="24.15" customHeight="1" x14ac:dyDescent="0.2">
      <c r="B238" s="138"/>
      <c r="C238" s="139">
        <v>95</v>
      </c>
      <c r="D238" s="139" t="s">
        <v>145</v>
      </c>
      <c r="E238" s="140" t="s">
        <v>1371</v>
      </c>
      <c r="F238" s="141" t="s">
        <v>1372</v>
      </c>
      <c r="G238" s="142" t="s">
        <v>208</v>
      </c>
      <c r="H238" s="143">
        <v>2</v>
      </c>
      <c r="I238" s="144"/>
      <c r="J238" s="145">
        <f t="shared" si="50"/>
        <v>0</v>
      </c>
      <c r="K238" s="146"/>
      <c r="L238" s="31"/>
      <c r="M238" s="147" t="s">
        <v>1</v>
      </c>
      <c r="N238" s="148" t="s">
        <v>36</v>
      </c>
      <c r="P238" s="149">
        <f t="shared" si="51"/>
        <v>0</v>
      </c>
      <c r="Q238" s="149">
        <v>0</v>
      </c>
      <c r="R238" s="149">
        <f t="shared" si="52"/>
        <v>0</v>
      </c>
      <c r="S238" s="149">
        <v>0</v>
      </c>
      <c r="T238" s="150">
        <f t="shared" si="53"/>
        <v>0</v>
      </c>
      <c r="AR238" s="151" t="s">
        <v>223</v>
      </c>
      <c r="AT238" s="151" t="s">
        <v>145</v>
      </c>
      <c r="AU238" s="151" t="s">
        <v>79</v>
      </c>
      <c r="AY238" s="16" t="s">
        <v>143</v>
      </c>
      <c r="BE238" s="152">
        <f t="shared" si="54"/>
        <v>0</v>
      </c>
      <c r="BF238" s="152">
        <f t="shared" si="55"/>
        <v>0</v>
      </c>
      <c r="BG238" s="152">
        <f t="shared" si="56"/>
        <v>0</v>
      </c>
      <c r="BH238" s="152">
        <f t="shared" si="57"/>
        <v>0</v>
      </c>
      <c r="BI238" s="152">
        <f t="shared" si="58"/>
        <v>0</v>
      </c>
      <c r="BJ238" s="16" t="s">
        <v>79</v>
      </c>
      <c r="BK238" s="152">
        <f t="shared" si="59"/>
        <v>0</v>
      </c>
      <c r="BL238" s="16" t="s">
        <v>223</v>
      </c>
      <c r="BM238" s="151" t="s">
        <v>1373</v>
      </c>
    </row>
    <row r="239" spans="2:65" s="1" customFormat="1" ht="16.5" customHeight="1" x14ac:dyDescent="0.2">
      <c r="B239" s="138"/>
      <c r="C239" s="174">
        <v>96</v>
      </c>
      <c r="D239" s="174" t="s">
        <v>167</v>
      </c>
      <c r="E239" s="175" t="s">
        <v>1374</v>
      </c>
      <c r="F239" s="176" t="s">
        <v>1375</v>
      </c>
      <c r="G239" s="177" t="s">
        <v>208</v>
      </c>
      <c r="H239" s="178">
        <v>2</v>
      </c>
      <c r="I239" s="179"/>
      <c r="J239" s="180">
        <f t="shared" si="50"/>
        <v>0</v>
      </c>
      <c r="K239" s="181"/>
      <c r="L239" s="182"/>
      <c r="M239" s="183" t="s">
        <v>1</v>
      </c>
      <c r="N239" s="184" t="s">
        <v>36</v>
      </c>
      <c r="P239" s="149">
        <f t="shared" si="51"/>
        <v>0</v>
      </c>
      <c r="Q239" s="149">
        <v>0</v>
      </c>
      <c r="R239" s="149">
        <f t="shared" si="52"/>
        <v>0</v>
      </c>
      <c r="S239" s="149">
        <v>0</v>
      </c>
      <c r="T239" s="150">
        <f t="shared" si="53"/>
        <v>0</v>
      </c>
      <c r="AR239" s="151" t="s">
        <v>309</v>
      </c>
      <c r="AT239" s="151" t="s">
        <v>167</v>
      </c>
      <c r="AU239" s="151" t="s">
        <v>79</v>
      </c>
      <c r="AY239" s="16" t="s">
        <v>143</v>
      </c>
      <c r="BE239" s="152">
        <f t="shared" si="54"/>
        <v>0</v>
      </c>
      <c r="BF239" s="152">
        <f t="shared" si="55"/>
        <v>0</v>
      </c>
      <c r="BG239" s="152">
        <f t="shared" si="56"/>
        <v>0</v>
      </c>
      <c r="BH239" s="152">
        <f t="shared" si="57"/>
        <v>0</v>
      </c>
      <c r="BI239" s="152">
        <f t="shared" si="58"/>
        <v>0</v>
      </c>
      <c r="BJ239" s="16" t="s">
        <v>79</v>
      </c>
      <c r="BK239" s="152">
        <f t="shared" si="59"/>
        <v>0</v>
      </c>
      <c r="BL239" s="16" t="s">
        <v>223</v>
      </c>
      <c r="BM239" s="151" t="s">
        <v>1376</v>
      </c>
    </row>
    <row r="240" spans="2:65" s="1" customFormat="1" ht="24.15" customHeight="1" x14ac:dyDescent="0.2">
      <c r="B240" s="138"/>
      <c r="C240" s="139">
        <v>97</v>
      </c>
      <c r="D240" s="139" t="s">
        <v>145</v>
      </c>
      <c r="E240" s="140" t="s">
        <v>1377</v>
      </c>
      <c r="F240" s="141" t="s">
        <v>1378</v>
      </c>
      <c r="G240" s="142" t="s">
        <v>208</v>
      </c>
      <c r="H240" s="143">
        <v>21</v>
      </c>
      <c r="I240" s="144"/>
      <c r="J240" s="145">
        <f t="shared" si="50"/>
        <v>0</v>
      </c>
      <c r="K240" s="146"/>
      <c r="L240" s="31"/>
      <c r="M240" s="147" t="s">
        <v>1</v>
      </c>
      <c r="N240" s="148" t="s">
        <v>36</v>
      </c>
      <c r="P240" s="149">
        <f t="shared" si="51"/>
        <v>0</v>
      </c>
      <c r="Q240" s="149">
        <v>0</v>
      </c>
      <c r="R240" s="149">
        <f t="shared" si="52"/>
        <v>0</v>
      </c>
      <c r="S240" s="149">
        <v>0</v>
      </c>
      <c r="T240" s="150">
        <f t="shared" si="53"/>
        <v>0</v>
      </c>
      <c r="AR240" s="151" t="s">
        <v>223</v>
      </c>
      <c r="AT240" s="151" t="s">
        <v>145</v>
      </c>
      <c r="AU240" s="151" t="s">
        <v>79</v>
      </c>
      <c r="AY240" s="16" t="s">
        <v>143</v>
      </c>
      <c r="BE240" s="152">
        <f t="shared" si="54"/>
        <v>0</v>
      </c>
      <c r="BF240" s="152">
        <f t="shared" si="55"/>
        <v>0</v>
      </c>
      <c r="BG240" s="152">
        <f t="shared" si="56"/>
        <v>0</v>
      </c>
      <c r="BH240" s="152">
        <f t="shared" si="57"/>
        <v>0</v>
      </c>
      <c r="BI240" s="152">
        <f t="shared" si="58"/>
        <v>0</v>
      </c>
      <c r="BJ240" s="16" t="s">
        <v>79</v>
      </c>
      <c r="BK240" s="152">
        <f t="shared" si="59"/>
        <v>0</v>
      </c>
      <c r="BL240" s="16" t="s">
        <v>223</v>
      </c>
      <c r="BM240" s="151" t="s">
        <v>1379</v>
      </c>
    </row>
    <row r="241" spans="2:65" s="1" customFormat="1" ht="21.75" customHeight="1" x14ac:dyDescent="0.2">
      <c r="B241" s="138"/>
      <c r="C241" s="174">
        <v>98</v>
      </c>
      <c r="D241" s="174" t="s">
        <v>167</v>
      </c>
      <c r="E241" s="175" t="s">
        <v>1380</v>
      </c>
      <c r="F241" s="176" t="s">
        <v>1381</v>
      </c>
      <c r="G241" s="177" t="s">
        <v>208</v>
      </c>
      <c r="H241" s="178">
        <v>21</v>
      </c>
      <c r="I241" s="179"/>
      <c r="J241" s="180">
        <f t="shared" si="50"/>
        <v>0</v>
      </c>
      <c r="K241" s="181"/>
      <c r="L241" s="182"/>
      <c r="M241" s="183" t="s">
        <v>1</v>
      </c>
      <c r="N241" s="184" t="s">
        <v>36</v>
      </c>
      <c r="P241" s="149">
        <f t="shared" si="51"/>
        <v>0</v>
      </c>
      <c r="Q241" s="149">
        <v>0</v>
      </c>
      <c r="R241" s="149">
        <f t="shared" si="52"/>
        <v>0</v>
      </c>
      <c r="S241" s="149">
        <v>0</v>
      </c>
      <c r="T241" s="150">
        <f t="shared" si="53"/>
        <v>0</v>
      </c>
      <c r="AR241" s="151" t="s">
        <v>309</v>
      </c>
      <c r="AT241" s="151" t="s">
        <v>167</v>
      </c>
      <c r="AU241" s="151" t="s">
        <v>79</v>
      </c>
      <c r="AY241" s="16" t="s">
        <v>143</v>
      </c>
      <c r="BE241" s="152">
        <f t="shared" si="54"/>
        <v>0</v>
      </c>
      <c r="BF241" s="152">
        <f t="shared" si="55"/>
        <v>0</v>
      </c>
      <c r="BG241" s="152">
        <f t="shared" si="56"/>
        <v>0</v>
      </c>
      <c r="BH241" s="152">
        <f t="shared" si="57"/>
        <v>0</v>
      </c>
      <c r="BI241" s="152">
        <f t="shared" si="58"/>
        <v>0</v>
      </c>
      <c r="BJ241" s="16" t="s">
        <v>79</v>
      </c>
      <c r="BK241" s="152">
        <f t="shared" si="59"/>
        <v>0</v>
      </c>
      <c r="BL241" s="16" t="s">
        <v>223</v>
      </c>
      <c r="BM241" s="151" t="s">
        <v>1382</v>
      </c>
    </row>
    <row r="242" spans="2:65" s="1" customFormat="1" ht="21.75" customHeight="1" x14ac:dyDescent="0.2">
      <c r="B242" s="138"/>
      <c r="C242" s="139">
        <v>99</v>
      </c>
      <c r="D242" s="139" t="s">
        <v>145</v>
      </c>
      <c r="E242" s="140" t="s">
        <v>1383</v>
      </c>
      <c r="F242" s="141" t="s">
        <v>1384</v>
      </c>
      <c r="G242" s="142" t="s">
        <v>208</v>
      </c>
      <c r="H242" s="143">
        <v>5</v>
      </c>
      <c r="I242" s="144"/>
      <c r="J242" s="145">
        <f t="shared" si="50"/>
        <v>0</v>
      </c>
      <c r="K242" s="146"/>
      <c r="L242" s="31"/>
      <c r="M242" s="147" t="s">
        <v>1</v>
      </c>
      <c r="N242" s="148" t="s">
        <v>36</v>
      </c>
      <c r="P242" s="149">
        <f t="shared" si="51"/>
        <v>0</v>
      </c>
      <c r="Q242" s="149">
        <v>0</v>
      </c>
      <c r="R242" s="149">
        <f t="shared" si="52"/>
        <v>0</v>
      </c>
      <c r="S242" s="149">
        <v>0</v>
      </c>
      <c r="T242" s="150">
        <f t="shared" si="53"/>
        <v>0</v>
      </c>
      <c r="AR242" s="151" t="s">
        <v>223</v>
      </c>
      <c r="AT242" s="151" t="s">
        <v>145</v>
      </c>
      <c r="AU242" s="151" t="s">
        <v>79</v>
      </c>
      <c r="AY242" s="16" t="s">
        <v>143</v>
      </c>
      <c r="BE242" s="152">
        <f t="shared" si="54"/>
        <v>0</v>
      </c>
      <c r="BF242" s="152">
        <f t="shared" si="55"/>
        <v>0</v>
      </c>
      <c r="BG242" s="152">
        <f t="shared" si="56"/>
        <v>0</v>
      </c>
      <c r="BH242" s="152">
        <f t="shared" si="57"/>
        <v>0</v>
      </c>
      <c r="BI242" s="152">
        <f t="shared" si="58"/>
        <v>0</v>
      </c>
      <c r="BJ242" s="16" t="s">
        <v>79</v>
      </c>
      <c r="BK242" s="152">
        <f t="shared" si="59"/>
        <v>0</v>
      </c>
      <c r="BL242" s="16" t="s">
        <v>223</v>
      </c>
      <c r="BM242" s="151" t="s">
        <v>1385</v>
      </c>
    </row>
    <row r="243" spans="2:65" s="1" customFormat="1" ht="21.75" customHeight="1" x14ac:dyDescent="0.2">
      <c r="B243" s="138"/>
      <c r="C243" s="174">
        <v>100</v>
      </c>
      <c r="D243" s="174" t="s">
        <v>167</v>
      </c>
      <c r="E243" s="175" t="s">
        <v>1116</v>
      </c>
      <c r="F243" s="176" t="s">
        <v>1117</v>
      </c>
      <c r="G243" s="177" t="s">
        <v>208</v>
      </c>
      <c r="H243" s="178">
        <v>5</v>
      </c>
      <c r="I243" s="179"/>
      <c r="J243" s="180">
        <f t="shared" si="50"/>
        <v>0</v>
      </c>
      <c r="K243" s="181"/>
      <c r="L243" s="182"/>
      <c r="M243" s="183" t="s">
        <v>1</v>
      </c>
      <c r="N243" s="184" t="s">
        <v>36</v>
      </c>
      <c r="P243" s="149">
        <f t="shared" si="51"/>
        <v>0</v>
      </c>
      <c r="Q243" s="149">
        <v>0</v>
      </c>
      <c r="R243" s="149">
        <f t="shared" si="52"/>
        <v>0</v>
      </c>
      <c r="S243" s="149">
        <v>0</v>
      </c>
      <c r="T243" s="150">
        <f t="shared" si="53"/>
        <v>0</v>
      </c>
      <c r="AR243" s="151" t="s">
        <v>309</v>
      </c>
      <c r="AT243" s="151" t="s">
        <v>167</v>
      </c>
      <c r="AU243" s="151" t="s">
        <v>79</v>
      </c>
      <c r="AY243" s="16" t="s">
        <v>143</v>
      </c>
      <c r="BE243" s="152">
        <f t="shared" si="54"/>
        <v>0</v>
      </c>
      <c r="BF243" s="152">
        <f t="shared" si="55"/>
        <v>0</v>
      </c>
      <c r="BG243" s="152">
        <f t="shared" si="56"/>
        <v>0</v>
      </c>
      <c r="BH243" s="152">
        <f t="shared" si="57"/>
        <v>0</v>
      </c>
      <c r="BI243" s="152">
        <f t="shared" si="58"/>
        <v>0</v>
      </c>
      <c r="BJ243" s="16" t="s">
        <v>79</v>
      </c>
      <c r="BK243" s="152">
        <f t="shared" si="59"/>
        <v>0</v>
      </c>
      <c r="BL243" s="16" t="s">
        <v>223</v>
      </c>
      <c r="BM243" s="151" t="s">
        <v>1386</v>
      </c>
    </row>
    <row r="244" spans="2:65" s="1" customFormat="1" ht="24.15" customHeight="1" x14ac:dyDescent="0.2">
      <c r="B244" s="138"/>
      <c r="C244" s="139">
        <v>101</v>
      </c>
      <c r="D244" s="139" t="s">
        <v>145</v>
      </c>
      <c r="E244" s="140" t="s">
        <v>1387</v>
      </c>
      <c r="F244" s="141" t="s">
        <v>1388</v>
      </c>
      <c r="G244" s="142" t="s">
        <v>208</v>
      </c>
      <c r="H244" s="143">
        <v>1</v>
      </c>
      <c r="I244" s="144"/>
      <c r="J244" s="145">
        <f t="shared" si="50"/>
        <v>0</v>
      </c>
      <c r="K244" s="146"/>
      <c r="L244" s="31"/>
      <c r="M244" s="147" t="s">
        <v>1</v>
      </c>
      <c r="N244" s="148" t="s">
        <v>36</v>
      </c>
      <c r="P244" s="149">
        <f t="shared" si="51"/>
        <v>0</v>
      </c>
      <c r="Q244" s="149">
        <v>0</v>
      </c>
      <c r="R244" s="149">
        <f t="shared" si="52"/>
        <v>0</v>
      </c>
      <c r="S244" s="149">
        <v>0</v>
      </c>
      <c r="T244" s="150">
        <f t="shared" si="53"/>
        <v>0</v>
      </c>
      <c r="AR244" s="151" t="s">
        <v>223</v>
      </c>
      <c r="AT244" s="151" t="s">
        <v>145</v>
      </c>
      <c r="AU244" s="151" t="s">
        <v>79</v>
      </c>
      <c r="AY244" s="16" t="s">
        <v>143</v>
      </c>
      <c r="BE244" s="152">
        <f t="shared" si="54"/>
        <v>0</v>
      </c>
      <c r="BF244" s="152">
        <f t="shared" si="55"/>
        <v>0</v>
      </c>
      <c r="BG244" s="152">
        <f t="shared" si="56"/>
        <v>0</v>
      </c>
      <c r="BH244" s="152">
        <f t="shared" si="57"/>
        <v>0</v>
      </c>
      <c r="BI244" s="152">
        <f t="shared" si="58"/>
        <v>0</v>
      </c>
      <c r="BJ244" s="16" t="s">
        <v>79</v>
      </c>
      <c r="BK244" s="152">
        <f t="shared" si="59"/>
        <v>0</v>
      </c>
      <c r="BL244" s="16" t="s">
        <v>223</v>
      </c>
      <c r="BM244" s="151" t="s">
        <v>1389</v>
      </c>
    </row>
    <row r="245" spans="2:65" s="1" customFormat="1" ht="37.950000000000003" customHeight="1" x14ac:dyDescent="0.2">
      <c r="B245" s="138"/>
      <c r="C245" s="174">
        <v>102</v>
      </c>
      <c r="D245" s="174" t="s">
        <v>167</v>
      </c>
      <c r="E245" s="175" t="s">
        <v>1390</v>
      </c>
      <c r="F245" s="176" t="s">
        <v>1391</v>
      </c>
      <c r="G245" s="177" t="s">
        <v>208</v>
      </c>
      <c r="H245" s="178">
        <v>1</v>
      </c>
      <c r="I245" s="179"/>
      <c r="J245" s="180">
        <f t="shared" si="50"/>
        <v>0</v>
      </c>
      <c r="K245" s="181"/>
      <c r="L245" s="182"/>
      <c r="M245" s="183" t="s">
        <v>1</v>
      </c>
      <c r="N245" s="184" t="s">
        <v>36</v>
      </c>
      <c r="P245" s="149">
        <f t="shared" si="51"/>
        <v>0</v>
      </c>
      <c r="Q245" s="149">
        <v>0</v>
      </c>
      <c r="R245" s="149">
        <f t="shared" si="52"/>
        <v>0</v>
      </c>
      <c r="S245" s="149">
        <v>0</v>
      </c>
      <c r="T245" s="150">
        <f t="shared" si="53"/>
        <v>0</v>
      </c>
      <c r="AR245" s="151" t="s">
        <v>309</v>
      </c>
      <c r="AT245" s="151" t="s">
        <v>167</v>
      </c>
      <c r="AU245" s="151" t="s">
        <v>79</v>
      </c>
      <c r="AY245" s="16" t="s">
        <v>143</v>
      </c>
      <c r="BE245" s="152">
        <f t="shared" si="54"/>
        <v>0</v>
      </c>
      <c r="BF245" s="152">
        <f t="shared" si="55"/>
        <v>0</v>
      </c>
      <c r="BG245" s="152">
        <f t="shared" si="56"/>
        <v>0</v>
      </c>
      <c r="BH245" s="152">
        <f t="shared" si="57"/>
        <v>0</v>
      </c>
      <c r="BI245" s="152">
        <f t="shared" si="58"/>
        <v>0</v>
      </c>
      <c r="BJ245" s="16" t="s">
        <v>79</v>
      </c>
      <c r="BK245" s="152">
        <f t="shared" si="59"/>
        <v>0</v>
      </c>
      <c r="BL245" s="16" t="s">
        <v>223</v>
      </c>
      <c r="BM245" s="151" t="s">
        <v>1392</v>
      </c>
    </row>
    <row r="246" spans="2:65" s="1" customFormat="1" ht="24.15" customHeight="1" x14ac:dyDescent="0.2">
      <c r="B246" s="138"/>
      <c r="C246" s="139">
        <v>103</v>
      </c>
      <c r="D246" s="139" t="s">
        <v>145</v>
      </c>
      <c r="E246" s="140" t="s">
        <v>1393</v>
      </c>
      <c r="F246" s="141" t="s">
        <v>1394</v>
      </c>
      <c r="G246" s="142" t="s">
        <v>600</v>
      </c>
      <c r="H246" s="143">
        <v>2</v>
      </c>
      <c r="I246" s="144"/>
      <c r="J246" s="145">
        <f t="shared" si="50"/>
        <v>0</v>
      </c>
      <c r="K246" s="146"/>
      <c r="L246" s="31"/>
      <c r="M246" s="147" t="s">
        <v>1</v>
      </c>
      <c r="N246" s="148" t="s">
        <v>36</v>
      </c>
      <c r="P246" s="149">
        <f t="shared" si="51"/>
        <v>0</v>
      </c>
      <c r="Q246" s="149">
        <v>0</v>
      </c>
      <c r="R246" s="149">
        <f t="shared" si="52"/>
        <v>0</v>
      </c>
      <c r="S246" s="149">
        <v>0</v>
      </c>
      <c r="T246" s="150">
        <f t="shared" si="53"/>
        <v>0</v>
      </c>
      <c r="AR246" s="151" t="s">
        <v>223</v>
      </c>
      <c r="AT246" s="151" t="s">
        <v>145</v>
      </c>
      <c r="AU246" s="151" t="s">
        <v>79</v>
      </c>
      <c r="AY246" s="16" t="s">
        <v>143</v>
      </c>
      <c r="BE246" s="152">
        <f t="shared" si="54"/>
        <v>0</v>
      </c>
      <c r="BF246" s="152">
        <f t="shared" si="55"/>
        <v>0</v>
      </c>
      <c r="BG246" s="152">
        <f t="shared" si="56"/>
        <v>0</v>
      </c>
      <c r="BH246" s="152">
        <f t="shared" si="57"/>
        <v>0</v>
      </c>
      <c r="BI246" s="152">
        <f t="shared" si="58"/>
        <v>0</v>
      </c>
      <c r="BJ246" s="16" t="s">
        <v>79</v>
      </c>
      <c r="BK246" s="152">
        <f t="shared" si="59"/>
        <v>0</v>
      </c>
      <c r="BL246" s="16" t="s">
        <v>223</v>
      </c>
      <c r="BM246" s="151" t="s">
        <v>1395</v>
      </c>
    </row>
    <row r="247" spans="2:65" s="1" customFormat="1" ht="37.950000000000003" customHeight="1" x14ac:dyDescent="0.2">
      <c r="B247" s="138"/>
      <c r="C247" s="174">
        <v>104</v>
      </c>
      <c r="D247" s="174" t="s">
        <v>167</v>
      </c>
      <c r="E247" s="175" t="s">
        <v>1396</v>
      </c>
      <c r="F247" s="176" t="s">
        <v>1397</v>
      </c>
      <c r="G247" s="177" t="s">
        <v>208</v>
      </c>
      <c r="H247" s="178">
        <v>2</v>
      </c>
      <c r="I247" s="179"/>
      <c r="J247" s="180">
        <f t="shared" si="50"/>
        <v>0</v>
      </c>
      <c r="K247" s="181"/>
      <c r="L247" s="182"/>
      <c r="M247" s="183" t="s">
        <v>1</v>
      </c>
      <c r="N247" s="184" t="s">
        <v>36</v>
      </c>
      <c r="P247" s="149">
        <f t="shared" si="51"/>
        <v>0</v>
      </c>
      <c r="Q247" s="149">
        <v>0</v>
      </c>
      <c r="R247" s="149">
        <f t="shared" si="52"/>
        <v>0</v>
      </c>
      <c r="S247" s="149">
        <v>0</v>
      </c>
      <c r="T247" s="150">
        <f t="shared" si="53"/>
        <v>0</v>
      </c>
      <c r="AR247" s="151" t="s">
        <v>309</v>
      </c>
      <c r="AT247" s="151" t="s">
        <v>167</v>
      </c>
      <c r="AU247" s="151" t="s">
        <v>79</v>
      </c>
      <c r="AY247" s="16" t="s">
        <v>143</v>
      </c>
      <c r="BE247" s="152">
        <f t="shared" si="54"/>
        <v>0</v>
      </c>
      <c r="BF247" s="152">
        <f t="shared" si="55"/>
        <v>0</v>
      </c>
      <c r="BG247" s="152">
        <f t="shared" si="56"/>
        <v>0</v>
      </c>
      <c r="BH247" s="152">
        <f t="shared" si="57"/>
        <v>0</v>
      </c>
      <c r="BI247" s="152">
        <f t="shared" si="58"/>
        <v>0</v>
      </c>
      <c r="BJ247" s="16" t="s">
        <v>79</v>
      </c>
      <c r="BK247" s="152">
        <f t="shared" si="59"/>
        <v>0</v>
      </c>
      <c r="BL247" s="16" t="s">
        <v>223</v>
      </c>
      <c r="BM247" s="151" t="s">
        <v>1398</v>
      </c>
    </row>
    <row r="248" spans="2:65" s="1" customFormat="1" ht="21.75" customHeight="1" x14ac:dyDescent="0.2">
      <c r="B248" s="138"/>
      <c r="C248" s="139">
        <v>105</v>
      </c>
      <c r="D248" s="139" t="s">
        <v>145</v>
      </c>
      <c r="E248" s="140" t="s">
        <v>1399</v>
      </c>
      <c r="F248" s="141" t="s">
        <v>1400</v>
      </c>
      <c r="G248" s="142" t="s">
        <v>322</v>
      </c>
      <c r="H248" s="143">
        <v>151</v>
      </c>
      <c r="I248" s="144"/>
      <c r="J248" s="145">
        <f t="shared" si="50"/>
        <v>0</v>
      </c>
      <c r="K248" s="146"/>
      <c r="L248" s="31"/>
      <c r="M248" s="147" t="s">
        <v>1</v>
      </c>
      <c r="N248" s="148" t="s">
        <v>36</v>
      </c>
      <c r="P248" s="149">
        <f t="shared" si="51"/>
        <v>0</v>
      </c>
      <c r="Q248" s="149">
        <v>0</v>
      </c>
      <c r="R248" s="149">
        <f t="shared" si="52"/>
        <v>0</v>
      </c>
      <c r="S248" s="149">
        <v>0</v>
      </c>
      <c r="T248" s="150">
        <f t="shared" si="53"/>
        <v>0</v>
      </c>
      <c r="AR248" s="151" t="s">
        <v>223</v>
      </c>
      <c r="AT248" s="151" t="s">
        <v>145</v>
      </c>
      <c r="AU248" s="151" t="s">
        <v>79</v>
      </c>
      <c r="AY248" s="16" t="s">
        <v>143</v>
      </c>
      <c r="BE248" s="152">
        <f t="shared" si="54"/>
        <v>0</v>
      </c>
      <c r="BF248" s="152">
        <f t="shared" si="55"/>
        <v>0</v>
      </c>
      <c r="BG248" s="152">
        <f t="shared" si="56"/>
        <v>0</v>
      </c>
      <c r="BH248" s="152">
        <f t="shared" si="57"/>
        <v>0</v>
      </c>
      <c r="BI248" s="152">
        <f t="shared" si="58"/>
        <v>0</v>
      </c>
      <c r="BJ248" s="16" t="s">
        <v>79</v>
      </c>
      <c r="BK248" s="152">
        <f t="shared" si="59"/>
        <v>0</v>
      </c>
      <c r="BL248" s="16" t="s">
        <v>223</v>
      </c>
      <c r="BM248" s="151" t="s">
        <v>1401</v>
      </c>
    </row>
    <row r="249" spans="2:65" s="1" customFormat="1" ht="24.15" customHeight="1" x14ac:dyDescent="0.2">
      <c r="B249" s="138"/>
      <c r="C249" s="139">
        <v>106</v>
      </c>
      <c r="D249" s="139" t="s">
        <v>145</v>
      </c>
      <c r="E249" s="140" t="s">
        <v>1402</v>
      </c>
      <c r="F249" s="141" t="s">
        <v>1403</v>
      </c>
      <c r="G249" s="142" t="s">
        <v>322</v>
      </c>
      <c r="H249" s="143">
        <v>151</v>
      </c>
      <c r="I249" s="144"/>
      <c r="J249" s="145">
        <f t="shared" si="50"/>
        <v>0</v>
      </c>
      <c r="K249" s="146"/>
      <c r="L249" s="31"/>
      <c r="M249" s="147" t="s">
        <v>1</v>
      </c>
      <c r="N249" s="148" t="s">
        <v>36</v>
      </c>
      <c r="P249" s="149">
        <f t="shared" si="51"/>
        <v>0</v>
      </c>
      <c r="Q249" s="149">
        <v>0</v>
      </c>
      <c r="R249" s="149">
        <f t="shared" si="52"/>
        <v>0</v>
      </c>
      <c r="S249" s="149">
        <v>0</v>
      </c>
      <c r="T249" s="150">
        <f t="shared" si="53"/>
        <v>0</v>
      </c>
      <c r="AR249" s="151" t="s">
        <v>223</v>
      </c>
      <c r="AT249" s="151" t="s">
        <v>145</v>
      </c>
      <c r="AU249" s="151" t="s">
        <v>79</v>
      </c>
      <c r="AY249" s="16" t="s">
        <v>143</v>
      </c>
      <c r="BE249" s="152">
        <f t="shared" si="54"/>
        <v>0</v>
      </c>
      <c r="BF249" s="152">
        <f t="shared" si="55"/>
        <v>0</v>
      </c>
      <c r="BG249" s="152">
        <f t="shared" si="56"/>
        <v>0</v>
      </c>
      <c r="BH249" s="152">
        <f t="shared" si="57"/>
        <v>0</v>
      </c>
      <c r="BI249" s="152">
        <f t="shared" si="58"/>
        <v>0</v>
      </c>
      <c r="BJ249" s="16" t="s">
        <v>79</v>
      </c>
      <c r="BK249" s="152">
        <f t="shared" si="59"/>
        <v>0</v>
      </c>
      <c r="BL249" s="16" t="s">
        <v>223</v>
      </c>
      <c r="BM249" s="151" t="s">
        <v>1404</v>
      </c>
    </row>
    <row r="250" spans="2:65" s="1" customFormat="1" ht="24.15" customHeight="1" x14ac:dyDescent="0.2">
      <c r="B250" s="138"/>
      <c r="C250" s="139">
        <v>107</v>
      </c>
      <c r="D250" s="139" t="s">
        <v>145</v>
      </c>
      <c r="E250" s="140" t="s">
        <v>1405</v>
      </c>
      <c r="F250" s="141" t="s">
        <v>1406</v>
      </c>
      <c r="G250" s="142" t="s">
        <v>208</v>
      </c>
      <c r="H250" s="143">
        <v>2</v>
      </c>
      <c r="I250" s="144"/>
      <c r="J250" s="145">
        <f t="shared" si="50"/>
        <v>0</v>
      </c>
      <c r="K250" s="146"/>
      <c r="L250" s="31"/>
      <c r="M250" s="147" t="s">
        <v>1</v>
      </c>
      <c r="N250" s="148" t="s">
        <v>36</v>
      </c>
      <c r="P250" s="149">
        <f t="shared" si="51"/>
        <v>0</v>
      </c>
      <c r="Q250" s="149">
        <v>0</v>
      </c>
      <c r="R250" s="149">
        <f t="shared" si="52"/>
        <v>0</v>
      </c>
      <c r="S250" s="149">
        <v>0</v>
      </c>
      <c r="T250" s="150">
        <f t="shared" si="53"/>
        <v>0</v>
      </c>
      <c r="AR250" s="151" t="s">
        <v>223</v>
      </c>
      <c r="AT250" s="151" t="s">
        <v>145</v>
      </c>
      <c r="AU250" s="151" t="s">
        <v>79</v>
      </c>
      <c r="AY250" s="16" t="s">
        <v>143</v>
      </c>
      <c r="BE250" s="152">
        <f t="shared" si="54"/>
        <v>0</v>
      </c>
      <c r="BF250" s="152">
        <f t="shared" si="55"/>
        <v>0</v>
      </c>
      <c r="BG250" s="152">
        <f t="shared" si="56"/>
        <v>0</v>
      </c>
      <c r="BH250" s="152">
        <f t="shared" si="57"/>
        <v>0</v>
      </c>
      <c r="BI250" s="152">
        <f t="shared" si="58"/>
        <v>0</v>
      </c>
      <c r="BJ250" s="16" t="s">
        <v>79</v>
      </c>
      <c r="BK250" s="152">
        <f t="shared" si="59"/>
        <v>0</v>
      </c>
      <c r="BL250" s="16" t="s">
        <v>223</v>
      </c>
      <c r="BM250" s="151" t="s">
        <v>1407</v>
      </c>
    </row>
    <row r="251" spans="2:65" s="1" customFormat="1" ht="21.75" customHeight="1" x14ac:dyDescent="0.2">
      <c r="B251" s="138"/>
      <c r="C251" s="174">
        <v>108</v>
      </c>
      <c r="D251" s="174" t="s">
        <v>167</v>
      </c>
      <c r="E251" s="175" t="s">
        <v>1408</v>
      </c>
      <c r="F251" s="176" t="s">
        <v>1409</v>
      </c>
      <c r="G251" s="177" t="s">
        <v>208</v>
      </c>
      <c r="H251" s="178">
        <v>2</v>
      </c>
      <c r="I251" s="179"/>
      <c r="J251" s="180">
        <f t="shared" si="50"/>
        <v>0</v>
      </c>
      <c r="K251" s="181"/>
      <c r="L251" s="182"/>
      <c r="M251" s="183" t="s">
        <v>1</v>
      </c>
      <c r="N251" s="184" t="s">
        <v>36</v>
      </c>
      <c r="P251" s="149">
        <f t="shared" si="51"/>
        <v>0</v>
      </c>
      <c r="Q251" s="149">
        <v>0</v>
      </c>
      <c r="R251" s="149">
        <f t="shared" si="52"/>
        <v>0</v>
      </c>
      <c r="S251" s="149">
        <v>0</v>
      </c>
      <c r="T251" s="150">
        <f t="shared" si="53"/>
        <v>0</v>
      </c>
      <c r="AR251" s="151" t="s">
        <v>309</v>
      </c>
      <c r="AT251" s="151" t="s">
        <v>167</v>
      </c>
      <c r="AU251" s="151" t="s">
        <v>79</v>
      </c>
      <c r="AY251" s="16" t="s">
        <v>143</v>
      </c>
      <c r="BE251" s="152">
        <f t="shared" si="54"/>
        <v>0</v>
      </c>
      <c r="BF251" s="152">
        <f t="shared" si="55"/>
        <v>0</v>
      </c>
      <c r="BG251" s="152">
        <f t="shared" si="56"/>
        <v>0</v>
      </c>
      <c r="BH251" s="152">
        <f t="shared" si="57"/>
        <v>0</v>
      </c>
      <c r="BI251" s="152">
        <f t="shared" si="58"/>
        <v>0</v>
      </c>
      <c r="BJ251" s="16" t="s">
        <v>79</v>
      </c>
      <c r="BK251" s="152">
        <f t="shared" si="59"/>
        <v>0</v>
      </c>
      <c r="BL251" s="16" t="s">
        <v>223</v>
      </c>
      <c r="BM251" s="151" t="s">
        <v>1410</v>
      </c>
    </row>
    <row r="252" spans="2:65" s="1" customFormat="1" ht="24.15" customHeight="1" x14ac:dyDescent="0.2">
      <c r="B252" s="138"/>
      <c r="C252" s="139">
        <v>109</v>
      </c>
      <c r="D252" s="139" t="s">
        <v>145</v>
      </c>
      <c r="E252" s="140" t="s">
        <v>1411</v>
      </c>
      <c r="F252" s="141" t="s">
        <v>1412</v>
      </c>
      <c r="G252" s="142" t="s">
        <v>170</v>
      </c>
      <c r="H252" s="143">
        <v>0.39400000000000002</v>
      </c>
      <c r="I252" s="144"/>
      <c r="J252" s="145">
        <f t="shared" si="50"/>
        <v>0</v>
      </c>
      <c r="K252" s="146"/>
      <c r="L252" s="31"/>
      <c r="M252" s="147" t="s">
        <v>1</v>
      </c>
      <c r="N252" s="148" t="s">
        <v>36</v>
      </c>
      <c r="P252" s="149">
        <f t="shared" si="51"/>
        <v>0</v>
      </c>
      <c r="Q252" s="149">
        <v>0</v>
      </c>
      <c r="R252" s="149">
        <f t="shared" si="52"/>
        <v>0</v>
      </c>
      <c r="S252" s="149">
        <v>0</v>
      </c>
      <c r="T252" s="150">
        <f t="shared" si="53"/>
        <v>0</v>
      </c>
      <c r="AR252" s="151" t="s">
        <v>223</v>
      </c>
      <c r="AT252" s="151" t="s">
        <v>145</v>
      </c>
      <c r="AU252" s="151" t="s">
        <v>79</v>
      </c>
      <c r="AY252" s="16" t="s">
        <v>143</v>
      </c>
      <c r="BE252" s="152">
        <f t="shared" si="54"/>
        <v>0</v>
      </c>
      <c r="BF252" s="152">
        <f t="shared" si="55"/>
        <v>0</v>
      </c>
      <c r="BG252" s="152">
        <f t="shared" si="56"/>
        <v>0</v>
      </c>
      <c r="BH252" s="152">
        <f t="shared" si="57"/>
        <v>0</v>
      </c>
      <c r="BI252" s="152">
        <f t="shared" si="58"/>
        <v>0</v>
      </c>
      <c r="BJ252" s="16" t="s">
        <v>79</v>
      </c>
      <c r="BK252" s="152">
        <f t="shared" si="59"/>
        <v>0</v>
      </c>
      <c r="BL252" s="16" t="s">
        <v>223</v>
      </c>
      <c r="BM252" s="151" t="s">
        <v>1413</v>
      </c>
    </row>
    <row r="253" spans="2:65" s="11" customFormat="1" ht="22.95" customHeight="1" x14ac:dyDescent="0.25">
      <c r="B253" s="126"/>
      <c r="D253" s="127" t="s">
        <v>69</v>
      </c>
      <c r="E253" s="136" t="s">
        <v>587</v>
      </c>
      <c r="F253" s="136" t="s">
        <v>1414</v>
      </c>
      <c r="I253" s="129"/>
      <c r="J253" s="137">
        <f>BK253</f>
        <v>0</v>
      </c>
      <c r="L253" s="126"/>
      <c r="M253" s="131"/>
      <c r="P253" s="132">
        <f>SUM(P254:P278)</f>
        <v>0</v>
      </c>
      <c r="R253" s="132">
        <f>SUM(R254:R278)</f>
        <v>0</v>
      </c>
      <c r="T253" s="133">
        <f>SUM(T254:T278)</f>
        <v>0</v>
      </c>
      <c r="AR253" s="127" t="s">
        <v>79</v>
      </c>
      <c r="AT253" s="134" t="s">
        <v>69</v>
      </c>
      <c r="AU253" s="134" t="s">
        <v>75</v>
      </c>
      <c r="AY253" s="127" t="s">
        <v>143</v>
      </c>
      <c r="BK253" s="135">
        <f>SUM(BK254:BK278)</f>
        <v>0</v>
      </c>
    </row>
    <row r="254" spans="2:65" s="1" customFormat="1" ht="16.5" customHeight="1" x14ac:dyDescent="0.2">
      <c r="B254" s="138"/>
      <c r="C254" s="139">
        <v>110</v>
      </c>
      <c r="D254" s="139" t="s">
        <v>145</v>
      </c>
      <c r="E254" s="140" t="s">
        <v>1415</v>
      </c>
      <c r="F254" s="141" t="s">
        <v>1416</v>
      </c>
      <c r="G254" s="142" t="s">
        <v>208</v>
      </c>
      <c r="H254" s="143">
        <v>7</v>
      </c>
      <c r="I254" s="144"/>
      <c r="J254" s="145">
        <f t="shared" ref="J254:J278" si="60">ROUND(I254*H254,2)</f>
        <v>0</v>
      </c>
      <c r="K254" s="146"/>
      <c r="L254" s="31"/>
      <c r="M254" s="147" t="s">
        <v>1</v>
      </c>
      <c r="N254" s="148" t="s">
        <v>36</v>
      </c>
      <c r="P254" s="149">
        <f t="shared" ref="P254:P278" si="61">O254*H254</f>
        <v>0</v>
      </c>
      <c r="Q254" s="149">
        <v>0</v>
      </c>
      <c r="R254" s="149">
        <f t="shared" ref="R254:R278" si="62">Q254*H254</f>
        <v>0</v>
      </c>
      <c r="S254" s="149">
        <v>0</v>
      </c>
      <c r="T254" s="150">
        <f t="shared" ref="T254:T278" si="63">S254*H254</f>
        <v>0</v>
      </c>
      <c r="AR254" s="151" t="s">
        <v>223</v>
      </c>
      <c r="AT254" s="151" t="s">
        <v>145</v>
      </c>
      <c r="AU254" s="151" t="s">
        <v>79</v>
      </c>
      <c r="AY254" s="16" t="s">
        <v>143</v>
      </c>
      <c r="BE254" s="152">
        <f t="shared" ref="BE254:BE278" si="64">IF(N254="základná",J254,0)</f>
        <v>0</v>
      </c>
      <c r="BF254" s="152">
        <f t="shared" ref="BF254:BF278" si="65">IF(N254="znížená",J254,0)</f>
        <v>0</v>
      </c>
      <c r="BG254" s="152">
        <f t="shared" ref="BG254:BG278" si="66">IF(N254="zákl. prenesená",J254,0)</f>
        <v>0</v>
      </c>
      <c r="BH254" s="152">
        <f t="shared" ref="BH254:BH278" si="67">IF(N254="zníž. prenesená",J254,0)</f>
        <v>0</v>
      </c>
      <c r="BI254" s="152">
        <f t="shared" ref="BI254:BI278" si="68">IF(N254="nulová",J254,0)</f>
        <v>0</v>
      </c>
      <c r="BJ254" s="16" t="s">
        <v>79</v>
      </c>
      <c r="BK254" s="152">
        <f t="shared" ref="BK254:BK278" si="69">ROUND(I254*H254,2)</f>
        <v>0</v>
      </c>
      <c r="BL254" s="16" t="s">
        <v>223</v>
      </c>
      <c r="BM254" s="151" t="s">
        <v>1417</v>
      </c>
    </row>
    <row r="255" spans="2:65" s="1" customFormat="1" ht="33" customHeight="1" x14ac:dyDescent="0.2">
      <c r="B255" s="138"/>
      <c r="C255" s="174">
        <v>111</v>
      </c>
      <c r="D255" s="174" t="s">
        <v>167</v>
      </c>
      <c r="E255" s="175" t="s">
        <v>1418</v>
      </c>
      <c r="F255" s="176" t="s">
        <v>1419</v>
      </c>
      <c r="G255" s="177" t="s">
        <v>208</v>
      </c>
      <c r="H255" s="178">
        <v>7</v>
      </c>
      <c r="I255" s="179"/>
      <c r="J255" s="180">
        <f t="shared" si="60"/>
        <v>0</v>
      </c>
      <c r="K255" s="181"/>
      <c r="L255" s="182"/>
      <c r="M255" s="183" t="s">
        <v>1</v>
      </c>
      <c r="N255" s="184" t="s">
        <v>36</v>
      </c>
      <c r="P255" s="149">
        <f t="shared" si="61"/>
        <v>0</v>
      </c>
      <c r="Q255" s="149">
        <v>0</v>
      </c>
      <c r="R255" s="149">
        <f t="shared" si="62"/>
        <v>0</v>
      </c>
      <c r="S255" s="149">
        <v>0</v>
      </c>
      <c r="T255" s="150">
        <f t="shared" si="63"/>
        <v>0</v>
      </c>
      <c r="AR255" s="151" t="s">
        <v>309</v>
      </c>
      <c r="AT255" s="151" t="s">
        <v>167</v>
      </c>
      <c r="AU255" s="151" t="s">
        <v>79</v>
      </c>
      <c r="AY255" s="16" t="s">
        <v>143</v>
      </c>
      <c r="BE255" s="152">
        <f t="shared" si="64"/>
        <v>0</v>
      </c>
      <c r="BF255" s="152">
        <f t="shared" si="65"/>
        <v>0</v>
      </c>
      <c r="BG255" s="152">
        <f t="shared" si="66"/>
        <v>0</v>
      </c>
      <c r="BH255" s="152">
        <f t="shared" si="67"/>
        <v>0</v>
      </c>
      <c r="BI255" s="152">
        <f t="shared" si="68"/>
        <v>0</v>
      </c>
      <c r="BJ255" s="16" t="s">
        <v>79</v>
      </c>
      <c r="BK255" s="152">
        <f t="shared" si="69"/>
        <v>0</v>
      </c>
      <c r="BL255" s="16" t="s">
        <v>223</v>
      </c>
      <c r="BM255" s="151" t="s">
        <v>1220</v>
      </c>
    </row>
    <row r="256" spans="2:65" s="1" customFormat="1" ht="16.5" customHeight="1" x14ac:dyDescent="0.2">
      <c r="B256" s="138"/>
      <c r="C256" s="139">
        <v>112</v>
      </c>
      <c r="D256" s="139" t="s">
        <v>145</v>
      </c>
      <c r="E256" s="140" t="s">
        <v>1420</v>
      </c>
      <c r="F256" s="141" t="s">
        <v>1421</v>
      </c>
      <c r="G256" s="142" t="s">
        <v>208</v>
      </c>
      <c r="H256" s="143">
        <v>7</v>
      </c>
      <c r="I256" s="144"/>
      <c r="J256" s="145">
        <f t="shared" si="60"/>
        <v>0</v>
      </c>
      <c r="K256" s="146"/>
      <c r="L256" s="31"/>
      <c r="M256" s="147" t="s">
        <v>1</v>
      </c>
      <c r="N256" s="148" t="s">
        <v>36</v>
      </c>
      <c r="P256" s="149">
        <f t="shared" si="61"/>
        <v>0</v>
      </c>
      <c r="Q256" s="149">
        <v>0</v>
      </c>
      <c r="R256" s="149">
        <f t="shared" si="62"/>
        <v>0</v>
      </c>
      <c r="S256" s="149">
        <v>0</v>
      </c>
      <c r="T256" s="150">
        <f t="shared" si="63"/>
        <v>0</v>
      </c>
      <c r="AR256" s="151" t="s">
        <v>223</v>
      </c>
      <c r="AT256" s="151" t="s">
        <v>145</v>
      </c>
      <c r="AU256" s="151" t="s">
        <v>79</v>
      </c>
      <c r="AY256" s="16" t="s">
        <v>143</v>
      </c>
      <c r="BE256" s="152">
        <f t="shared" si="64"/>
        <v>0</v>
      </c>
      <c r="BF256" s="152">
        <f t="shared" si="65"/>
        <v>0</v>
      </c>
      <c r="BG256" s="152">
        <f t="shared" si="66"/>
        <v>0</v>
      </c>
      <c r="BH256" s="152">
        <f t="shared" si="67"/>
        <v>0</v>
      </c>
      <c r="BI256" s="152">
        <f t="shared" si="68"/>
        <v>0</v>
      </c>
      <c r="BJ256" s="16" t="s">
        <v>79</v>
      </c>
      <c r="BK256" s="152">
        <f t="shared" si="69"/>
        <v>0</v>
      </c>
      <c r="BL256" s="16" t="s">
        <v>223</v>
      </c>
      <c r="BM256" s="151" t="s">
        <v>1342</v>
      </c>
    </row>
    <row r="257" spans="2:65" s="1" customFormat="1" ht="24.15" customHeight="1" x14ac:dyDescent="0.2">
      <c r="B257" s="138"/>
      <c r="C257" s="174">
        <v>113</v>
      </c>
      <c r="D257" s="174" t="s">
        <v>167</v>
      </c>
      <c r="E257" s="175" t="s">
        <v>1422</v>
      </c>
      <c r="F257" s="176" t="s">
        <v>1423</v>
      </c>
      <c r="G257" s="177" t="s">
        <v>208</v>
      </c>
      <c r="H257" s="178">
        <v>1</v>
      </c>
      <c r="I257" s="179"/>
      <c r="J257" s="180">
        <f t="shared" si="60"/>
        <v>0</v>
      </c>
      <c r="K257" s="181"/>
      <c r="L257" s="182"/>
      <c r="M257" s="183" t="s">
        <v>1</v>
      </c>
      <c r="N257" s="184" t="s">
        <v>36</v>
      </c>
      <c r="P257" s="149">
        <f t="shared" si="61"/>
        <v>0</v>
      </c>
      <c r="Q257" s="149">
        <v>0</v>
      </c>
      <c r="R257" s="149">
        <f t="shared" si="62"/>
        <v>0</v>
      </c>
      <c r="S257" s="149">
        <v>0</v>
      </c>
      <c r="T257" s="150">
        <f t="shared" si="63"/>
        <v>0</v>
      </c>
      <c r="AR257" s="151" t="s">
        <v>309</v>
      </c>
      <c r="AT257" s="151" t="s">
        <v>167</v>
      </c>
      <c r="AU257" s="151" t="s">
        <v>79</v>
      </c>
      <c r="AY257" s="16" t="s">
        <v>143</v>
      </c>
      <c r="BE257" s="152">
        <f t="shared" si="64"/>
        <v>0</v>
      </c>
      <c r="BF257" s="152">
        <f t="shared" si="65"/>
        <v>0</v>
      </c>
      <c r="BG257" s="152">
        <f t="shared" si="66"/>
        <v>0</v>
      </c>
      <c r="BH257" s="152">
        <f t="shared" si="67"/>
        <v>0</v>
      </c>
      <c r="BI257" s="152">
        <f t="shared" si="68"/>
        <v>0</v>
      </c>
      <c r="BJ257" s="16" t="s">
        <v>79</v>
      </c>
      <c r="BK257" s="152">
        <f t="shared" si="69"/>
        <v>0</v>
      </c>
      <c r="BL257" s="16" t="s">
        <v>223</v>
      </c>
      <c r="BM257" s="151" t="s">
        <v>1424</v>
      </c>
    </row>
    <row r="258" spans="2:65" s="1" customFormat="1" ht="24.15" customHeight="1" x14ac:dyDescent="0.2">
      <c r="B258" s="138"/>
      <c r="C258" s="174">
        <v>114</v>
      </c>
      <c r="D258" s="174" t="s">
        <v>167</v>
      </c>
      <c r="E258" s="175" t="s">
        <v>1425</v>
      </c>
      <c r="F258" s="176" t="s">
        <v>1426</v>
      </c>
      <c r="G258" s="177" t="s">
        <v>208</v>
      </c>
      <c r="H258" s="178">
        <v>1</v>
      </c>
      <c r="I258" s="179"/>
      <c r="J258" s="180">
        <f t="shared" si="60"/>
        <v>0</v>
      </c>
      <c r="K258" s="181"/>
      <c r="L258" s="182"/>
      <c r="M258" s="183" t="s">
        <v>1</v>
      </c>
      <c r="N258" s="184" t="s">
        <v>36</v>
      </c>
      <c r="P258" s="149">
        <f t="shared" si="61"/>
        <v>0</v>
      </c>
      <c r="Q258" s="149">
        <v>0</v>
      </c>
      <c r="R258" s="149">
        <f t="shared" si="62"/>
        <v>0</v>
      </c>
      <c r="S258" s="149">
        <v>0</v>
      </c>
      <c r="T258" s="150">
        <f t="shared" si="63"/>
        <v>0</v>
      </c>
      <c r="AR258" s="151" t="s">
        <v>309</v>
      </c>
      <c r="AT258" s="151" t="s">
        <v>167</v>
      </c>
      <c r="AU258" s="151" t="s">
        <v>79</v>
      </c>
      <c r="AY258" s="16" t="s">
        <v>143</v>
      </c>
      <c r="BE258" s="152">
        <f t="shared" si="64"/>
        <v>0</v>
      </c>
      <c r="BF258" s="152">
        <f t="shared" si="65"/>
        <v>0</v>
      </c>
      <c r="BG258" s="152">
        <f t="shared" si="66"/>
        <v>0</v>
      </c>
      <c r="BH258" s="152">
        <f t="shared" si="67"/>
        <v>0</v>
      </c>
      <c r="BI258" s="152">
        <f t="shared" si="68"/>
        <v>0</v>
      </c>
      <c r="BJ258" s="16" t="s">
        <v>79</v>
      </c>
      <c r="BK258" s="152">
        <f t="shared" si="69"/>
        <v>0</v>
      </c>
      <c r="BL258" s="16" t="s">
        <v>223</v>
      </c>
      <c r="BM258" s="151" t="s">
        <v>1427</v>
      </c>
    </row>
    <row r="259" spans="2:65" s="1" customFormat="1" ht="16.5" customHeight="1" x14ac:dyDescent="0.2">
      <c r="B259" s="138"/>
      <c r="C259" s="174">
        <v>115</v>
      </c>
      <c r="D259" s="174" t="s">
        <v>167</v>
      </c>
      <c r="E259" s="175" t="s">
        <v>1428</v>
      </c>
      <c r="F259" s="176" t="s">
        <v>1429</v>
      </c>
      <c r="G259" s="177" t="s">
        <v>208</v>
      </c>
      <c r="H259" s="178">
        <v>6</v>
      </c>
      <c r="I259" s="179"/>
      <c r="J259" s="180">
        <f t="shared" si="60"/>
        <v>0</v>
      </c>
      <c r="K259" s="181"/>
      <c r="L259" s="182"/>
      <c r="M259" s="183" t="s">
        <v>1</v>
      </c>
      <c r="N259" s="184" t="s">
        <v>36</v>
      </c>
      <c r="P259" s="149">
        <f t="shared" si="61"/>
        <v>0</v>
      </c>
      <c r="Q259" s="149">
        <v>0</v>
      </c>
      <c r="R259" s="149">
        <f t="shared" si="62"/>
        <v>0</v>
      </c>
      <c r="S259" s="149">
        <v>0</v>
      </c>
      <c r="T259" s="150">
        <f t="shared" si="63"/>
        <v>0</v>
      </c>
      <c r="AR259" s="151" t="s">
        <v>309</v>
      </c>
      <c r="AT259" s="151" t="s">
        <v>167</v>
      </c>
      <c r="AU259" s="151" t="s">
        <v>79</v>
      </c>
      <c r="AY259" s="16" t="s">
        <v>143</v>
      </c>
      <c r="BE259" s="152">
        <f t="shared" si="64"/>
        <v>0</v>
      </c>
      <c r="BF259" s="152">
        <f t="shared" si="65"/>
        <v>0</v>
      </c>
      <c r="BG259" s="152">
        <f t="shared" si="66"/>
        <v>0</v>
      </c>
      <c r="BH259" s="152">
        <f t="shared" si="67"/>
        <v>0</v>
      </c>
      <c r="BI259" s="152">
        <f t="shared" si="68"/>
        <v>0</v>
      </c>
      <c r="BJ259" s="16" t="s">
        <v>79</v>
      </c>
      <c r="BK259" s="152">
        <f t="shared" si="69"/>
        <v>0</v>
      </c>
      <c r="BL259" s="16" t="s">
        <v>223</v>
      </c>
      <c r="BM259" s="151" t="s">
        <v>1430</v>
      </c>
    </row>
    <row r="260" spans="2:65" s="1" customFormat="1" ht="16.5" customHeight="1" x14ac:dyDescent="0.2">
      <c r="B260" s="138"/>
      <c r="C260" s="174">
        <v>116</v>
      </c>
      <c r="D260" s="174" t="s">
        <v>167</v>
      </c>
      <c r="E260" s="175" t="s">
        <v>1431</v>
      </c>
      <c r="F260" s="176" t="s">
        <v>1432</v>
      </c>
      <c r="G260" s="177" t="s">
        <v>208</v>
      </c>
      <c r="H260" s="178">
        <v>6</v>
      </c>
      <c r="I260" s="179"/>
      <c r="J260" s="180">
        <f t="shared" si="60"/>
        <v>0</v>
      </c>
      <c r="K260" s="181"/>
      <c r="L260" s="182"/>
      <c r="M260" s="183" t="s">
        <v>1</v>
      </c>
      <c r="N260" s="184" t="s">
        <v>36</v>
      </c>
      <c r="P260" s="149">
        <f t="shared" si="61"/>
        <v>0</v>
      </c>
      <c r="Q260" s="149">
        <v>0</v>
      </c>
      <c r="R260" s="149">
        <f t="shared" si="62"/>
        <v>0</v>
      </c>
      <c r="S260" s="149">
        <v>0</v>
      </c>
      <c r="T260" s="150">
        <f t="shared" si="63"/>
        <v>0</v>
      </c>
      <c r="AR260" s="151" t="s">
        <v>309</v>
      </c>
      <c r="AT260" s="151" t="s">
        <v>167</v>
      </c>
      <c r="AU260" s="151" t="s">
        <v>79</v>
      </c>
      <c r="AY260" s="16" t="s">
        <v>143</v>
      </c>
      <c r="BE260" s="152">
        <f t="shared" si="64"/>
        <v>0</v>
      </c>
      <c r="BF260" s="152">
        <f t="shared" si="65"/>
        <v>0</v>
      </c>
      <c r="BG260" s="152">
        <f t="shared" si="66"/>
        <v>0</v>
      </c>
      <c r="BH260" s="152">
        <f t="shared" si="67"/>
        <v>0</v>
      </c>
      <c r="BI260" s="152">
        <f t="shared" si="68"/>
        <v>0</v>
      </c>
      <c r="BJ260" s="16" t="s">
        <v>79</v>
      </c>
      <c r="BK260" s="152">
        <f t="shared" si="69"/>
        <v>0</v>
      </c>
      <c r="BL260" s="16" t="s">
        <v>223</v>
      </c>
      <c r="BM260" s="151" t="s">
        <v>1433</v>
      </c>
    </row>
    <row r="261" spans="2:65" s="1" customFormat="1" ht="24.15" customHeight="1" x14ac:dyDescent="0.2">
      <c r="B261" s="138"/>
      <c r="C261" s="139">
        <v>117</v>
      </c>
      <c r="D261" s="139" t="s">
        <v>145</v>
      </c>
      <c r="E261" s="140" t="s">
        <v>1434</v>
      </c>
      <c r="F261" s="141" t="s">
        <v>1435</v>
      </c>
      <c r="G261" s="142" t="s">
        <v>208</v>
      </c>
      <c r="H261" s="143">
        <v>7</v>
      </c>
      <c r="I261" s="144"/>
      <c r="J261" s="145">
        <f t="shared" si="60"/>
        <v>0</v>
      </c>
      <c r="K261" s="146"/>
      <c r="L261" s="31"/>
      <c r="M261" s="147" t="s">
        <v>1</v>
      </c>
      <c r="N261" s="148" t="s">
        <v>36</v>
      </c>
      <c r="P261" s="149">
        <f t="shared" si="61"/>
        <v>0</v>
      </c>
      <c r="Q261" s="149">
        <v>0</v>
      </c>
      <c r="R261" s="149">
        <f t="shared" si="62"/>
        <v>0</v>
      </c>
      <c r="S261" s="149">
        <v>0</v>
      </c>
      <c r="T261" s="150">
        <f t="shared" si="63"/>
        <v>0</v>
      </c>
      <c r="AR261" s="151" t="s">
        <v>223</v>
      </c>
      <c r="AT261" s="151" t="s">
        <v>145</v>
      </c>
      <c r="AU261" s="151" t="s">
        <v>79</v>
      </c>
      <c r="AY261" s="16" t="s">
        <v>143</v>
      </c>
      <c r="BE261" s="152">
        <f t="shared" si="64"/>
        <v>0</v>
      </c>
      <c r="BF261" s="152">
        <f t="shared" si="65"/>
        <v>0</v>
      </c>
      <c r="BG261" s="152">
        <f t="shared" si="66"/>
        <v>0</v>
      </c>
      <c r="BH261" s="152">
        <f t="shared" si="67"/>
        <v>0</v>
      </c>
      <c r="BI261" s="152">
        <f t="shared" si="68"/>
        <v>0</v>
      </c>
      <c r="BJ261" s="16" t="s">
        <v>79</v>
      </c>
      <c r="BK261" s="152">
        <f t="shared" si="69"/>
        <v>0</v>
      </c>
      <c r="BL261" s="16" t="s">
        <v>223</v>
      </c>
      <c r="BM261" s="151" t="s">
        <v>1436</v>
      </c>
    </row>
    <row r="262" spans="2:65" s="1" customFormat="1" ht="37.950000000000003" customHeight="1" x14ac:dyDescent="0.2">
      <c r="B262" s="138"/>
      <c r="C262" s="174">
        <v>118</v>
      </c>
      <c r="D262" s="174" t="s">
        <v>167</v>
      </c>
      <c r="E262" s="175" t="s">
        <v>1437</v>
      </c>
      <c r="F262" s="176" t="s">
        <v>1438</v>
      </c>
      <c r="G262" s="177" t="s">
        <v>208</v>
      </c>
      <c r="H262" s="178">
        <v>7</v>
      </c>
      <c r="I262" s="179"/>
      <c r="J262" s="180">
        <f t="shared" si="60"/>
        <v>0</v>
      </c>
      <c r="K262" s="181"/>
      <c r="L262" s="182"/>
      <c r="M262" s="183" t="s">
        <v>1</v>
      </c>
      <c r="N262" s="184" t="s">
        <v>36</v>
      </c>
      <c r="P262" s="149">
        <f t="shared" si="61"/>
        <v>0</v>
      </c>
      <c r="Q262" s="149">
        <v>0</v>
      </c>
      <c r="R262" s="149">
        <f t="shared" si="62"/>
        <v>0</v>
      </c>
      <c r="S262" s="149">
        <v>0</v>
      </c>
      <c r="T262" s="150">
        <f t="shared" si="63"/>
        <v>0</v>
      </c>
      <c r="AR262" s="151" t="s">
        <v>309</v>
      </c>
      <c r="AT262" s="151" t="s">
        <v>167</v>
      </c>
      <c r="AU262" s="151" t="s">
        <v>79</v>
      </c>
      <c r="AY262" s="16" t="s">
        <v>143</v>
      </c>
      <c r="BE262" s="152">
        <f t="shared" si="64"/>
        <v>0</v>
      </c>
      <c r="BF262" s="152">
        <f t="shared" si="65"/>
        <v>0</v>
      </c>
      <c r="BG262" s="152">
        <f t="shared" si="66"/>
        <v>0</v>
      </c>
      <c r="BH262" s="152">
        <f t="shared" si="67"/>
        <v>0</v>
      </c>
      <c r="BI262" s="152">
        <f t="shared" si="68"/>
        <v>0</v>
      </c>
      <c r="BJ262" s="16" t="s">
        <v>79</v>
      </c>
      <c r="BK262" s="152">
        <f t="shared" si="69"/>
        <v>0</v>
      </c>
      <c r="BL262" s="16" t="s">
        <v>223</v>
      </c>
      <c r="BM262" s="151" t="s">
        <v>1439</v>
      </c>
    </row>
    <row r="263" spans="2:65" s="1" customFormat="1" ht="24.15" customHeight="1" x14ac:dyDescent="0.2">
      <c r="B263" s="138"/>
      <c r="C263" s="139">
        <v>119</v>
      </c>
      <c r="D263" s="139" t="s">
        <v>145</v>
      </c>
      <c r="E263" s="140" t="s">
        <v>1440</v>
      </c>
      <c r="F263" s="141" t="s">
        <v>1441</v>
      </c>
      <c r="G263" s="142" t="s">
        <v>208</v>
      </c>
      <c r="H263" s="143">
        <v>7</v>
      </c>
      <c r="I263" s="144"/>
      <c r="J263" s="145">
        <f t="shared" si="60"/>
        <v>0</v>
      </c>
      <c r="K263" s="146"/>
      <c r="L263" s="31"/>
      <c r="M263" s="147" t="s">
        <v>1</v>
      </c>
      <c r="N263" s="148" t="s">
        <v>36</v>
      </c>
      <c r="P263" s="149">
        <f t="shared" si="61"/>
        <v>0</v>
      </c>
      <c r="Q263" s="149">
        <v>0</v>
      </c>
      <c r="R263" s="149">
        <f t="shared" si="62"/>
        <v>0</v>
      </c>
      <c r="S263" s="149">
        <v>0</v>
      </c>
      <c r="T263" s="150">
        <f t="shared" si="63"/>
        <v>0</v>
      </c>
      <c r="AR263" s="151" t="s">
        <v>223</v>
      </c>
      <c r="AT263" s="151" t="s">
        <v>145</v>
      </c>
      <c r="AU263" s="151" t="s">
        <v>79</v>
      </c>
      <c r="AY263" s="16" t="s">
        <v>143</v>
      </c>
      <c r="BE263" s="152">
        <f t="shared" si="64"/>
        <v>0</v>
      </c>
      <c r="BF263" s="152">
        <f t="shared" si="65"/>
        <v>0</v>
      </c>
      <c r="BG263" s="152">
        <f t="shared" si="66"/>
        <v>0</v>
      </c>
      <c r="BH263" s="152">
        <f t="shared" si="67"/>
        <v>0</v>
      </c>
      <c r="BI263" s="152">
        <f t="shared" si="68"/>
        <v>0</v>
      </c>
      <c r="BJ263" s="16" t="s">
        <v>79</v>
      </c>
      <c r="BK263" s="152">
        <f t="shared" si="69"/>
        <v>0</v>
      </c>
      <c r="BL263" s="16" t="s">
        <v>223</v>
      </c>
      <c r="BM263" s="151" t="s">
        <v>1442</v>
      </c>
    </row>
    <row r="264" spans="2:65" s="1" customFormat="1" ht="24.15" customHeight="1" x14ac:dyDescent="0.2">
      <c r="B264" s="138"/>
      <c r="C264" s="174">
        <v>120</v>
      </c>
      <c r="D264" s="174" t="s">
        <v>167</v>
      </c>
      <c r="E264" s="175" t="s">
        <v>1443</v>
      </c>
      <c r="F264" s="176" t="s">
        <v>1444</v>
      </c>
      <c r="G264" s="177" t="s">
        <v>208</v>
      </c>
      <c r="H264" s="178">
        <v>7</v>
      </c>
      <c r="I264" s="179"/>
      <c r="J264" s="180">
        <f t="shared" si="60"/>
        <v>0</v>
      </c>
      <c r="K264" s="181"/>
      <c r="L264" s="182"/>
      <c r="M264" s="183" t="s">
        <v>1</v>
      </c>
      <c r="N264" s="184" t="s">
        <v>36</v>
      </c>
      <c r="P264" s="149">
        <f t="shared" si="61"/>
        <v>0</v>
      </c>
      <c r="Q264" s="149">
        <v>0</v>
      </c>
      <c r="R264" s="149">
        <f t="shared" si="62"/>
        <v>0</v>
      </c>
      <c r="S264" s="149">
        <v>0</v>
      </c>
      <c r="T264" s="150">
        <f t="shared" si="63"/>
        <v>0</v>
      </c>
      <c r="AR264" s="151" t="s">
        <v>309</v>
      </c>
      <c r="AT264" s="151" t="s">
        <v>167</v>
      </c>
      <c r="AU264" s="151" t="s">
        <v>79</v>
      </c>
      <c r="AY264" s="16" t="s">
        <v>143</v>
      </c>
      <c r="BE264" s="152">
        <f t="shared" si="64"/>
        <v>0</v>
      </c>
      <c r="BF264" s="152">
        <f t="shared" si="65"/>
        <v>0</v>
      </c>
      <c r="BG264" s="152">
        <f t="shared" si="66"/>
        <v>0</v>
      </c>
      <c r="BH264" s="152">
        <f t="shared" si="67"/>
        <v>0</v>
      </c>
      <c r="BI264" s="152">
        <f t="shared" si="68"/>
        <v>0</v>
      </c>
      <c r="BJ264" s="16" t="s">
        <v>79</v>
      </c>
      <c r="BK264" s="152">
        <f t="shared" si="69"/>
        <v>0</v>
      </c>
      <c r="BL264" s="16" t="s">
        <v>223</v>
      </c>
      <c r="BM264" s="151" t="s">
        <v>1445</v>
      </c>
    </row>
    <row r="265" spans="2:65" s="1" customFormat="1" ht="16.5" customHeight="1" x14ac:dyDescent="0.2">
      <c r="B265" s="138"/>
      <c r="C265" s="139">
        <v>121</v>
      </c>
      <c r="D265" s="139" t="s">
        <v>145</v>
      </c>
      <c r="E265" s="140" t="s">
        <v>1446</v>
      </c>
      <c r="F265" s="141" t="s">
        <v>1447</v>
      </c>
      <c r="G265" s="142" t="s">
        <v>208</v>
      </c>
      <c r="H265" s="143">
        <v>7</v>
      </c>
      <c r="I265" s="144"/>
      <c r="J265" s="145">
        <f t="shared" si="60"/>
        <v>0</v>
      </c>
      <c r="K265" s="146"/>
      <c r="L265" s="31"/>
      <c r="M265" s="147" t="s">
        <v>1</v>
      </c>
      <c r="N265" s="148" t="s">
        <v>36</v>
      </c>
      <c r="P265" s="149">
        <f t="shared" si="61"/>
        <v>0</v>
      </c>
      <c r="Q265" s="149">
        <v>0</v>
      </c>
      <c r="R265" s="149">
        <f t="shared" si="62"/>
        <v>0</v>
      </c>
      <c r="S265" s="149">
        <v>0</v>
      </c>
      <c r="T265" s="150">
        <f t="shared" si="63"/>
        <v>0</v>
      </c>
      <c r="AR265" s="151" t="s">
        <v>223</v>
      </c>
      <c r="AT265" s="151" t="s">
        <v>145</v>
      </c>
      <c r="AU265" s="151" t="s">
        <v>79</v>
      </c>
      <c r="AY265" s="16" t="s">
        <v>143</v>
      </c>
      <c r="BE265" s="152">
        <f t="shared" si="64"/>
        <v>0</v>
      </c>
      <c r="BF265" s="152">
        <f t="shared" si="65"/>
        <v>0</v>
      </c>
      <c r="BG265" s="152">
        <f t="shared" si="66"/>
        <v>0</v>
      </c>
      <c r="BH265" s="152">
        <f t="shared" si="67"/>
        <v>0</v>
      </c>
      <c r="BI265" s="152">
        <f t="shared" si="68"/>
        <v>0</v>
      </c>
      <c r="BJ265" s="16" t="s">
        <v>79</v>
      </c>
      <c r="BK265" s="152">
        <f t="shared" si="69"/>
        <v>0</v>
      </c>
      <c r="BL265" s="16" t="s">
        <v>223</v>
      </c>
      <c r="BM265" s="151" t="s">
        <v>1448</v>
      </c>
    </row>
    <row r="266" spans="2:65" s="1" customFormat="1" ht="16.5" customHeight="1" x14ac:dyDescent="0.2">
      <c r="B266" s="138"/>
      <c r="C266" s="174">
        <v>122</v>
      </c>
      <c r="D266" s="174" t="s">
        <v>167</v>
      </c>
      <c r="E266" s="175" t="s">
        <v>1449</v>
      </c>
      <c r="F266" s="176" t="s">
        <v>1450</v>
      </c>
      <c r="G266" s="177" t="s">
        <v>208</v>
      </c>
      <c r="H266" s="178">
        <v>6</v>
      </c>
      <c r="I266" s="179"/>
      <c r="J266" s="180">
        <f t="shared" si="60"/>
        <v>0</v>
      </c>
      <c r="K266" s="181"/>
      <c r="L266" s="182"/>
      <c r="M266" s="183" t="s">
        <v>1</v>
      </c>
      <c r="N266" s="184" t="s">
        <v>36</v>
      </c>
      <c r="P266" s="149">
        <f t="shared" si="61"/>
        <v>0</v>
      </c>
      <c r="Q266" s="149">
        <v>0</v>
      </c>
      <c r="R266" s="149">
        <f t="shared" si="62"/>
        <v>0</v>
      </c>
      <c r="S266" s="149">
        <v>0</v>
      </c>
      <c r="T266" s="150">
        <f t="shared" si="63"/>
        <v>0</v>
      </c>
      <c r="AR266" s="151" t="s">
        <v>309</v>
      </c>
      <c r="AT266" s="151" t="s">
        <v>167</v>
      </c>
      <c r="AU266" s="151" t="s">
        <v>79</v>
      </c>
      <c r="AY266" s="16" t="s">
        <v>143</v>
      </c>
      <c r="BE266" s="152">
        <f t="shared" si="64"/>
        <v>0</v>
      </c>
      <c r="BF266" s="152">
        <f t="shared" si="65"/>
        <v>0</v>
      </c>
      <c r="BG266" s="152">
        <f t="shared" si="66"/>
        <v>0</v>
      </c>
      <c r="BH266" s="152">
        <f t="shared" si="67"/>
        <v>0</v>
      </c>
      <c r="BI266" s="152">
        <f t="shared" si="68"/>
        <v>0</v>
      </c>
      <c r="BJ266" s="16" t="s">
        <v>79</v>
      </c>
      <c r="BK266" s="152">
        <f t="shared" si="69"/>
        <v>0</v>
      </c>
      <c r="BL266" s="16" t="s">
        <v>223</v>
      </c>
      <c r="BM266" s="151" t="s">
        <v>1451</v>
      </c>
    </row>
    <row r="267" spans="2:65" s="1" customFormat="1" ht="16.5" customHeight="1" x14ac:dyDescent="0.2">
      <c r="B267" s="138"/>
      <c r="C267" s="174">
        <v>123</v>
      </c>
      <c r="D267" s="174" t="s">
        <v>167</v>
      </c>
      <c r="E267" s="175" t="s">
        <v>1452</v>
      </c>
      <c r="F267" s="176" t="s">
        <v>1453</v>
      </c>
      <c r="G267" s="177" t="s">
        <v>208</v>
      </c>
      <c r="H267" s="178">
        <v>1</v>
      </c>
      <c r="I267" s="179"/>
      <c r="J267" s="180">
        <f t="shared" si="60"/>
        <v>0</v>
      </c>
      <c r="K267" s="181"/>
      <c r="L267" s="182"/>
      <c r="M267" s="183" t="s">
        <v>1</v>
      </c>
      <c r="N267" s="184" t="s">
        <v>36</v>
      </c>
      <c r="P267" s="149">
        <f t="shared" si="61"/>
        <v>0</v>
      </c>
      <c r="Q267" s="149">
        <v>0</v>
      </c>
      <c r="R267" s="149">
        <f t="shared" si="62"/>
        <v>0</v>
      </c>
      <c r="S267" s="149">
        <v>0</v>
      </c>
      <c r="T267" s="150">
        <f t="shared" si="63"/>
        <v>0</v>
      </c>
      <c r="AR267" s="151" t="s">
        <v>309</v>
      </c>
      <c r="AT267" s="151" t="s">
        <v>167</v>
      </c>
      <c r="AU267" s="151" t="s">
        <v>79</v>
      </c>
      <c r="AY267" s="16" t="s">
        <v>143</v>
      </c>
      <c r="BE267" s="152">
        <f t="shared" si="64"/>
        <v>0</v>
      </c>
      <c r="BF267" s="152">
        <f t="shared" si="65"/>
        <v>0</v>
      </c>
      <c r="BG267" s="152">
        <f t="shared" si="66"/>
        <v>0</v>
      </c>
      <c r="BH267" s="152">
        <f t="shared" si="67"/>
        <v>0</v>
      </c>
      <c r="BI267" s="152">
        <f t="shared" si="68"/>
        <v>0</v>
      </c>
      <c r="BJ267" s="16" t="s">
        <v>79</v>
      </c>
      <c r="BK267" s="152">
        <f t="shared" si="69"/>
        <v>0</v>
      </c>
      <c r="BL267" s="16" t="s">
        <v>223</v>
      </c>
      <c r="BM267" s="151" t="s">
        <v>1454</v>
      </c>
    </row>
    <row r="268" spans="2:65" s="1" customFormat="1" ht="24.15" customHeight="1" x14ac:dyDescent="0.2">
      <c r="B268" s="138"/>
      <c r="C268" s="139">
        <v>124</v>
      </c>
      <c r="D268" s="139" t="s">
        <v>145</v>
      </c>
      <c r="E268" s="140" t="s">
        <v>1455</v>
      </c>
      <c r="F268" s="141" t="s">
        <v>1456</v>
      </c>
      <c r="G268" s="142" t="s">
        <v>208</v>
      </c>
      <c r="H268" s="143">
        <v>1</v>
      </c>
      <c r="I268" s="144"/>
      <c r="J268" s="145">
        <f t="shared" si="60"/>
        <v>0</v>
      </c>
      <c r="K268" s="146"/>
      <c r="L268" s="31"/>
      <c r="M268" s="147" t="s">
        <v>1</v>
      </c>
      <c r="N268" s="148" t="s">
        <v>36</v>
      </c>
      <c r="P268" s="149">
        <f t="shared" si="61"/>
        <v>0</v>
      </c>
      <c r="Q268" s="149">
        <v>0</v>
      </c>
      <c r="R268" s="149">
        <f t="shared" si="62"/>
        <v>0</v>
      </c>
      <c r="S268" s="149">
        <v>0</v>
      </c>
      <c r="T268" s="150">
        <f t="shared" si="63"/>
        <v>0</v>
      </c>
      <c r="AR268" s="151" t="s">
        <v>223</v>
      </c>
      <c r="AT268" s="151" t="s">
        <v>145</v>
      </c>
      <c r="AU268" s="151" t="s">
        <v>79</v>
      </c>
      <c r="AY268" s="16" t="s">
        <v>143</v>
      </c>
      <c r="BE268" s="152">
        <f t="shared" si="64"/>
        <v>0</v>
      </c>
      <c r="BF268" s="152">
        <f t="shared" si="65"/>
        <v>0</v>
      </c>
      <c r="BG268" s="152">
        <f t="shared" si="66"/>
        <v>0</v>
      </c>
      <c r="BH268" s="152">
        <f t="shared" si="67"/>
        <v>0</v>
      </c>
      <c r="BI268" s="152">
        <f t="shared" si="68"/>
        <v>0</v>
      </c>
      <c r="BJ268" s="16" t="s">
        <v>79</v>
      </c>
      <c r="BK268" s="152">
        <f t="shared" si="69"/>
        <v>0</v>
      </c>
      <c r="BL268" s="16" t="s">
        <v>223</v>
      </c>
      <c r="BM268" s="151" t="s">
        <v>1457</v>
      </c>
    </row>
    <row r="269" spans="2:65" s="1" customFormat="1" ht="24.15" customHeight="1" x14ac:dyDescent="0.2">
      <c r="B269" s="138"/>
      <c r="C269" s="174">
        <v>125</v>
      </c>
      <c r="D269" s="174" t="s">
        <v>167</v>
      </c>
      <c r="E269" s="175" t="s">
        <v>1458</v>
      </c>
      <c r="F269" s="176" t="s">
        <v>1459</v>
      </c>
      <c r="G269" s="177" t="s">
        <v>208</v>
      </c>
      <c r="H269" s="178">
        <v>1</v>
      </c>
      <c r="I269" s="179"/>
      <c r="J269" s="180">
        <f t="shared" si="60"/>
        <v>0</v>
      </c>
      <c r="K269" s="181"/>
      <c r="L269" s="182"/>
      <c r="M269" s="183" t="s">
        <v>1</v>
      </c>
      <c r="N269" s="184" t="s">
        <v>36</v>
      </c>
      <c r="P269" s="149">
        <f t="shared" si="61"/>
        <v>0</v>
      </c>
      <c r="Q269" s="149">
        <v>0</v>
      </c>
      <c r="R269" s="149">
        <f t="shared" si="62"/>
        <v>0</v>
      </c>
      <c r="S269" s="149">
        <v>0</v>
      </c>
      <c r="T269" s="150">
        <f t="shared" si="63"/>
        <v>0</v>
      </c>
      <c r="AR269" s="151" t="s">
        <v>309</v>
      </c>
      <c r="AT269" s="151" t="s">
        <v>167</v>
      </c>
      <c r="AU269" s="151" t="s">
        <v>79</v>
      </c>
      <c r="AY269" s="16" t="s">
        <v>143</v>
      </c>
      <c r="BE269" s="152">
        <f t="shared" si="64"/>
        <v>0</v>
      </c>
      <c r="BF269" s="152">
        <f t="shared" si="65"/>
        <v>0</v>
      </c>
      <c r="BG269" s="152">
        <f t="shared" si="66"/>
        <v>0</v>
      </c>
      <c r="BH269" s="152">
        <f t="shared" si="67"/>
        <v>0</v>
      </c>
      <c r="BI269" s="152">
        <f t="shared" si="68"/>
        <v>0</v>
      </c>
      <c r="BJ269" s="16" t="s">
        <v>79</v>
      </c>
      <c r="BK269" s="152">
        <f t="shared" si="69"/>
        <v>0</v>
      </c>
      <c r="BL269" s="16" t="s">
        <v>223</v>
      </c>
      <c r="BM269" s="151" t="s">
        <v>1460</v>
      </c>
    </row>
    <row r="270" spans="2:65" s="1" customFormat="1" ht="37.950000000000003" customHeight="1" x14ac:dyDescent="0.2">
      <c r="B270" s="138"/>
      <c r="C270" s="139">
        <v>126</v>
      </c>
      <c r="D270" s="139" t="s">
        <v>145</v>
      </c>
      <c r="E270" s="140" t="s">
        <v>1462</v>
      </c>
      <c r="F270" s="141" t="s">
        <v>1463</v>
      </c>
      <c r="G270" s="142" t="s">
        <v>208</v>
      </c>
      <c r="H270" s="143">
        <v>7</v>
      </c>
      <c r="I270" s="144"/>
      <c r="J270" s="145">
        <f t="shared" si="60"/>
        <v>0</v>
      </c>
      <c r="K270" s="146"/>
      <c r="L270" s="31"/>
      <c r="M270" s="147" t="s">
        <v>1</v>
      </c>
      <c r="N270" s="148" t="s">
        <v>36</v>
      </c>
      <c r="P270" s="149">
        <f t="shared" si="61"/>
        <v>0</v>
      </c>
      <c r="Q270" s="149">
        <v>0</v>
      </c>
      <c r="R270" s="149">
        <f t="shared" si="62"/>
        <v>0</v>
      </c>
      <c r="S270" s="149">
        <v>0</v>
      </c>
      <c r="T270" s="150">
        <f t="shared" si="63"/>
        <v>0</v>
      </c>
      <c r="AR270" s="151" t="s">
        <v>223</v>
      </c>
      <c r="AT270" s="151" t="s">
        <v>145</v>
      </c>
      <c r="AU270" s="151" t="s">
        <v>79</v>
      </c>
      <c r="AY270" s="16" t="s">
        <v>143</v>
      </c>
      <c r="BE270" s="152">
        <f t="shared" si="64"/>
        <v>0</v>
      </c>
      <c r="BF270" s="152">
        <f t="shared" si="65"/>
        <v>0</v>
      </c>
      <c r="BG270" s="152">
        <f t="shared" si="66"/>
        <v>0</v>
      </c>
      <c r="BH270" s="152">
        <f t="shared" si="67"/>
        <v>0</v>
      </c>
      <c r="BI270" s="152">
        <f t="shared" si="68"/>
        <v>0</v>
      </c>
      <c r="BJ270" s="16" t="s">
        <v>79</v>
      </c>
      <c r="BK270" s="152">
        <f t="shared" si="69"/>
        <v>0</v>
      </c>
      <c r="BL270" s="16" t="s">
        <v>223</v>
      </c>
      <c r="BM270" s="151" t="s">
        <v>1464</v>
      </c>
    </row>
    <row r="271" spans="2:65" s="1" customFormat="1" ht="16.5" customHeight="1" x14ac:dyDescent="0.2">
      <c r="B271" s="138"/>
      <c r="C271" s="174">
        <v>127</v>
      </c>
      <c r="D271" s="174" t="s">
        <v>167</v>
      </c>
      <c r="E271" s="175" t="s">
        <v>1465</v>
      </c>
      <c r="F271" s="176" t="s">
        <v>1466</v>
      </c>
      <c r="G271" s="177" t="s">
        <v>208</v>
      </c>
      <c r="H271" s="178">
        <v>6</v>
      </c>
      <c r="I271" s="179"/>
      <c r="J271" s="180">
        <f t="shared" si="60"/>
        <v>0</v>
      </c>
      <c r="K271" s="181"/>
      <c r="L271" s="182"/>
      <c r="M271" s="183" t="s">
        <v>1</v>
      </c>
      <c r="N271" s="184" t="s">
        <v>36</v>
      </c>
      <c r="P271" s="149">
        <f t="shared" si="61"/>
        <v>0</v>
      </c>
      <c r="Q271" s="149">
        <v>0</v>
      </c>
      <c r="R271" s="149">
        <f t="shared" si="62"/>
        <v>0</v>
      </c>
      <c r="S271" s="149">
        <v>0</v>
      </c>
      <c r="T271" s="150">
        <f t="shared" si="63"/>
        <v>0</v>
      </c>
      <c r="AR271" s="151" t="s">
        <v>309</v>
      </c>
      <c r="AT271" s="151" t="s">
        <v>167</v>
      </c>
      <c r="AU271" s="151" t="s">
        <v>79</v>
      </c>
      <c r="AY271" s="16" t="s">
        <v>143</v>
      </c>
      <c r="BE271" s="152">
        <f t="shared" si="64"/>
        <v>0</v>
      </c>
      <c r="BF271" s="152">
        <f t="shared" si="65"/>
        <v>0</v>
      </c>
      <c r="BG271" s="152">
        <f t="shared" si="66"/>
        <v>0</v>
      </c>
      <c r="BH271" s="152">
        <f t="shared" si="67"/>
        <v>0</v>
      </c>
      <c r="BI271" s="152">
        <f t="shared" si="68"/>
        <v>0</v>
      </c>
      <c r="BJ271" s="16" t="s">
        <v>79</v>
      </c>
      <c r="BK271" s="152">
        <f t="shared" si="69"/>
        <v>0</v>
      </c>
      <c r="BL271" s="16" t="s">
        <v>223</v>
      </c>
      <c r="BM271" s="151" t="s">
        <v>1467</v>
      </c>
    </row>
    <row r="272" spans="2:65" s="1" customFormat="1" ht="16.5" customHeight="1" x14ac:dyDescent="0.2">
      <c r="B272" s="138"/>
      <c r="C272" s="174">
        <v>128</v>
      </c>
      <c r="D272" s="174" t="s">
        <v>167</v>
      </c>
      <c r="E272" s="175" t="s">
        <v>1469</v>
      </c>
      <c r="F272" s="176" t="s">
        <v>1470</v>
      </c>
      <c r="G272" s="177" t="s">
        <v>208</v>
      </c>
      <c r="H272" s="178">
        <v>1</v>
      </c>
      <c r="I272" s="179"/>
      <c r="J272" s="180">
        <f t="shared" si="60"/>
        <v>0</v>
      </c>
      <c r="K272" s="181"/>
      <c r="L272" s="182"/>
      <c r="M272" s="183" t="s">
        <v>1</v>
      </c>
      <c r="N272" s="184" t="s">
        <v>36</v>
      </c>
      <c r="P272" s="149">
        <f t="shared" si="61"/>
        <v>0</v>
      </c>
      <c r="Q272" s="149">
        <v>0</v>
      </c>
      <c r="R272" s="149">
        <f t="shared" si="62"/>
        <v>0</v>
      </c>
      <c r="S272" s="149">
        <v>0</v>
      </c>
      <c r="T272" s="150">
        <f t="shared" si="63"/>
        <v>0</v>
      </c>
      <c r="AR272" s="151" t="s">
        <v>309</v>
      </c>
      <c r="AT272" s="151" t="s">
        <v>167</v>
      </c>
      <c r="AU272" s="151" t="s">
        <v>79</v>
      </c>
      <c r="AY272" s="16" t="s">
        <v>143</v>
      </c>
      <c r="BE272" s="152">
        <f t="shared" si="64"/>
        <v>0</v>
      </c>
      <c r="BF272" s="152">
        <f t="shared" si="65"/>
        <v>0</v>
      </c>
      <c r="BG272" s="152">
        <f t="shared" si="66"/>
        <v>0</v>
      </c>
      <c r="BH272" s="152">
        <f t="shared" si="67"/>
        <v>0</v>
      </c>
      <c r="BI272" s="152">
        <f t="shared" si="68"/>
        <v>0</v>
      </c>
      <c r="BJ272" s="16" t="s">
        <v>79</v>
      </c>
      <c r="BK272" s="152">
        <f t="shared" si="69"/>
        <v>0</v>
      </c>
      <c r="BL272" s="16" t="s">
        <v>223</v>
      </c>
      <c r="BM272" s="151" t="s">
        <v>1471</v>
      </c>
    </row>
    <row r="273" spans="2:65" s="1" customFormat="1" ht="24.15" customHeight="1" x14ac:dyDescent="0.2">
      <c r="B273" s="138"/>
      <c r="C273" s="139">
        <v>129</v>
      </c>
      <c r="D273" s="139" t="s">
        <v>145</v>
      </c>
      <c r="E273" s="140" t="s">
        <v>1473</v>
      </c>
      <c r="F273" s="141" t="s">
        <v>1474</v>
      </c>
      <c r="G273" s="142" t="s">
        <v>208</v>
      </c>
      <c r="H273" s="143">
        <v>7</v>
      </c>
      <c r="I273" s="144"/>
      <c r="J273" s="145">
        <f t="shared" si="60"/>
        <v>0</v>
      </c>
      <c r="K273" s="146"/>
      <c r="L273" s="31"/>
      <c r="M273" s="147" t="s">
        <v>1</v>
      </c>
      <c r="N273" s="148" t="s">
        <v>36</v>
      </c>
      <c r="P273" s="149">
        <f t="shared" si="61"/>
        <v>0</v>
      </c>
      <c r="Q273" s="149">
        <v>0</v>
      </c>
      <c r="R273" s="149">
        <f t="shared" si="62"/>
        <v>0</v>
      </c>
      <c r="S273" s="149">
        <v>0</v>
      </c>
      <c r="T273" s="150">
        <f t="shared" si="63"/>
        <v>0</v>
      </c>
      <c r="AR273" s="151" t="s">
        <v>223</v>
      </c>
      <c r="AT273" s="151" t="s">
        <v>145</v>
      </c>
      <c r="AU273" s="151" t="s">
        <v>79</v>
      </c>
      <c r="AY273" s="16" t="s">
        <v>143</v>
      </c>
      <c r="BE273" s="152">
        <f t="shared" si="64"/>
        <v>0</v>
      </c>
      <c r="BF273" s="152">
        <f t="shared" si="65"/>
        <v>0</v>
      </c>
      <c r="BG273" s="152">
        <f t="shared" si="66"/>
        <v>0</v>
      </c>
      <c r="BH273" s="152">
        <f t="shared" si="67"/>
        <v>0</v>
      </c>
      <c r="BI273" s="152">
        <f t="shared" si="68"/>
        <v>0</v>
      </c>
      <c r="BJ273" s="16" t="s">
        <v>79</v>
      </c>
      <c r="BK273" s="152">
        <f t="shared" si="69"/>
        <v>0</v>
      </c>
      <c r="BL273" s="16" t="s">
        <v>223</v>
      </c>
      <c r="BM273" s="151" t="s">
        <v>1475</v>
      </c>
    </row>
    <row r="274" spans="2:65" s="1" customFormat="1" ht="21.75" customHeight="1" x14ac:dyDescent="0.2">
      <c r="B274" s="138"/>
      <c r="C274" s="174">
        <v>130</v>
      </c>
      <c r="D274" s="174" t="s">
        <v>167</v>
      </c>
      <c r="E274" s="175" t="s">
        <v>1476</v>
      </c>
      <c r="F274" s="176" t="s">
        <v>1477</v>
      </c>
      <c r="G274" s="177" t="s">
        <v>208</v>
      </c>
      <c r="H274" s="178">
        <v>7</v>
      </c>
      <c r="I274" s="179"/>
      <c r="J274" s="180">
        <f t="shared" si="60"/>
        <v>0</v>
      </c>
      <c r="K274" s="181"/>
      <c r="L274" s="182"/>
      <c r="M274" s="183" t="s">
        <v>1</v>
      </c>
      <c r="N274" s="184" t="s">
        <v>36</v>
      </c>
      <c r="P274" s="149">
        <f t="shared" si="61"/>
        <v>0</v>
      </c>
      <c r="Q274" s="149">
        <v>0</v>
      </c>
      <c r="R274" s="149">
        <f t="shared" si="62"/>
        <v>0</v>
      </c>
      <c r="S274" s="149">
        <v>0</v>
      </c>
      <c r="T274" s="150">
        <f t="shared" si="63"/>
        <v>0</v>
      </c>
      <c r="AR274" s="151" t="s">
        <v>309</v>
      </c>
      <c r="AT274" s="151" t="s">
        <v>167</v>
      </c>
      <c r="AU274" s="151" t="s">
        <v>79</v>
      </c>
      <c r="AY274" s="16" t="s">
        <v>143</v>
      </c>
      <c r="BE274" s="152">
        <f t="shared" si="64"/>
        <v>0</v>
      </c>
      <c r="BF274" s="152">
        <f t="shared" si="65"/>
        <v>0</v>
      </c>
      <c r="BG274" s="152">
        <f t="shared" si="66"/>
        <v>0</v>
      </c>
      <c r="BH274" s="152">
        <f t="shared" si="67"/>
        <v>0</v>
      </c>
      <c r="BI274" s="152">
        <f t="shared" si="68"/>
        <v>0</v>
      </c>
      <c r="BJ274" s="16" t="s">
        <v>79</v>
      </c>
      <c r="BK274" s="152">
        <f t="shared" si="69"/>
        <v>0</v>
      </c>
      <c r="BL274" s="16" t="s">
        <v>223</v>
      </c>
      <c r="BM274" s="151" t="s">
        <v>1478</v>
      </c>
    </row>
    <row r="275" spans="2:65" s="1" customFormat="1" ht="24.15" customHeight="1" x14ac:dyDescent="0.2">
      <c r="B275" s="138"/>
      <c r="C275" s="139">
        <v>131</v>
      </c>
      <c r="D275" s="139" t="s">
        <v>145</v>
      </c>
      <c r="E275" s="140" t="s">
        <v>1480</v>
      </c>
      <c r="F275" s="141" t="s">
        <v>1481</v>
      </c>
      <c r="G275" s="142" t="s">
        <v>208</v>
      </c>
      <c r="H275" s="143">
        <v>2</v>
      </c>
      <c r="I275" s="144"/>
      <c r="J275" s="145">
        <f t="shared" si="60"/>
        <v>0</v>
      </c>
      <c r="K275" s="146"/>
      <c r="L275" s="31"/>
      <c r="M275" s="147" t="s">
        <v>1</v>
      </c>
      <c r="N275" s="148" t="s">
        <v>36</v>
      </c>
      <c r="P275" s="149">
        <f t="shared" si="61"/>
        <v>0</v>
      </c>
      <c r="Q275" s="149">
        <v>0</v>
      </c>
      <c r="R275" s="149">
        <f t="shared" si="62"/>
        <v>0</v>
      </c>
      <c r="S275" s="149">
        <v>0</v>
      </c>
      <c r="T275" s="150">
        <f t="shared" si="63"/>
        <v>0</v>
      </c>
      <c r="AR275" s="151" t="s">
        <v>223</v>
      </c>
      <c r="AT275" s="151" t="s">
        <v>145</v>
      </c>
      <c r="AU275" s="151" t="s">
        <v>79</v>
      </c>
      <c r="AY275" s="16" t="s">
        <v>143</v>
      </c>
      <c r="BE275" s="152">
        <f t="shared" si="64"/>
        <v>0</v>
      </c>
      <c r="BF275" s="152">
        <f t="shared" si="65"/>
        <v>0</v>
      </c>
      <c r="BG275" s="152">
        <f t="shared" si="66"/>
        <v>0</v>
      </c>
      <c r="BH275" s="152">
        <f t="shared" si="67"/>
        <v>0</v>
      </c>
      <c r="BI275" s="152">
        <f t="shared" si="68"/>
        <v>0</v>
      </c>
      <c r="BJ275" s="16" t="s">
        <v>79</v>
      </c>
      <c r="BK275" s="152">
        <f t="shared" si="69"/>
        <v>0</v>
      </c>
      <c r="BL275" s="16" t="s">
        <v>223</v>
      </c>
      <c r="BM275" s="151" t="s">
        <v>1482</v>
      </c>
    </row>
    <row r="276" spans="2:65" s="1" customFormat="1" ht="33" customHeight="1" x14ac:dyDescent="0.2">
      <c r="B276" s="138"/>
      <c r="C276" s="174">
        <v>132</v>
      </c>
      <c r="D276" s="174" t="s">
        <v>167</v>
      </c>
      <c r="E276" s="175" t="s">
        <v>1483</v>
      </c>
      <c r="F276" s="176" t="s">
        <v>1484</v>
      </c>
      <c r="G276" s="177" t="s">
        <v>208</v>
      </c>
      <c r="H276" s="178">
        <v>1</v>
      </c>
      <c r="I276" s="179"/>
      <c r="J276" s="180">
        <f t="shared" si="60"/>
        <v>0</v>
      </c>
      <c r="K276" s="181"/>
      <c r="L276" s="182"/>
      <c r="M276" s="183" t="s">
        <v>1</v>
      </c>
      <c r="N276" s="184" t="s">
        <v>36</v>
      </c>
      <c r="P276" s="149">
        <f t="shared" si="61"/>
        <v>0</v>
      </c>
      <c r="Q276" s="149">
        <v>0</v>
      </c>
      <c r="R276" s="149">
        <f t="shared" si="62"/>
        <v>0</v>
      </c>
      <c r="S276" s="149">
        <v>0</v>
      </c>
      <c r="T276" s="150">
        <f t="shared" si="63"/>
        <v>0</v>
      </c>
      <c r="AR276" s="151" t="s">
        <v>309</v>
      </c>
      <c r="AT276" s="151" t="s">
        <v>167</v>
      </c>
      <c r="AU276" s="151" t="s">
        <v>79</v>
      </c>
      <c r="AY276" s="16" t="s">
        <v>143</v>
      </c>
      <c r="BE276" s="152">
        <f t="shared" si="64"/>
        <v>0</v>
      </c>
      <c r="BF276" s="152">
        <f t="shared" si="65"/>
        <v>0</v>
      </c>
      <c r="BG276" s="152">
        <f t="shared" si="66"/>
        <v>0</v>
      </c>
      <c r="BH276" s="152">
        <f t="shared" si="67"/>
        <v>0</v>
      </c>
      <c r="BI276" s="152">
        <f t="shared" si="68"/>
        <v>0</v>
      </c>
      <c r="BJ276" s="16" t="s">
        <v>79</v>
      </c>
      <c r="BK276" s="152">
        <f t="shared" si="69"/>
        <v>0</v>
      </c>
      <c r="BL276" s="16" t="s">
        <v>223</v>
      </c>
      <c r="BM276" s="151" t="s">
        <v>1485</v>
      </c>
    </row>
    <row r="277" spans="2:65" s="1" customFormat="1" ht="37.950000000000003" customHeight="1" x14ac:dyDescent="0.2">
      <c r="B277" s="138"/>
      <c r="C277" s="174">
        <v>133</v>
      </c>
      <c r="D277" s="174" t="s">
        <v>167</v>
      </c>
      <c r="E277" s="175" t="s">
        <v>1486</v>
      </c>
      <c r="F277" s="176" t="s">
        <v>1487</v>
      </c>
      <c r="G277" s="177" t="s">
        <v>208</v>
      </c>
      <c r="H277" s="178">
        <v>1</v>
      </c>
      <c r="I277" s="179"/>
      <c r="J277" s="180">
        <f t="shared" si="60"/>
        <v>0</v>
      </c>
      <c r="K277" s="181"/>
      <c r="L277" s="182"/>
      <c r="M277" s="183" t="s">
        <v>1</v>
      </c>
      <c r="N277" s="184" t="s">
        <v>36</v>
      </c>
      <c r="P277" s="149">
        <f t="shared" si="61"/>
        <v>0</v>
      </c>
      <c r="Q277" s="149">
        <v>0</v>
      </c>
      <c r="R277" s="149">
        <f t="shared" si="62"/>
        <v>0</v>
      </c>
      <c r="S277" s="149">
        <v>0</v>
      </c>
      <c r="T277" s="150">
        <f t="shared" si="63"/>
        <v>0</v>
      </c>
      <c r="AR277" s="151" t="s">
        <v>309</v>
      </c>
      <c r="AT277" s="151" t="s">
        <v>167</v>
      </c>
      <c r="AU277" s="151" t="s">
        <v>79</v>
      </c>
      <c r="AY277" s="16" t="s">
        <v>143</v>
      </c>
      <c r="BE277" s="152">
        <f t="shared" si="64"/>
        <v>0</v>
      </c>
      <c r="BF277" s="152">
        <f t="shared" si="65"/>
        <v>0</v>
      </c>
      <c r="BG277" s="152">
        <f t="shared" si="66"/>
        <v>0</v>
      </c>
      <c r="BH277" s="152">
        <f t="shared" si="67"/>
        <v>0</v>
      </c>
      <c r="BI277" s="152">
        <f t="shared" si="68"/>
        <v>0</v>
      </c>
      <c r="BJ277" s="16" t="s">
        <v>79</v>
      </c>
      <c r="BK277" s="152">
        <f t="shared" si="69"/>
        <v>0</v>
      </c>
      <c r="BL277" s="16" t="s">
        <v>223</v>
      </c>
      <c r="BM277" s="151" t="s">
        <v>1488</v>
      </c>
    </row>
    <row r="278" spans="2:65" s="1" customFormat="1" ht="24.15" customHeight="1" x14ac:dyDescent="0.2">
      <c r="B278" s="138"/>
      <c r="C278" s="139">
        <v>134</v>
      </c>
      <c r="D278" s="139" t="s">
        <v>145</v>
      </c>
      <c r="E278" s="140" t="s">
        <v>1489</v>
      </c>
      <c r="F278" s="141" t="s">
        <v>1490</v>
      </c>
      <c r="G278" s="142" t="s">
        <v>170</v>
      </c>
      <c r="H278" s="143">
        <v>0.81299999999999994</v>
      </c>
      <c r="I278" s="144"/>
      <c r="J278" s="145">
        <f t="shared" si="60"/>
        <v>0</v>
      </c>
      <c r="K278" s="146"/>
      <c r="L278" s="31"/>
      <c r="M278" s="147" t="s">
        <v>1</v>
      </c>
      <c r="N278" s="148" t="s">
        <v>36</v>
      </c>
      <c r="P278" s="149">
        <f t="shared" si="61"/>
        <v>0</v>
      </c>
      <c r="Q278" s="149">
        <v>0</v>
      </c>
      <c r="R278" s="149">
        <f t="shared" si="62"/>
        <v>0</v>
      </c>
      <c r="S278" s="149">
        <v>0</v>
      </c>
      <c r="T278" s="150">
        <f t="shared" si="63"/>
        <v>0</v>
      </c>
      <c r="AR278" s="151" t="s">
        <v>223</v>
      </c>
      <c r="AT278" s="151" t="s">
        <v>145</v>
      </c>
      <c r="AU278" s="151" t="s">
        <v>79</v>
      </c>
      <c r="AY278" s="16" t="s">
        <v>143</v>
      </c>
      <c r="BE278" s="152">
        <f t="shared" si="64"/>
        <v>0</v>
      </c>
      <c r="BF278" s="152">
        <f t="shared" si="65"/>
        <v>0</v>
      </c>
      <c r="BG278" s="152">
        <f t="shared" si="66"/>
        <v>0</v>
      </c>
      <c r="BH278" s="152">
        <f t="shared" si="67"/>
        <v>0</v>
      </c>
      <c r="BI278" s="152">
        <f t="shared" si="68"/>
        <v>0</v>
      </c>
      <c r="BJ278" s="16" t="s">
        <v>79</v>
      </c>
      <c r="BK278" s="152">
        <f t="shared" si="69"/>
        <v>0</v>
      </c>
      <c r="BL278" s="16" t="s">
        <v>223</v>
      </c>
      <c r="BM278" s="151" t="s">
        <v>1491</v>
      </c>
    </row>
    <row r="279" spans="2:65" s="11" customFormat="1" ht="22.95" customHeight="1" x14ac:dyDescent="0.25">
      <c r="B279" s="126"/>
      <c r="D279" s="127" t="s">
        <v>69</v>
      </c>
      <c r="E279" s="136" t="s">
        <v>860</v>
      </c>
      <c r="F279" s="136" t="s">
        <v>861</v>
      </c>
      <c r="I279" s="129"/>
      <c r="J279" s="137">
        <f>BK279</f>
        <v>0</v>
      </c>
      <c r="L279" s="126"/>
      <c r="M279" s="131"/>
      <c r="P279" s="132">
        <f>SUM(P280:P289)</f>
        <v>0</v>
      </c>
      <c r="R279" s="132">
        <f>SUM(R280:R289)</f>
        <v>0</v>
      </c>
      <c r="T279" s="133">
        <f>SUM(T280:T289)</f>
        <v>0</v>
      </c>
      <c r="AR279" s="127" t="s">
        <v>79</v>
      </c>
      <c r="AT279" s="134" t="s">
        <v>69</v>
      </c>
      <c r="AU279" s="134" t="s">
        <v>75</v>
      </c>
      <c r="AY279" s="127" t="s">
        <v>143</v>
      </c>
      <c r="BK279" s="135">
        <f>SUM(BK280:BK289)</f>
        <v>0</v>
      </c>
    </row>
    <row r="280" spans="2:65" s="1" customFormat="1" ht="21.75" customHeight="1" x14ac:dyDescent="0.2">
      <c r="B280" s="138"/>
      <c r="C280" s="139">
        <v>135</v>
      </c>
      <c r="D280" s="139" t="s">
        <v>145</v>
      </c>
      <c r="E280" s="140" t="s">
        <v>1492</v>
      </c>
      <c r="F280" s="141" t="s">
        <v>1162</v>
      </c>
      <c r="G280" s="142" t="s">
        <v>1163</v>
      </c>
      <c r="H280" s="143">
        <v>10</v>
      </c>
      <c r="I280" s="144"/>
      <c r="J280" s="145">
        <f t="shared" ref="J280:J289" si="70">ROUND(I280*H280,2)</f>
        <v>0</v>
      </c>
      <c r="K280" s="146"/>
      <c r="L280" s="31"/>
      <c r="M280" s="147" t="s">
        <v>1</v>
      </c>
      <c r="N280" s="148" t="s">
        <v>36</v>
      </c>
      <c r="P280" s="149">
        <f t="shared" ref="P280:P289" si="71">O280*H280</f>
        <v>0</v>
      </c>
      <c r="Q280" s="149">
        <v>0</v>
      </c>
      <c r="R280" s="149">
        <f t="shared" ref="R280:R289" si="72">Q280*H280</f>
        <v>0</v>
      </c>
      <c r="S280" s="149">
        <v>0</v>
      </c>
      <c r="T280" s="150">
        <f t="shared" ref="T280:T289" si="73">S280*H280</f>
        <v>0</v>
      </c>
      <c r="AR280" s="151" t="s">
        <v>223</v>
      </c>
      <c r="AT280" s="151" t="s">
        <v>145</v>
      </c>
      <c r="AU280" s="151" t="s">
        <v>79</v>
      </c>
      <c r="AY280" s="16" t="s">
        <v>143</v>
      </c>
      <c r="BE280" s="152">
        <f t="shared" ref="BE280:BE289" si="74">IF(N280="základná",J280,0)</f>
        <v>0</v>
      </c>
      <c r="BF280" s="152">
        <f t="shared" ref="BF280:BF289" si="75">IF(N280="znížená",J280,0)</f>
        <v>0</v>
      </c>
      <c r="BG280" s="152">
        <f t="shared" ref="BG280:BG289" si="76">IF(N280="zákl. prenesená",J280,0)</f>
        <v>0</v>
      </c>
      <c r="BH280" s="152">
        <f t="shared" ref="BH280:BH289" si="77">IF(N280="zníž. prenesená",J280,0)</f>
        <v>0</v>
      </c>
      <c r="BI280" s="152">
        <f t="shared" ref="BI280:BI289" si="78">IF(N280="nulová",J280,0)</f>
        <v>0</v>
      </c>
      <c r="BJ280" s="16" t="s">
        <v>79</v>
      </c>
      <c r="BK280" s="152">
        <f t="shared" ref="BK280:BK289" si="79">ROUND(I280*H280,2)</f>
        <v>0</v>
      </c>
      <c r="BL280" s="16" t="s">
        <v>223</v>
      </c>
      <c r="BM280" s="151" t="s">
        <v>1493</v>
      </c>
    </row>
    <row r="281" spans="2:65" s="1" customFormat="1" ht="21.75" customHeight="1" x14ac:dyDescent="0.2">
      <c r="B281" s="138"/>
      <c r="C281" s="174">
        <v>136</v>
      </c>
      <c r="D281" s="174" t="s">
        <v>167</v>
      </c>
      <c r="E281" s="175" t="s">
        <v>1157</v>
      </c>
      <c r="F281" s="176" t="s">
        <v>1494</v>
      </c>
      <c r="G281" s="177" t="s">
        <v>208</v>
      </c>
      <c r="H281" s="178">
        <v>50</v>
      </c>
      <c r="I281" s="179"/>
      <c r="J281" s="180">
        <f t="shared" si="70"/>
        <v>0</v>
      </c>
      <c r="K281" s="181"/>
      <c r="L281" s="182"/>
      <c r="M281" s="183" t="s">
        <v>1</v>
      </c>
      <c r="N281" s="184" t="s">
        <v>36</v>
      </c>
      <c r="P281" s="149">
        <f t="shared" si="71"/>
        <v>0</v>
      </c>
      <c r="Q281" s="149">
        <v>0</v>
      </c>
      <c r="R281" s="149">
        <f t="shared" si="72"/>
        <v>0</v>
      </c>
      <c r="S281" s="149">
        <v>0</v>
      </c>
      <c r="T281" s="150">
        <f t="shared" si="73"/>
        <v>0</v>
      </c>
      <c r="AR281" s="151" t="s">
        <v>309</v>
      </c>
      <c r="AT281" s="151" t="s">
        <v>167</v>
      </c>
      <c r="AU281" s="151" t="s">
        <v>79</v>
      </c>
      <c r="AY281" s="16" t="s">
        <v>143</v>
      </c>
      <c r="BE281" s="152">
        <f t="shared" si="74"/>
        <v>0</v>
      </c>
      <c r="BF281" s="152">
        <f t="shared" si="75"/>
        <v>0</v>
      </c>
      <c r="BG281" s="152">
        <f t="shared" si="76"/>
        <v>0</v>
      </c>
      <c r="BH281" s="152">
        <f t="shared" si="77"/>
        <v>0</v>
      </c>
      <c r="BI281" s="152">
        <f t="shared" si="78"/>
        <v>0</v>
      </c>
      <c r="BJ281" s="16" t="s">
        <v>79</v>
      </c>
      <c r="BK281" s="152">
        <f t="shared" si="79"/>
        <v>0</v>
      </c>
      <c r="BL281" s="16" t="s">
        <v>223</v>
      </c>
      <c r="BM281" s="151" t="s">
        <v>1495</v>
      </c>
    </row>
    <row r="282" spans="2:65" s="1" customFormat="1" ht="21.75" customHeight="1" x14ac:dyDescent="0.2">
      <c r="B282" s="138"/>
      <c r="C282" s="139">
        <v>137</v>
      </c>
      <c r="D282" s="139" t="s">
        <v>145</v>
      </c>
      <c r="E282" s="140" t="s">
        <v>1496</v>
      </c>
      <c r="F282" s="141" t="s">
        <v>1167</v>
      </c>
      <c r="G282" s="142" t="s">
        <v>1163</v>
      </c>
      <c r="H282" s="143">
        <v>5</v>
      </c>
      <c r="I282" s="144"/>
      <c r="J282" s="145">
        <f t="shared" si="70"/>
        <v>0</v>
      </c>
      <c r="K282" s="146"/>
      <c r="L282" s="31"/>
      <c r="M282" s="147" t="s">
        <v>1</v>
      </c>
      <c r="N282" s="148" t="s">
        <v>36</v>
      </c>
      <c r="P282" s="149">
        <f t="shared" si="71"/>
        <v>0</v>
      </c>
      <c r="Q282" s="149">
        <v>0</v>
      </c>
      <c r="R282" s="149">
        <f t="shared" si="72"/>
        <v>0</v>
      </c>
      <c r="S282" s="149">
        <v>0</v>
      </c>
      <c r="T282" s="150">
        <f t="shared" si="73"/>
        <v>0</v>
      </c>
      <c r="AR282" s="151" t="s">
        <v>223</v>
      </c>
      <c r="AT282" s="151" t="s">
        <v>145</v>
      </c>
      <c r="AU282" s="151" t="s">
        <v>79</v>
      </c>
      <c r="AY282" s="16" t="s">
        <v>143</v>
      </c>
      <c r="BE282" s="152">
        <f t="shared" si="74"/>
        <v>0</v>
      </c>
      <c r="BF282" s="152">
        <f t="shared" si="75"/>
        <v>0</v>
      </c>
      <c r="BG282" s="152">
        <f t="shared" si="76"/>
        <v>0</v>
      </c>
      <c r="BH282" s="152">
        <f t="shared" si="77"/>
        <v>0</v>
      </c>
      <c r="BI282" s="152">
        <f t="shared" si="78"/>
        <v>0</v>
      </c>
      <c r="BJ282" s="16" t="s">
        <v>79</v>
      </c>
      <c r="BK282" s="152">
        <f t="shared" si="79"/>
        <v>0</v>
      </c>
      <c r="BL282" s="16" t="s">
        <v>223</v>
      </c>
      <c r="BM282" s="151" t="s">
        <v>1497</v>
      </c>
    </row>
    <row r="283" spans="2:65" s="1" customFormat="1" ht="33" customHeight="1" x14ac:dyDescent="0.2">
      <c r="B283" s="138"/>
      <c r="C283" s="174">
        <v>138</v>
      </c>
      <c r="D283" s="174" t="s">
        <v>167</v>
      </c>
      <c r="E283" s="175" t="s">
        <v>1498</v>
      </c>
      <c r="F283" s="176" t="s">
        <v>1499</v>
      </c>
      <c r="G283" s="177" t="s">
        <v>208</v>
      </c>
      <c r="H283" s="178">
        <v>80</v>
      </c>
      <c r="I283" s="179"/>
      <c r="J283" s="180">
        <f t="shared" si="70"/>
        <v>0</v>
      </c>
      <c r="K283" s="181"/>
      <c r="L283" s="182"/>
      <c r="M283" s="183" t="s">
        <v>1</v>
      </c>
      <c r="N283" s="184" t="s">
        <v>36</v>
      </c>
      <c r="P283" s="149">
        <f t="shared" si="71"/>
        <v>0</v>
      </c>
      <c r="Q283" s="149">
        <v>0</v>
      </c>
      <c r="R283" s="149">
        <f t="shared" si="72"/>
        <v>0</v>
      </c>
      <c r="S283" s="149">
        <v>0</v>
      </c>
      <c r="T283" s="150">
        <f t="shared" si="73"/>
        <v>0</v>
      </c>
      <c r="AR283" s="151" t="s">
        <v>309</v>
      </c>
      <c r="AT283" s="151" t="s">
        <v>167</v>
      </c>
      <c r="AU283" s="151" t="s">
        <v>79</v>
      </c>
      <c r="AY283" s="16" t="s">
        <v>143</v>
      </c>
      <c r="BE283" s="152">
        <f t="shared" si="74"/>
        <v>0</v>
      </c>
      <c r="BF283" s="152">
        <f t="shared" si="75"/>
        <v>0</v>
      </c>
      <c r="BG283" s="152">
        <f t="shared" si="76"/>
        <v>0</v>
      </c>
      <c r="BH283" s="152">
        <f t="shared" si="77"/>
        <v>0</v>
      </c>
      <c r="BI283" s="152">
        <f t="shared" si="78"/>
        <v>0</v>
      </c>
      <c r="BJ283" s="16" t="s">
        <v>79</v>
      </c>
      <c r="BK283" s="152">
        <f t="shared" si="79"/>
        <v>0</v>
      </c>
      <c r="BL283" s="16" t="s">
        <v>223</v>
      </c>
      <c r="BM283" s="151" t="s">
        <v>1500</v>
      </c>
    </row>
    <row r="284" spans="2:65" s="1" customFormat="1" ht="24.15" customHeight="1" x14ac:dyDescent="0.2">
      <c r="B284" s="138"/>
      <c r="C284" s="174">
        <v>139</v>
      </c>
      <c r="D284" s="174" t="s">
        <v>167</v>
      </c>
      <c r="E284" s="175" t="s">
        <v>1501</v>
      </c>
      <c r="F284" s="176" t="s">
        <v>1502</v>
      </c>
      <c r="G284" s="177" t="s">
        <v>208</v>
      </c>
      <c r="H284" s="178">
        <v>10</v>
      </c>
      <c r="I284" s="179"/>
      <c r="J284" s="180">
        <f t="shared" si="70"/>
        <v>0</v>
      </c>
      <c r="K284" s="181"/>
      <c r="L284" s="182"/>
      <c r="M284" s="183" t="s">
        <v>1</v>
      </c>
      <c r="N284" s="184" t="s">
        <v>36</v>
      </c>
      <c r="P284" s="149">
        <f t="shared" si="71"/>
        <v>0</v>
      </c>
      <c r="Q284" s="149">
        <v>0</v>
      </c>
      <c r="R284" s="149">
        <f t="shared" si="72"/>
        <v>0</v>
      </c>
      <c r="S284" s="149">
        <v>0</v>
      </c>
      <c r="T284" s="150">
        <f t="shared" si="73"/>
        <v>0</v>
      </c>
      <c r="AR284" s="151" t="s">
        <v>309</v>
      </c>
      <c r="AT284" s="151" t="s">
        <v>167</v>
      </c>
      <c r="AU284" s="151" t="s">
        <v>79</v>
      </c>
      <c r="AY284" s="16" t="s">
        <v>143</v>
      </c>
      <c r="BE284" s="152">
        <f t="shared" si="74"/>
        <v>0</v>
      </c>
      <c r="BF284" s="152">
        <f t="shared" si="75"/>
        <v>0</v>
      </c>
      <c r="BG284" s="152">
        <f t="shared" si="76"/>
        <v>0</v>
      </c>
      <c r="BH284" s="152">
        <f t="shared" si="77"/>
        <v>0</v>
      </c>
      <c r="BI284" s="152">
        <f t="shared" si="78"/>
        <v>0</v>
      </c>
      <c r="BJ284" s="16" t="s">
        <v>79</v>
      </c>
      <c r="BK284" s="152">
        <f t="shared" si="79"/>
        <v>0</v>
      </c>
      <c r="BL284" s="16" t="s">
        <v>223</v>
      </c>
      <c r="BM284" s="151" t="s">
        <v>1503</v>
      </c>
    </row>
    <row r="285" spans="2:65" s="1" customFormat="1" ht="16.5" customHeight="1" x14ac:dyDescent="0.2">
      <c r="B285" s="138"/>
      <c r="C285" s="139">
        <v>140</v>
      </c>
      <c r="D285" s="139" t="s">
        <v>145</v>
      </c>
      <c r="E285" s="140" t="s">
        <v>1504</v>
      </c>
      <c r="F285" s="141" t="s">
        <v>1505</v>
      </c>
      <c r="G285" s="142" t="s">
        <v>208</v>
      </c>
      <c r="H285" s="143">
        <v>11</v>
      </c>
      <c r="I285" s="144"/>
      <c r="J285" s="145">
        <f t="shared" si="70"/>
        <v>0</v>
      </c>
      <c r="K285" s="146"/>
      <c r="L285" s="31"/>
      <c r="M285" s="147" t="s">
        <v>1</v>
      </c>
      <c r="N285" s="148" t="s">
        <v>36</v>
      </c>
      <c r="P285" s="149">
        <f t="shared" si="71"/>
        <v>0</v>
      </c>
      <c r="Q285" s="149">
        <v>0</v>
      </c>
      <c r="R285" s="149">
        <f t="shared" si="72"/>
        <v>0</v>
      </c>
      <c r="S285" s="149">
        <v>0</v>
      </c>
      <c r="T285" s="150">
        <f t="shared" si="73"/>
        <v>0</v>
      </c>
      <c r="AR285" s="151" t="s">
        <v>223</v>
      </c>
      <c r="AT285" s="151" t="s">
        <v>145</v>
      </c>
      <c r="AU285" s="151" t="s">
        <v>79</v>
      </c>
      <c r="AY285" s="16" t="s">
        <v>143</v>
      </c>
      <c r="BE285" s="152">
        <f t="shared" si="74"/>
        <v>0</v>
      </c>
      <c r="BF285" s="152">
        <f t="shared" si="75"/>
        <v>0</v>
      </c>
      <c r="BG285" s="152">
        <f t="shared" si="76"/>
        <v>0</v>
      </c>
      <c r="BH285" s="152">
        <f t="shared" si="77"/>
        <v>0</v>
      </c>
      <c r="BI285" s="152">
        <f t="shared" si="78"/>
        <v>0</v>
      </c>
      <c r="BJ285" s="16" t="s">
        <v>79</v>
      </c>
      <c r="BK285" s="152">
        <f t="shared" si="79"/>
        <v>0</v>
      </c>
      <c r="BL285" s="16" t="s">
        <v>223</v>
      </c>
      <c r="BM285" s="151" t="s">
        <v>1506</v>
      </c>
    </row>
    <row r="286" spans="2:65" s="1" customFormat="1" ht="21.75" customHeight="1" x14ac:dyDescent="0.2">
      <c r="B286" s="138"/>
      <c r="C286" s="174">
        <v>141</v>
      </c>
      <c r="D286" s="174" t="s">
        <v>167</v>
      </c>
      <c r="E286" s="175" t="s">
        <v>1507</v>
      </c>
      <c r="F286" s="176" t="s">
        <v>1508</v>
      </c>
      <c r="G286" s="177" t="s">
        <v>208</v>
      </c>
      <c r="H286" s="178">
        <v>1</v>
      </c>
      <c r="I286" s="179"/>
      <c r="J286" s="180">
        <f t="shared" si="70"/>
        <v>0</v>
      </c>
      <c r="K286" s="181"/>
      <c r="L286" s="182"/>
      <c r="M286" s="183" t="s">
        <v>1</v>
      </c>
      <c r="N286" s="184" t="s">
        <v>36</v>
      </c>
      <c r="P286" s="149">
        <f t="shared" si="71"/>
        <v>0</v>
      </c>
      <c r="Q286" s="149">
        <v>0</v>
      </c>
      <c r="R286" s="149">
        <f t="shared" si="72"/>
        <v>0</v>
      </c>
      <c r="S286" s="149">
        <v>0</v>
      </c>
      <c r="T286" s="150">
        <f t="shared" si="73"/>
        <v>0</v>
      </c>
      <c r="AR286" s="151" t="s">
        <v>309</v>
      </c>
      <c r="AT286" s="151" t="s">
        <v>167</v>
      </c>
      <c r="AU286" s="151" t="s">
        <v>79</v>
      </c>
      <c r="AY286" s="16" t="s">
        <v>143</v>
      </c>
      <c r="BE286" s="152">
        <f t="shared" si="74"/>
        <v>0</v>
      </c>
      <c r="BF286" s="152">
        <f t="shared" si="75"/>
        <v>0</v>
      </c>
      <c r="BG286" s="152">
        <f t="shared" si="76"/>
        <v>0</v>
      </c>
      <c r="BH286" s="152">
        <f t="shared" si="77"/>
        <v>0</v>
      </c>
      <c r="BI286" s="152">
        <f t="shared" si="78"/>
        <v>0</v>
      </c>
      <c r="BJ286" s="16" t="s">
        <v>79</v>
      </c>
      <c r="BK286" s="152">
        <f t="shared" si="79"/>
        <v>0</v>
      </c>
      <c r="BL286" s="16" t="s">
        <v>223</v>
      </c>
      <c r="BM286" s="151" t="s">
        <v>1509</v>
      </c>
    </row>
    <row r="287" spans="2:65" s="1" customFormat="1" ht="21.75" customHeight="1" x14ac:dyDescent="0.2">
      <c r="B287" s="138"/>
      <c r="C287" s="174">
        <v>142</v>
      </c>
      <c r="D287" s="174" t="s">
        <v>167</v>
      </c>
      <c r="E287" s="175" t="s">
        <v>1510</v>
      </c>
      <c r="F287" s="176" t="s">
        <v>1511</v>
      </c>
      <c r="G287" s="177" t="s">
        <v>208</v>
      </c>
      <c r="H287" s="178">
        <v>2</v>
      </c>
      <c r="I287" s="179"/>
      <c r="J287" s="180">
        <f t="shared" si="70"/>
        <v>0</v>
      </c>
      <c r="K287" s="181"/>
      <c r="L287" s="182"/>
      <c r="M287" s="183" t="s">
        <v>1</v>
      </c>
      <c r="N287" s="184" t="s">
        <v>36</v>
      </c>
      <c r="P287" s="149">
        <f t="shared" si="71"/>
        <v>0</v>
      </c>
      <c r="Q287" s="149">
        <v>0</v>
      </c>
      <c r="R287" s="149">
        <f t="shared" si="72"/>
        <v>0</v>
      </c>
      <c r="S287" s="149">
        <v>0</v>
      </c>
      <c r="T287" s="150">
        <f t="shared" si="73"/>
        <v>0</v>
      </c>
      <c r="AR287" s="151" t="s">
        <v>309</v>
      </c>
      <c r="AT287" s="151" t="s">
        <v>167</v>
      </c>
      <c r="AU287" s="151" t="s">
        <v>79</v>
      </c>
      <c r="AY287" s="16" t="s">
        <v>143</v>
      </c>
      <c r="BE287" s="152">
        <f t="shared" si="74"/>
        <v>0</v>
      </c>
      <c r="BF287" s="152">
        <f t="shared" si="75"/>
        <v>0</v>
      </c>
      <c r="BG287" s="152">
        <f t="shared" si="76"/>
        <v>0</v>
      </c>
      <c r="BH287" s="152">
        <f t="shared" si="77"/>
        <v>0</v>
      </c>
      <c r="BI287" s="152">
        <f t="shared" si="78"/>
        <v>0</v>
      </c>
      <c r="BJ287" s="16" t="s">
        <v>79</v>
      </c>
      <c r="BK287" s="152">
        <f t="shared" si="79"/>
        <v>0</v>
      </c>
      <c r="BL287" s="16" t="s">
        <v>223</v>
      </c>
      <c r="BM287" s="151" t="s">
        <v>1512</v>
      </c>
    </row>
    <row r="288" spans="2:65" s="1" customFormat="1" ht="21.75" customHeight="1" x14ac:dyDescent="0.2">
      <c r="B288" s="138"/>
      <c r="C288" s="174">
        <v>143</v>
      </c>
      <c r="D288" s="174" t="s">
        <v>167</v>
      </c>
      <c r="E288" s="175" t="s">
        <v>1513</v>
      </c>
      <c r="F288" s="176" t="s">
        <v>1514</v>
      </c>
      <c r="G288" s="177" t="s">
        <v>208</v>
      </c>
      <c r="H288" s="178">
        <v>4</v>
      </c>
      <c r="I288" s="179"/>
      <c r="J288" s="180">
        <f t="shared" si="70"/>
        <v>0</v>
      </c>
      <c r="K288" s="181"/>
      <c r="L288" s="182"/>
      <c r="M288" s="183" t="s">
        <v>1</v>
      </c>
      <c r="N288" s="184" t="s">
        <v>36</v>
      </c>
      <c r="P288" s="149">
        <f t="shared" si="71"/>
        <v>0</v>
      </c>
      <c r="Q288" s="149">
        <v>0</v>
      </c>
      <c r="R288" s="149">
        <f t="shared" si="72"/>
        <v>0</v>
      </c>
      <c r="S288" s="149">
        <v>0</v>
      </c>
      <c r="T288" s="150">
        <f t="shared" si="73"/>
        <v>0</v>
      </c>
      <c r="AR288" s="151" t="s">
        <v>309</v>
      </c>
      <c r="AT288" s="151" t="s">
        <v>167</v>
      </c>
      <c r="AU288" s="151" t="s">
        <v>79</v>
      </c>
      <c r="AY288" s="16" t="s">
        <v>143</v>
      </c>
      <c r="BE288" s="152">
        <f t="shared" si="74"/>
        <v>0</v>
      </c>
      <c r="BF288" s="152">
        <f t="shared" si="75"/>
        <v>0</v>
      </c>
      <c r="BG288" s="152">
        <f t="shared" si="76"/>
        <v>0</v>
      </c>
      <c r="BH288" s="152">
        <f t="shared" si="77"/>
        <v>0</v>
      </c>
      <c r="BI288" s="152">
        <f t="shared" si="78"/>
        <v>0</v>
      </c>
      <c r="BJ288" s="16" t="s">
        <v>79</v>
      </c>
      <c r="BK288" s="152">
        <f t="shared" si="79"/>
        <v>0</v>
      </c>
      <c r="BL288" s="16" t="s">
        <v>223</v>
      </c>
      <c r="BM288" s="151" t="s">
        <v>1515</v>
      </c>
    </row>
    <row r="289" spans="2:65" s="1" customFormat="1" ht="24.15" customHeight="1" x14ac:dyDescent="0.2">
      <c r="B289" s="138"/>
      <c r="C289" s="139">
        <v>144</v>
      </c>
      <c r="D289" s="139" t="s">
        <v>145</v>
      </c>
      <c r="E289" s="140" t="s">
        <v>1168</v>
      </c>
      <c r="F289" s="141" t="s">
        <v>1169</v>
      </c>
      <c r="G289" s="142" t="s">
        <v>170</v>
      </c>
      <c r="H289" s="143">
        <v>1.4999999999999999E-2</v>
      </c>
      <c r="I289" s="144"/>
      <c r="J289" s="145">
        <f t="shared" si="70"/>
        <v>0</v>
      </c>
      <c r="K289" s="146"/>
      <c r="L289" s="31"/>
      <c r="M289" s="147" t="s">
        <v>1</v>
      </c>
      <c r="N289" s="148" t="s">
        <v>36</v>
      </c>
      <c r="P289" s="149">
        <f t="shared" si="71"/>
        <v>0</v>
      </c>
      <c r="Q289" s="149">
        <v>0</v>
      </c>
      <c r="R289" s="149">
        <f t="shared" si="72"/>
        <v>0</v>
      </c>
      <c r="S289" s="149">
        <v>0</v>
      </c>
      <c r="T289" s="150">
        <f t="shared" si="73"/>
        <v>0</v>
      </c>
      <c r="AR289" s="151" t="s">
        <v>223</v>
      </c>
      <c r="AT289" s="151" t="s">
        <v>145</v>
      </c>
      <c r="AU289" s="151" t="s">
        <v>79</v>
      </c>
      <c r="AY289" s="16" t="s">
        <v>143</v>
      </c>
      <c r="BE289" s="152">
        <f t="shared" si="74"/>
        <v>0</v>
      </c>
      <c r="BF289" s="152">
        <f t="shared" si="75"/>
        <v>0</v>
      </c>
      <c r="BG289" s="152">
        <f t="shared" si="76"/>
        <v>0</v>
      </c>
      <c r="BH289" s="152">
        <f t="shared" si="77"/>
        <v>0</v>
      </c>
      <c r="BI289" s="152">
        <f t="shared" si="78"/>
        <v>0</v>
      </c>
      <c r="BJ289" s="16" t="s">
        <v>79</v>
      </c>
      <c r="BK289" s="152">
        <f t="shared" si="79"/>
        <v>0</v>
      </c>
      <c r="BL289" s="16" t="s">
        <v>223</v>
      </c>
      <c r="BM289" s="151" t="s">
        <v>1516</v>
      </c>
    </row>
    <row r="290" spans="2:65" s="11" customFormat="1" ht="25.95" customHeight="1" x14ac:dyDescent="0.25">
      <c r="B290" s="126"/>
      <c r="D290" s="127" t="s">
        <v>69</v>
      </c>
      <c r="E290" s="128" t="s">
        <v>1170</v>
      </c>
      <c r="F290" s="128" t="s">
        <v>1171</v>
      </c>
      <c r="I290" s="129"/>
      <c r="J290" s="130">
        <f>BK290</f>
        <v>0</v>
      </c>
      <c r="L290" s="126"/>
      <c r="M290" s="131"/>
      <c r="P290" s="132">
        <f>P291</f>
        <v>0</v>
      </c>
      <c r="R290" s="132">
        <f>R291</f>
        <v>0</v>
      </c>
      <c r="T290" s="133">
        <f>T291</f>
        <v>0</v>
      </c>
      <c r="AR290" s="127" t="s">
        <v>85</v>
      </c>
      <c r="AT290" s="134" t="s">
        <v>69</v>
      </c>
      <c r="AU290" s="134" t="s">
        <v>70</v>
      </c>
      <c r="AY290" s="127" t="s">
        <v>143</v>
      </c>
      <c r="BK290" s="135">
        <f>BK291</f>
        <v>0</v>
      </c>
    </row>
    <row r="291" spans="2:65" s="1" customFormat="1" ht="37.950000000000003" customHeight="1" x14ac:dyDescent="0.2">
      <c r="B291" s="138"/>
      <c r="C291" s="139">
        <v>145</v>
      </c>
      <c r="D291" s="139" t="s">
        <v>145</v>
      </c>
      <c r="E291" s="140" t="s">
        <v>1517</v>
      </c>
      <c r="F291" s="141" t="s">
        <v>1518</v>
      </c>
      <c r="G291" s="142" t="s">
        <v>1174</v>
      </c>
      <c r="H291" s="143">
        <v>8</v>
      </c>
      <c r="I291" s="144"/>
      <c r="J291" s="145">
        <f>ROUND(I291*H291,2)</f>
        <v>0</v>
      </c>
      <c r="K291" s="146"/>
      <c r="L291" s="31"/>
      <c r="M291" s="189" t="s">
        <v>1</v>
      </c>
      <c r="N291" s="190" t="s">
        <v>36</v>
      </c>
      <c r="O291" s="191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151" t="s">
        <v>1175</v>
      </c>
      <c r="AT291" s="151" t="s">
        <v>145</v>
      </c>
      <c r="AU291" s="151" t="s">
        <v>75</v>
      </c>
      <c r="AY291" s="16" t="s">
        <v>143</v>
      </c>
      <c r="BE291" s="152">
        <f>IF(N291="základná",J291,0)</f>
        <v>0</v>
      </c>
      <c r="BF291" s="152">
        <f>IF(N291="znížená",J291,0)</f>
        <v>0</v>
      </c>
      <c r="BG291" s="152">
        <f>IF(N291="zákl. prenesená",J291,0)</f>
        <v>0</v>
      </c>
      <c r="BH291" s="152">
        <f>IF(N291="zníž. prenesená",J291,0)</f>
        <v>0</v>
      </c>
      <c r="BI291" s="152">
        <f>IF(N291="nulová",J291,0)</f>
        <v>0</v>
      </c>
      <c r="BJ291" s="16" t="s">
        <v>79</v>
      </c>
      <c r="BK291" s="152">
        <f>ROUND(I291*H291,2)</f>
        <v>0</v>
      </c>
      <c r="BL291" s="16" t="s">
        <v>1175</v>
      </c>
      <c r="BM291" s="151" t="s">
        <v>1519</v>
      </c>
    </row>
    <row r="292" spans="2:65" s="1" customFormat="1" ht="6.9" customHeight="1" x14ac:dyDescent="0.2">
      <c r="B292" s="46"/>
      <c r="C292" s="47"/>
      <c r="D292" s="47"/>
      <c r="E292" s="47"/>
      <c r="F292" s="47"/>
      <c r="G292" s="47"/>
      <c r="H292" s="47"/>
      <c r="I292" s="47"/>
      <c r="J292" s="47"/>
      <c r="K292" s="47"/>
      <c r="L292" s="31"/>
    </row>
  </sheetData>
  <autoFilter ref="C130:K291" xr:uid="{00000000-0009-0000-0000-000003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43"/>
  <sheetViews>
    <sheetView showGridLines="0" topLeftCell="A112" workbookViewId="0">
      <selection activeCell="F129" sqref="F129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27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87</v>
      </c>
    </row>
    <row r="3" spans="2:46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" customHeight="1" x14ac:dyDescent="0.2">
      <c r="B4" s="19"/>
      <c r="D4" s="20" t="s">
        <v>91</v>
      </c>
      <c r="L4" s="19"/>
      <c r="M4" s="89" t="s">
        <v>9</v>
      </c>
      <c r="AT4" s="16" t="s">
        <v>3</v>
      </c>
    </row>
    <row r="5" spans="2:46" ht="6.9" customHeight="1" x14ac:dyDescent="0.2">
      <c r="B5" s="19"/>
      <c r="L5" s="19"/>
    </row>
    <row r="6" spans="2:46" ht="12" customHeight="1" x14ac:dyDescent="0.2">
      <c r="B6" s="19"/>
      <c r="D6" s="26" t="s">
        <v>14</v>
      </c>
      <c r="L6" s="19"/>
    </row>
    <row r="7" spans="2:46" ht="16.5" customHeight="1" x14ac:dyDescent="0.2">
      <c r="B7" s="19"/>
      <c r="E7" s="241" t="str">
        <f>'Rekapitulácia stavby'!K6</f>
        <v>Obnova Materskej školy Hrubá Borša</v>
      </c>
      <c r="F7" s="242"/>
      <c r="G7" s="242"/>
      <c r="H7" s="242"/>
      <c r="L7" s="19"/>
    </row>
    <row r="8" spans="2:46" s="1" customFormat="1" ht="12" customHeight="1" x14ac:dyDescent="0.2">
      <c r="B8" s="31"/>
      <c r="D8" s="26" t="s">
        <v>92</v>
      </c>
      <c r="L8" s="31"/>
    </row>
    <row r="9" spans="2:46" s="1" customFormat="1" ht="16.5" customHeight="1" x14ac:dyDescent="0.2">
      <c r="B9" s="31"/>
      <c r="E9" s="214" t="s">
        <v>1520</v>
      </c>
      <c r="F9" s="240"/>
      <c r="G9" s="240"/>
      <c r="H9" s="240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5" customHeight="1" x14ac:dyDescent="0.2">
      <c r="B13" s="31"/>
      <c r="L13" s="31"/>
    </row>
    <row r="14" spans="2:46" s="1" customFormat="1" ht="12" customHeight="1" x14ac:dyDescent="0.2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 x14ac:dyDescent="0.2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" customHeight="1" x14ac:dyDescent="0.2">
      <c r="B16" s="31"/>
      <c r="L16" s="31"/>
    </row>
    <row r="17" spans="2:12" s="1" customFormat="1" ht="12" customHeight="1" x14ac:dyDescent="0.2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 x14ac:dyDescent="0.2">
      <c r="B18" s="31"/>
      <c r="E18" s="243" t="str">
        <f>'Rekapitulácia stavby'!E14</f>
        <v>Vyplň údaj</v>
      </c>
      <c r="F18" s="239"/>
      <c r="G18" s="239"/>
      <c r="H18" s="239"/>
      <c r="I18" s="26" t="s">
        <v>23</v>
      </c>
      <c r="J18" s="27" t="str">
        <f>'Rekapitulácia stavby'!AN14</f>
        <v>Vyplň údaj</v>
      </c>
      <c r="L18" s="31"/>
    </row>
    <row r="19" spans="2:12" s="1" customFormat="1" ht="6.9" customHeight="1" x14ac:dyDescent="0.2">
      <c r="B19" s="31"/>
      <c r="L19" s="31"/>
    </row>
    <row r="20" spans="2:12" s="1" customFormat="1" ht="12" customHeight="1" x14ac:dyDescent="0.2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 x14ac:dyDescent="0.2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" customHeight="1" x14ac:dyDescent="0.2">
      <c r="B22" s="31"/>
      <c r="L22" s="31"/>
    </row>
    <row r="23" spans="2:12" s="1" customFormat="1" ht="12" customHeight="1" x14ac:dyDescent="0.2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 x14ac:dyDescent="0.2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" customHeight="1" x14ac:dyDescent="0.2">
      <c r="B25" s="31"/>
      <c r="L25" s="31"/>
    </row>
    <row r="26" spans="2:12" s="1" customFormat="1" ht="12" customHeight="1" x14ac:dyDescent="0.2">
      <c r="B26" s="31"/>
      <c r="D26" s="26" t="s">
        <v>29</v>
      </c>
      <c r="L26" s="31"/>
    </row>
    <row r="27" spans="2:12" s="7" customFormat="1" ht="16.5" customHeight="1" x14ac:dyDescent="0.2">
      <c r="B27" s="90"/>
      <c r="E27" s="223" t="s">
        <v>1</v>
      </c>
      <c r="F27" s="223"/>
      <c r="G27" s="223"/>
      <c r="H27" s="223"/>
      <c r="L27" s="90"/>
    </row>
    <row r="28" spans="2:12" s="1" customFormat="1" ht="6.9" customHeight="1" x14ac:dyDescent="0.2">
      <c r="B28" s="31"/>
      <c r="L28" s="31"/>
    </row>
    <row r="29" spans="2:12" s="1" customFormat="1" ht="6.9" customHeight="1" x14ac:dyDescent="0.2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 x14ac:dyDescent="0.2">
      <c r="B30" s="31"/>
      <c r="D30" s="91" t="s">
        <v>30</v>
      </c>
      <c r="J30" s="67">
        <f>ROUND(J130, 2)</f>
        <v>0</v>
      </c>
      <c r="L30" s="31"/>
    </row>
    <row r="31" spans="2:12" s="1" customFormat="1" ht="6.9" customHeight="1" x14ac:dyDescent="0.2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" customHeight="1" x14ac:dyDescent="0.2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" customHeight="1" x14ac:dyDescent="0.2">
      <c r="B33" s="31"/>
      <c r="D33" s="92" t="s">
        <v>34</v>
      </c>
      <c r="E33" s="36" t="s">
        <v>35</v>
      </c>
      <c r="F33" s="93">
        <f>ROUND((SUM(BE130:BE342)),  2)</f>
        <v>0</v>
      </c>
      <c r="G33" s="94"/>
      <c r="H33" s="94"/>
      <c r="I33" s="95">
        <v>0.2</v>
      </c>
      <c r="J33" s="93">
        <f>ROUND(((SUM(BE130:BE342))*I33),  2)</f>
        <v>0</v>
      </c>
      <c r="L33" s="31"/>
    </row>
    <row r="34" spans="2:12" s="1" customFormat="1" ht="14.4" customHeight="1" x14ac:dyDescent="0.2">
      <c r="B34" s="31"/>
      <c r="E34" s="36" t="s">
        <v>36</v>
      </c>
      <c r="F34" s="93">
        <f>ROUND((SUM(BF130:BF342)),  2)</f>
        <v>0</v>
      </c>
      <c r="G34" s="94"/>
      <c r="H34" s="94"/>
      <c r="I34" s="95">
        <v>0.2</v>
      </c>
      <c r="J34" s="93">
        <f>ROUND(((SUM(BF130:BF342))*I34),  2)</f>
        <v>0</v>
      </c>
      <c r="L34" s="31"/>
    </row>
    <row r="35" spans="2:12" s="1" customFormat="1" ht="14.4" hidden="1" customHeight="1" x14ac:dyDescent="0.2">
      <c r="B35" s="31"/>
      <c r="E35" s="26" t="s">
        <v>37</v>
      </c>
      <c r="F35" s="96">
        <f>ROUND((SUM(BG130:BG342)),  2)</f>
        <v>0</v>
      </c>
      <c r="I35" s="97">
        <v>0.2</v>
      </c>
      <c r="J35" s="96">
        <f>0</f>
        <v>0</v>
      </c>
      <c r="L35" s="31"/>
    </row>
    <row r="36" spans="2:12" s="1" customFormat="1" ht="14.4" hidden="1" customHeight="1" x14ac:dyDescent="0.2">
      <c r="B36" s="31"/>
      <c r="E36" s="26" t="s">
        <v>38</v>
      </c>
      <c r="F36" s="96">
        <f>ROUND((SUM(BH130:BH342)),  2)</f>
        <v>0</v>
      </c>
      <c r="I36" s="97">
        <v>0.2</v>
      </c>
      <c r="J36" s="96">
        <f>0</f>
        <v>0</v>
      </c>
      <c r="L36" s="31"/>
    </row>
    <row r="37" spans="2:12" s="1" customFormat="1" ht="14.4" hidden="1" customHeight="1" x14ac:dyDescent="0.2">
      <c r="B37" s="31"/>
      <c r="E37" s="36" t="s">
        <v>39</v>
      </c>
      <c r="F37" s="93">
        <f>ROUND((SUM(BI130:BI342)),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" customHeight="1" x14ac:dyDescent="0.2">
      <c r="B38" s="31"/>
      <c r="L38" s="31"/>
    </row>
    <row r="39" spans="2:12" s="1" customFormat="1" ht="25.35" customHeight="1" x14ac:dyDescent="0.2">
      <c r="B39" s="31"/>
      <c r="C39" s="98"/>
      <c r="D39" s="99" t="s">
        <v>40</v>
      </c>
      <c r="E39" s="58"/>
      <c r="F39" s="58"/>
      <c r="G39" s="100" t="s">
        <v>41</v>
      </c>
      <c r="H39" s="101" t="s">
        <v>42</v>
      </c>
      <c r="I39" s="58"/>
      <c r="J39" s="102">
        <f>SUM(J30:J37)</f>
        <v>0</v>
      </c>
      <c r="K39" s="103"/>
      <c r="L39" s="31"/>
    </row>
    <row r="40" spans="2:12" s="1" customFormat="1" ht="14.4" customHeight="1" x14ac:dyDescent="0.2">
      <c r="B40" s="31"/>
      <c r="L40" s="31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" customHeight="1" x14ac:dyDescent="0.2">
      <c r="B82" s="31"/>
      <c r="C82" s="20" t="s">
        <v>94</v>
      </c>
      <c r="L82" s="31"/>
    </row>
    <row r="83" spans="2:47" s="1" customFormat="1" ht="6.9" customHeight="1" x14ac:dyDescent="0.2">
      <c r="B83" s="31"/>
      <c r="L83" s="31"/>
    </row>
    <row r="84" spans="2:47" s="1" customFormat="1" ht="12" customHeight="1" x14ac:dyDescent="0.2">
      <c r="B84" s="31"/>
      <c r="C84" s="26" t="s">
        <v>14</v>
      </c>
      <c r="L84" s="31"/>
    </row>
    <row r="85" spans="2:47" s="1" customFormat="1" ht="16.5" customHeight="1" x14ac:dyDescent="0.2">
      <c r="B85" s="31"/>
      <c r="E85" s="241" t="str">
        <f>E7</f>
        <v>Obnova Materskej školy Hrubá Borša</v>
      </c>
      <c r="F85" s="242"/>
      <c r="G85" s="242"/>
      <c r="H85" s="242"/>
      <c r="L85" s="31"/>
    </row>
    <row r="86" spans="2:47" s="1" customFormat="1" ht="12" customHeight="1" x14ac:dyDescent="0.2">
      <c r="B86" s="31"/>
      <c r="C86" s="26" t="s">
        <v>92</v>
      </c>
      <c r="L86" s="31"/>
    </row>
    <row r="87" spans="2:47" s="1" customFormat="1" ht="16.5" customHeight="1" x14ac:dyDescent="0.2">
      <c r="B87" s="31"/>
      <c r="E87" s="214" t="str">
        <f>E9</f>
        <v>4 - Elektroinštalácia</v>
      </c>
      <c r="F87" s="240"/>
      <c r="G87" s="240"/>
      <c r="H87" s="240"/>
      <c r="L87" s="31"/>
    </row>
    <row r="88" spans="2:47" s="1" customFormat="1" ht="6.9" customHeight="1" x14ac:dyDescent="0.2">
      <c r="B88" s="31"/>
      <c r="L88" s="31"/>
    </row>
    <row r="89" spans="2:47" s="1" customFormat="1" ht="12" customHeight="1" x14ac:dyDescent="0.2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" customHeight="1" x14ac:dyDescent="0.2">
      <c r="B90" s="31"/>
      <c r="L90" s="31"/>
    </row>
    <row r="91" spans="2:47" s="1" customFormat="1" ht="15.15" customHeight="1" x14ac:dyDescent="0.2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15" customHeight="1" x14ac:dyDescent="0.2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 x14ac:dyDescent="0.2">
      <c r="B95" s="31"/>
      <c r="L95" s="31"/>
    </row>
    <row r="96" spans="2:47" s="1" customFormat="1" ht="22.95" customHeight="1" x14ac:dyDescent="0.2">
      <c r="B96" s="31"/>
      <c r="C96" s="108" t="s">
        <v>97</v>
      </c>
      <c r="J96" s="67">
        <f>J130</f>
        <v>0</v>
      </c>
      <c r="L96" s="31"/>
      <c r="AU96" s="16" t="s">
        <v>98</v>
      </c>
    </row>
    <row r="97" spans="2:12" s="8" customFormat="1" ht="24.9" customHeight="1" x14ac:dyDescent="0.2">
      <c r="B97" s="109"/>
      <c r="D97" s="110" t="s">
        <v>1521</v>
      </c>
      <c r="E97" s="111"/>
      <c r="F97" s="111"/>
      <c r="G97" s="111"/>
      <c r="H97" s="111"/>
      <c r="I97" s="111"/>
      <c r="J97" s="112">
        <f>J131</f>
        <v>0</v>
      </c>
      <c r="L97" s="109"/>
    </row>
    <row r="98" spans="2:12" s="9" customFormat="1" ht="19.95" customHeight="1" x14ac:dyDescent="0.2">
      <c r="B98" s="113"/>
      <c r="D98" s="114" t="s">
        <v>1522</v>
      </c>
      <c r="E98" s="115"/>
      <c r="F98" s="115"/>
      <c r="G98" s="115"/>
      <c r="H98" s="115"/>
      <c r="I98" s="115"/>
      <c r="J98" s="116">
        <f>J150</f>
        <v>0</v>
      </c>
      <c r="L98" s="113"/>
    </row>
    <row r="99" spans="2:12" s="9" customFormat="1" ht="19.95" customHeight="1" x14ac:dyDescent="0.2">
      <c r="B99" s="113"/>
      <c r="D99" s="114" t="s">
        <v>1523</v>
      </c>
      <c r="E99" s="115"/>
      <c r="F99" s="115"/>
      <c r="G99" s="115"/>
      <c r="H99" s="115"/>
      <c r="I99" s="115"/>
      <c r="J99" s="116">
        <f>J194</f>
        <v>0</v>
      </c>
      <c r="L99" s="113"/>
    </row>
    <row r="100" spans="2:12" s="8" customFormat="1" ht="24.9" customHeight="1" x14ac:dyDescent="0.2">
      <c r="B100" s="109"/>
      <c r="D100" s="110" t="s">
        <v>1524</v>
      </c>
      <c r="E100" s="111"/>
      <c r="F100" s="111"/>
      <c r="G100" s="111"/>
      <c r="H100" s="111"/>
      <c r="I100" s="111"/>
      <c r="J100" s="112">
        <f>J197</f>
        <v>0</v>
      </c>
      <c r="L100" s="109"/>
    </row>
    <row r="101" spans="2:12" s="9" customFormat="1" ht="19.95" customHeight="1" x14ac:dyDescent="0.2">
      <c r="B101" s="113"/>
      <c r="D101" s="114" t="s">
        <v>1525</v>
      </c>
      <c r="E101" s="115"/>
      <c r="F101" s="115"/>
      <c r="G101" s="115"/>
      <c r="H101" s="115"/>
      <c r="I101" s="115"/>
      <c r="J101" s="116">
        <f>J220</f>
        <v>0</v>
      </c>
      <c r="L101" s="113"/>
    </row>
    <row r="102" spans="2:12" s="8" customFormat="1" ht="24.9" customHeight="1" x14ac:dyDescent="0.2">
      <c r="B102" s="109"/>
      <c r="D102" s="110" t="s">
        <v>1526</v>
      </c>
      <c r="E102" s="111"/>
      <c r="F102" s="111"/>
      <c r="G102" s="111"/>
      <c r="H102" s="111"/>
      <c r="I102" s="111"/>
      <c r="J102" s="112">
        <f>J232</f>
        <v>0</v>
      </c>
      <c r="L102" s="109"/>
    </row>
    <row r="103" spans="2:12" s="9" customFormat="1" ht="19.95" customHeight="1" x14ac:dyDescent="0.2">
      <c r="B103" s="113"/>
      <c r="D103" s="114" t="s">
        <v>1527</v>
      </c>
      <c r="E103" s="115"/>
      <c r="F103" s="115"/>
      <c r="G103" s="115"/>
      <c r="H103" s="115"/>
      <c r="I103" s="115"/>
      <c r="J103" s="116">
        <f>J245</f>
        <v>0</v>
      </c>
      <c r="L103" s="113"/>
    </row>
    <row r="104" spans="2:12" s="8" customFormat="1" ht="24.9" customHeight="1" x14ac:dyDescent="0.2">
      <c r="B104" s="109"/>
      <c r="D104" s="110" t="s">
        <v>1528</v>
      </c>
      <c r="E104" s="111"/>
      <c r="F104" s="111"/>
      <c r="G104" s="111"/>
      <c r="H104" s="111"/>
      <c r="I104" s="111"/>
      <c r="J104" s="112">
        <f>J250</f>
        <v>0</v>
      </c>
      <c r="L104" s="109"/>
    </row>
    <row r="105" spans="2:12" s="9" customFormat="1" ht="19.95" customHeight="1" x14ac:dyDescent="0.2">
      <c r="B105" s="113"/>
      <c r="D105" s="114" t="s">
        <v>1529</v>
      </c>
      <c r="E105" s="115"/>
      <c r="F105" s="115"/>
      <c r="G105" s="115"/>
      <c r="H105" s="115"/>
      <c r="I105" s="115"/>
      <c r="J105" s="116">
        <f>J278</f>
        <v>0</v>
      </c>
      <c r="L105" s="113"/>
    </row>
    <row r="106" spans="2:12" s="8" customFormat="1" ht="24.9" customHeight="1" x14ac:dyDescent="0.2">
      <c r="B106" s="109"/>
      <c r="D106" s="110" t="s">
        <v>1530</v>
      </c>
      <c r="E106" s="111"/>
      <c r="F106" s="111"/>
      <c r="G106" s="111"/>
      <c r="H106" s="111"/>
      <c r="I106" s="111"/>
      <c r="J106" s="112">
        <f>J290</f>
        <v>0</v>
      </c>
      <c r="L106" s="109"/>
    </row>
    <row r="107" spans="2:12" s="8" customFormat="1" ht="24.9" customHeight="1" x14ac:dyDescent="0.2">
      <c r="B107" s="109"/>
      <c r="D107" s="110" t="s">
        <v>126</v>
      </c>
      <c r="E107" s="111"/>
      <c r="F107" s="111"/>
      <c r="G107" s="111"/>
      <c r="H107" s="111"/>
      <c r="I107" s="111"/>
      <c r="J107" s="112">
        <f>J310</f>
        <v>0</v>
      </c>
      <c r="L107" s="109"/>
    </row>
    <row r="108" spans="2:12" s="9" customFormat="1" ht="19.95" customHeight="1" x14ac:dyDescent="0.2">
      <c r="B108" s="113"/>
      <c r="D108" s="114" t="s">
        <v>105</v>
      </c>
      <c r="E108" s="115"/>
      <c r="F108" s="115"/>
      <c r="G108" s="115"/>
      <c r="H108" s="115"/>
      <c r="I108" s="115"/>
      <c r="J108" s="116">
        <f>J317</f>
        <v>0</v>
      </c>
      <c r="L108" s="113"/>
    </row>
    <row r="109" spans="2:12" s="9" customFormat="1" ht="19.95" customHeight="1" x14ac:dyDescent="0.2">
      <c r="B109" s="113"/>
      <c r="D109" s="114" t="s">
        <v>1531</v>
      </c>
      <c r="E109" s="115"/>
      <c r="F109" s="115"/>
      <c r="G109" s="115"/>
      <c r="H109" s="115"/>
      <c r="I109" s="115"/>
      <c r="J109" s="116">
        <f>J328</f>
        <v>0</v>
      </c>
      <c r="L109" s="113"/>
    </row>
    <row r="110" spans="2:12" s="9" customFormat="1" ht="19.95" customHeight="1" x14ac:dyDescent="0.2">
      <c r="B110" s="113"/>
      <c r="D110" s="114" t="s">
        <v>1532</v>
      </c>
      <c r="E110" s="115"/>
      <c r="F110" s="115"/>
      <c r="G110" s="115"/>
      <c r="H110" s="115"/>
      <c r="I110" s="115"/>
      <c r="J110" s="116">
        <f>J331</f>
        <v>0</v>
      </c>
      <c r="L110" s="113"/>
    </row>
    <row r="111" spans="2:12" s="1" customFormat="1" ht="21.75" customHeight="1" x14ac:dyDescent="0.2">
      <c r="B111" s="31"/>
      <c r="L111" s="31"/>
    </row>
    <row r="112" spans="2:12" s="1" customFormat="1" ht="6.9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1"/>
    </row>
    <row r="116" spans="2:12" s="1" customFormat="1" ht="6.9" customHeight="1" x14ac:dyDescent="0.2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1"/>
    </row>
    <row r="117" spans="2:12" s="1" customFormat="1" ht="24.9" customHeight="1" x14ac:dyDescent="0.2">
      <c r="B117" s="31"/>
      <c r="C117" s="20" t="s">
        <v>129</v>
      </c>
      <c r="L117" s="31"/>
    </row>
    <row r="118" spans="2:12" s="1" customFormat="1" ht="6.9" customHeight="1" x14ac:dyDescent="0.2">
      <c r="B118" s="31"/>
      <c r="L118" s="31"/>
    </row>
    <row r="119" spans="2:12" s="1" customFormat="1" ht="12" customHeight="1" x14ac:dyDescent="0.2">
      <c r="B119" s="31"/>
      <c r="C119" s="26" t="s">
        <v>14</v>
      </c>
      <c r="L119" s="31"/>
    </row>
    <row r="120" spans="2:12" s="1" customFormat="1" ht="16.5" customHeight="1" x14ac:dyDescent="0.2">
      <c r="B120" s="31"/>
      <c r="E120" s="241" t="str">
        <f>E7</f>
        <v>Obnova Materskej školy Hrubá Borša</v>
      </c>
      <c r="F120" s="242"/>
      <c r="G120" s="242"/>
      <c r="H120" s="242"/>
      <c r="L120" s="31"/>
    </row>
    <row r="121" spans="2:12" s="1" customFormat="1" ht="12" customHeight="1" x14ac:dyDescent="0.2">
      <c r="B121" s="31"/>
      <c r="C121" s="26" t="s">
        <v>92</v>
      </c>
      <c r="L121" s="31"/>
    </row>
    <row r="122" spans="2:12" s="1" customFormat="1" ht="16.5" customHeight="1" x14ac:dyDescent="0.2">
      <c r="B122" s="31"/>
      <c r="E122" s="214" t="str">
        <f>E9</f>
        <v>4 - Elektroinštalácia</v>
      </c>
      <c r="F122" s="240"/>
      <c r="G122" s="240"/>
      <c r="H122" s="240"/>
      <c r="L122" s="31"/>
    </row>
    <row r="123" spans="2:12" s="1" customFormat="1" ht="6.9" customHeight="1" x14ac:dyDescent="0.2">
      <c r="B123" s="31"/>
      <c r="L123" s="31"/>
    </row>
    <row r="124" spans="2:12" s="1" customFormat="1" ht="12" customHeight="1" x14ac:dyDescent="0.2">
      <c r="B124" s="31"/>
      <c r="C124" s="26" t="s">
        <v>18</v>
      </c>
      <c r="F124" s="24" t="str">
        <f>F12</f>
        <v xml:space="preserve"> </v>
      </c>
      <c r="I124" s="26" t="s">
        <v>20</v>
      </c>
      <c r="J124" s="54" t="str">
        <f>IF(J12="","",J12)</f>
        <v/>
      </c>
      <c r="L124" s="31"/>
    </row>
    <row r="125" spans="2:12" s="1" customFormat="1" ht="6.9" customHeight="1" x14ac:dyDescent="0.2">
      <c r="B125" s="31"/>
      <c r="L125" s="31"/>
    </row>
    <row r="126" spans="2:12" s="1" customFormat="1" ht="15.15" customHeight="1" x14ac:dyDescent="0.2">
      <c r="B126" s="31"/>
      <c r="C126" s="26" t="s">
        <v>21</v>
      </c>
      <c r="F126" s="24" t="str">
        <f>E15</f>
        <v xml:space="preserve"> </v>
      </c>
      <c r="I126" s="26" t="s">
        <v>26</v>
      </c>
      <c r="J126" s="29" t="str">
        <f>E21</f>
        <v xml:space="preserve"> </v>
      </c>
      <c r="L126" s="31"/>
    </row>
    <row r="127" spans="2:12" s="1" customFormat="1" ht="15.15" customHeight="1" x14ac:dyDescent="0.2">
      <c r="B127" s="31"/>
      <c r="C127" s="26" t="s">
        <v>24</v>
      </c>
      <c r="F127" s="24" t="str">
        <f>IF(E18="","",E18)</f>
        <v>Vyplň údaj</v>
      </c>
      <c r="I127" s="26" t="s">
        <v>28</v>
      </c>
      <c r="J127" s="29" t="str">
        <f>E24</f>
        <v xml:space="preserve"> </v>
      </c>
      <c r="L127" s="31"/>
    </row>
    <row r="128" spans="2:12" s="1" customFormat="1" ht="10.35" customHeight="1" x14ac:dyDescent="0.2">
      <c r="B128" s="31"/>
      <c r="L128" s="31"/>
    </row>
    <row r="129" spans="2:65" s="10" customFormat="1" ht="29.25" customHeight="1" x14ac:dyDescent="0.2">
      <c r="B129" s="117"/>
      <c r="C129" s="118" t="s">
        <v>130</v>
      </c>
      <c r="D129" s="119" t="s">
        <v>55</v>
      </c>
      <c r="E129" s="119" t="s">
        <v>51</v>
      </c>
      <c r="F129" s="119" t="s">
        <v>2076</v>
      </c>
      <c r="G129" s="119" t="s">
        <v>131</v>
      </c>
      <c r="H129" s="119" t="s">
        <v>132</v>
      </c>
      <c r="I129" s="119" t="s">
        <v>133</v>
      </c>
      <c r="J129" s="120" t="s">
        <v>96</v>
      </c>
      <c r="K129" s="121" t="s">
        <v>134</v>
      </c>
      <c r="L129" s="117"/>
      <c r="M129" s="60" t="s">
        <v>1</v>
      </c>
      <c r="N129" s="61" t="s">
        <v>34</v>
      </c>
      <c r="O129" s="61" t="s">
        <v>135</v>
      </c>
      <c r="P129" s="61" t="s">
        <v>136</v>
      </c>
      <c r="Q129" s="61" t="s">
        <v>137</v>
      </c>
      <c r="R129" s="61" t="s">
        <v>138</v>
      </c>
      <c r="S129" s="61" t="s">
        <v>139</v>
      </c>
      <c r="T129" s="62" t="s">
        <v>140</v>
      </c>
    </row>
    <row r="130" spans="2:65" s="1" customFormat="1" ht="22.95" customHeight="1" x14ac:dyDescent="0.3">
      <c r="B130" s="31"/>
      <c r="C130" s="65" t="s">
        <v>97</v>
      </c>
      <c r="J130" s="122">
        <f>BK130</f>
        <v>0</v>
      </c>
      <c r="L130" s="31"/>
      <c r="M130" s="63"/>
      <c r="N130" s="55"/>
      <c r="O130" s="55"/>
      <c r="P130" s="123">
        <f>P131+P197+P232+P250+P290+P310</f>
        <v>0</v>
      </c>
      <c r="Q130" s="55"/>
      <c r="R130" s="123">
        <f>R131+R197+R232+R250+R290+R310</f>
        <v>0</v>
      </c>
      <c r="S130" s="55"/>
      <c r="T130" s="124">
        <f>T131+T197+T232+T250+T290+T310</f>
        <v>0</v>
      </c>
      <c r="AT130" s="16" t="s">
        <v>69</v>
      </c>
      <c r="AU130" s="16" t="s">
        <v>98</v>
      </c>
      <c r="BK130" s="125">
        <f>BK131+BK197+BK232+BK250+BK290+BK310</f>
        <v>0</v>
      </c>
    </row>
    <row r="131" spans="2:65" s="11" customFormat="1" ht="25.95" customHeight="1" x14ac:dyDescent="0.25">
      <c r="B131" s="126"/>
      <c r="D131" s="127" t="s">
        <v>69</v>
      </c>
      <c r="E131" s="128" t="s">
        <v>1533</v>
      </c>
      <c r="F131" s="128" t="s">
        <v>1534</v>
      </c>
      <c r="I131" s="129"/>
      <c r="J131" s="130">
        <f>BK131</f>
        <v>0</v>
      </c>
      <c r="L131" s="126"/>
      <c r="M131" s="131"/>
      <c r="P131" s="132">
        <f>P132+SUM(P133:P150)+P194</f>
        <v>0</v>
      </c>
      <c r="R131" s="132">
        <f>R132+SUM(R133:R150)+R194</f>
        <v>0</v>
      </c>
      <c r="T131" s="133">
        <f>T132+SUM(T133:T150)+T194</f>
        <v>0</v>
      </c>
      <c r="AR131" s="127" t="s">
        <v>75</v>
      </c>
      <c r="AT131" s="134" t="s">
        <v>69</v>
      </c>
      <c r="AU131" s="134" t="s">
        <v>70</v>
      </c>
      <c r="AY131" s="127" t="s">
        <v>143</v>
      </c>
      <c r="BK131" s="135">
        <f>BK132+SUM(BK133:BK150)+BK194</f>
        <v>0</v>
      </c>
    </row>
    <row r="132" spans="2:65" s="1" customFormat="1" ht="16.5" customHeight="1" x14ac:dyDescent="0.2">
      <c r="B132" s="138"/>
      <c r="C132" s="174" t="s">
        <v>75</v>
      </c>
      <c r="D132" s="174" t="s">
        <v>167</v>
      </c>
      <c r="E132" s="175" t="s">
        <v>1535</v>
      </c>
      <c r="F132" s="176" t="s">
        <v>1536</v>
      </c>
      <c r="G132" s="177" t="s">
        <v>208</v>
      </c>
      <c r="H132" s="178">
        <v>1</v>
      </c>
      <c r="I132" s="179"/>
      <c r="J132" s="180">
        <f t="shared" ref="J132:J149" si="0">ROUND(I132*H132,2)</f>
        <v>0</v>
      </c>
      <c r="K132" s="181"/>
      <c r="L132" s="182"/>
      <c r="M132" s="183" t="s">
        <v>1</v>
      </c>
      <c r="N132" s="184" t="s">
        <v>36</v>
      </c>
      <c r="P132" s="149">
        <f t="shared" ref="P132:P149" si="1">O132*H132</f>
        <v>0</v>
      </c>
      <c r="Q132" s="149">
        <v>0</v>
      </c>
      <c r="R132" s="149">
        <f t="shared" ref="R132:R149" si="2">Q132*H132</f>
        <v>0</v>
      </c>
      <c r="S132" s="149">
        <v>0</v>
      </c>
      <c r="T132" s="150">
        <f t="shared" ref="T132:T149" si="3">S132*H132</f>
        <v>0</v>
      </c>
      <c r="AR132" s="151" t="s">
        <v>1471</v>
      </c>
      <c r="AT132" s="151" t="s">
        <v>167</v>
      </c>
      <c r="AU132" s="151" t="s">
        <v>75</v>
      </c>
      <c r="AY132" s="16" t="s">
        <v>143</v>
      </c>
      <c r="BE132" s="152">
        <f t="shared" ref="BE132:BE149" si="4">IF(N132="základná",J132,0)</f>
        <v>0</v>
      </c>
      <c r="BF132" s="152">
        <f t="shared" ref="BF132:BF149" si="5">IF(N132="znížená",J132,0)</f>
        <v>0</v>
      </c>
      <c r="BG132" s="152">
        <f t="shared" ref="BG132:BG149" si="6">IF(N132="zákl. prenesená",J132,0)</f>
        <v>0</v>
      </c>
      <c r="BH132" s="152">
        <f t="shared" ref="BH132:BH149" si="7">IF(N132="zníž. prenesená",J132,0)</f>
        <v>0</v>
      </c>
      <c r="BI132" s="152">
        <f t="shared" ref="BI132:BI149" si="8">IF(N132="nulová",J132,0)</f>
        <v>0</v>
      </c>
      <c r="BJ132" s="16" t="s">
        <v>79</v>
      </c>
      <c r="BK132" s="152">
        <f t="shared" ref="BK132:BK149" si="9">ROUND(I132*H132,2)</f>
        <v>0</v>
      </c>
      <c r="BL132" s="16" t="s">
        <v>467</v>
      </c>
      <c r="BM132" s="151" t="s">
        <v>79</v>
      </c>
    </row>
    <row r="133" spans="2:65" s="1" customFormat="1" ht="16.5" customHeight="1" x14ac:dyDescent="0.2">
      <c r="B133" s="138"/>
      <c r="C133" s="174" t="s">
        <v>79</v>
      </c>
      <c r="D133" s="174" t="s">
        <v>167</v>
      </c>
      <c r="E133" s="175" t="s">
        <v>1537</v>
      </c>
      <c r="F133" s="176" t="s">
        <v>1538</v>
      </c>
      <c r="G133" s="177" t="s">
        <v>208</v>
      </c>
      <c r="H133" s="178">
        <v>1</v>
      </c>
      <c r="I133" s="179"/>
      <c r="J133" s="180">
        <f t="shared" si="0"/>
        <v>0</v>
      </c>
      <c r="K133" s="181"/>
      <c r="L133" s="182"/>
      <c r="M133" s="183" t="s">
        <v>1</v>
      </c>
      <c r="N133" s="184" t="s">
        <v>36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1471</v>
      </c>
      <c r="AT133" s="151" t="s">
        <v>167</v>
      </c>
      <c r="AU133" s="151" t="s">
        <v>75</v>
      </c>
      <c r="AY133" s="16" t="s">
        <v>143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6" t="s">
        <v>79</v>
      </c>
      <c r="BK133" s="152">
        <f t="shared" si="9"/>
        <v>0</v>
      </c>
      <c r="BL133" s="16" t="s">
        <v>467</v>
      </c>
      <c r="BM133" s="151" t="s">
        <v>85</v>
      </c>
    </row>
    <row r="134" spans="2:65" s="1" customFormat="1" ht="16.5" customHeight="1" x14ac:dyDescent="0.2">
      <c r="B134" s="138"/>
      <c r="C134" s="174" t="s">
        <v>82</v>
      </c>
      <c r="D134" s="174" t="s">
        <v>167</v>
      </c>
      <c r="E134" s="175" t="s">
        <v>1539</v>
      </c>
      <c r="F134" s="176" t="s">
        <v>1540</v>
      </c>
      <c r="G134" s="177" t="s">
        <v>208</v>
      </c>
      <c r="H134" s="178">
        <v>1</v>
      </c>
      <c r="I134" s="179"/>
      <c r="J134" s="180">
        <f t="shared" si="0"/>
        <v>0</v>
      </c>
      <c r="K134" s="181"/>
      <c r="L134" s="182"/>
      <c r="M134" s="183" t="s">
        <v>1</v>
      </c>
      <c r="N134" s="184" t="s">
        <v>36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1471</v>
      </c>
      <c r="AT134" s="151" t="s">
        <v>167</v>
      </c>
      <c r="AU134" s="151" t="s">
        <v>75</v>
      </c>
      <c r="AY134" s="16" t="s">
        <v>143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6" t="s">
        <v>79</v>
      </c>
      <c r="BK134" s="152">
        <f t="shared" si="9"/>
        <v>0</v>
      </c>
      <c r="BL134" s="16" t="s">
        <v>467</v>
      </c>
      <c r="BM134" s="151" t="s">
        <v>174</v>
      </c>
    </row>
    <row r="135" spans="2:65" s="1" customFormat="1" ht="16.5" customHeight="1" x14ac:dyDescent="0.2">
      <c r="B135" s="138"/>
      <c r="C135" s="174" t="s">
        <v>85</v>
      </c>
      <c r="D135" s="174" t="s">
        <v>167</v>
      </c>
      <c r="E135" s="175" t="s">
        <v>1541</v>
      </c>
      <c r="F135" s="176" t="s">
        <v>1542</v>
      </c>
      <c r="G135" s="177" t="s">
        <v>208</v>
      </c>
      <c r="H135" s="178">
        <v>2</v>
      </c>
      <c r="I135" s="179"/>
      <c r="J135" s="180">
        <f t="shared" si="0"/>
        <v>0</v>
      </c>
      <c r="K135" s="181"/>
      <c r="L135" s="182"/>
      <c r="M135" s="183" t="s">
        <v>1</v>
      </c>
      <c r="N135" s="184" t="s">
        <v>36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1471</v>
      </c>
      <c r="AT135" s="151" t="s">
        <v>167</v>
      </c>
      <c r="AU135" s="151" t="s">
        <v>75</v>
      </c>
      <c r="AY135" s="16" t="s">
        <v>143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6" t="s">
        <v>79</v>
      </c>
      <c r="BK135" s="152">
        <f t="shared" si="9"/>
        <v>0</v>
      </c>
      <c r="BL135" s="16" t="s">
        <v>467</v>
      </c>
      <c r="BM135" s="151" t="s">
        <v>171</v>
      </c>
    </row>
    <row r="136" spans="2:65" s="1" customFormat="1" ht="16.5" customHeight="1" x14ac:dyDescent="0.2">
      <c r="B136" s="138"/>
      <c r="C136" s="174" t="s">
        <v>88</v>
      </c>
      <c r="D136" s="174" t="s">
        <v>167</v>
      </c>
      <c r="E136" s="175" t="s">
        <v>1543</v>
      </c>
      <c r="F136" s="176" t="s">
        <v>1544</v>
      </c>
      <c r="G136" s="177" t="s">
        <v>208</v>
      </c>
      <c r="H136" s="178">
        <v>1</v>
      </c>
      <c r="I136" s="179"/>
      <c r="J136" s="180">
        <f t="shared" si="0"/>
        <v>0</v>
      </c>
      <c r="K136" s="181"/>
      <c r="L136" s="182"/>
      <c r="M136" s="183" t="s">
        <v>1</v>
      </c>
      <c r="N136" s="184" t="s">
        <v>36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1471</v>
      </c>
      <c r="AT136" s="151" t="s">
        <v>167</v>
      </c>
      <c r="AU136" s="151" t="s">
        <v>75</v>
      </c>
      <c r="AY136" s="16" t="s">
        <v>143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6" t="s">
        <v>79</v>
      </c>
      <c r="BK136" s="152">
        <f t="shared" si="9"/>
        <v>0</v>
      </c>
      <c r="BL136" s="16" t="s">
        <v>467</v>
      </c>
      <c r="BM136" s="151" t="s">
        <v>190</v>
      </c>
    </row>
    <row r="137" spans="2:65" s="1" customFormat="1" ht="16.5" customHeight="1" x14ac:dyDescent="0.2">
      <c r="B137" s="138"/>
      <c r="C137" s="174" t="s">
        <v>174</v>
      </c>
      <c r="D137" s="174" t="s">
        <v>167</v>
      </c>
      <c r="E137" s="175" t="s">
        <v>1545</v>
      </c>
      <c r="F137" s="176" t="s">
        <v>1546</v>
      </c>
      <c r="G137" s="177" t="s">
        <v>208</v>
      </c>
      <c r="H137" s="178">
        <v>1</v>
      </c>
      <c r="I137" s="179"/>
      <c r="J137" s="180">
        <f t="shared" si="0"/>
        <v>0</v>
      </c>
      <c r="K137" s="181"/>
      <c r="L137" s="182"/>
      <c r="M137" s="183" t="s">
        <v>1</v>
      </c>
      <c r="N137" s="184" t="s">
        <v>36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1471</v>
      </c>
      <c r="AT137" s="151" t="s">
        <v>167</v>
      </c>
      <c r="AU137" s="151" t="s">
        <v>75</v>
      </c>
      <c r="AY137" s="16" t="s">
        <v>143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6" t="s">
        <v>79</v>
      </c>
      <c r="BK137" s="152">
        <f t="shared" si="9"/>
        <v>0</v>
      </c>
      <c r="BL137" s="16" t="s">
        <v>467</v>
      </c>
      <c r="BM137" s="151" t="s">
        <v>200</v>
      </c>
    </row>
    <row r="138" spans="2:65" s="1" customFormat="1" ht="16.5" customHeight="1" x14ac:dyDescent="0.2">
      <c r="B138" s="138"/>
      <c r="C138" s="174" t="s">
        <v>178</v>
      </c>
      <c r="D138" s="174" t="s">
        <v>167</v>
      </c>
      <c r="E138" s="175" t="s">
        <v>1547</v>
      </c>
      <c r="F138" s="176" t="s">
        <v>1548</v>
      </c>
      <c r="G138" s="177" t="s">
        <v>208</v>
      </c>
      <c r="H138" s="178">
        <v>1</v>
      </c>
      <c r="I138" s="179"/>
      <c r="J138" s="180">
        <f t="shared" si="0"/>
        <v>0</v>
      </c>
      <c r="K138" s="181"/>
      <c r="L138" s="182"/>
      <c r="M138" s="183" t="s">
        <v>1</v>
      </c>
      <c r="N138" s="184" t="s">
        <v>36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1471</v>
      </c>
      <c r="AT138" s="151" t="s">
        <v>167</v>
      </c>
      <c r="AU138" s="151" t="s">
        <v>75</v>
      </c>
      <c r="AY138" s="16" t="s">
        <v>143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6" t="s">
        <v>79</v>
      </c>
      <c r="BK138" s="152">
        <f t="shared" si="9"/>
        <v>0</v>
      </c>
      <c r="BL138" s="16" t="s">
        <v>467</v>
      </c>
      <c r="BM138" s="151" t="s">
        <v>211</v>
      </c>
    </row>
    <row r="139" spans="2:65" s="1" customFormat="1" ht="16.5" customHeight="1" x14ac:dyDescent="0.2">
      <c r="B139" s="138"/>
      <c r="C139" s="174" t="s">
        <v>171</v>
      </c>
      <c r="D139" s="174" t="s">
        <v>167</v>
      </c>
      <c r="E139" s="175" t="s">
        <v>1549</v>
      </c>
      <c r="F139" s="176" t="s">
        <v>1550</v>
      </c>
      <c r="G139" s="177" t="s">
        <v>208</v>
      </c>
      <c r="H139" s="178">
        <v>2</v>
      </c>
      <c r="I139" s="179"/>
      <c r="J139" s="180">
        <f t="shared" si="0"/>
        <v>0</v>
      </c>
      <c r="K139" s="181"/>
      <c r="L139" s="182"/>
      <c r="M139" s="183" t="s">
        <v>1</v>
      </c>
      <c r="N139" s="184" t="s">
        <v>36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1471</v>
      </c>
      <c r="AT139" s="151" t="s">
        <v>167</v>
      </c>
      <c r="AU139" s="151" t="s">
        <v>75</v>
      </c>
      <c r="AY139" s="16" t="s">
        <v>143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6" t="s">
        <v>79</v>
      </c>
      <c r="BK139" s="152">
        <f t="shared" si="9"/>
        <v>0</v>
      </c>
      <c r="BL139" s="16" t="s">
        <v>467</v>
      </c>
      <c r="BM139" s="151" t="s">
        <v>223</v>
      </c>
    </row>
    <row r="140" spans="2:65" s="1" customFormat="1" ht="16.5" customHeight="1" x14ac:dyDescent="0.2">
      <c r="B140" s="138"/>
      <c r="C140" s="174" t="s">
        <v>186</v>
      </c>
      <c r="D140" s="174" t="s">
        <v>167</v>
      </c>
      <c r="E140" s="175" t="s">
        <v>1551</v>
      </c>
      <c r="F140" s="176" t="s">
        <v>1552</v>
      </c>
      <c r="G140" s="177" t="s">
        <v>208</v>
      </c>
      <c r="H140" s="178">
        <v>1</v>
      </c>
      <c r="I140" s="179"/>
      <c r="J140" s="180">
        <f t="shared" si="0"/>
        <v>0</v>
      </c>
      <c r="K140" s="181"/>
      <c r="L140" s="182"/>
      <c r="M140" s="183" t="s">
        <v>1</v>
      </c>
      <c r="N140" s="184" t="s">
        <v>36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1471</v>
      </c>
      <c r="AT140" s="151" t="s">
        <v>167</v>
      </c>
      <c r="AU140" s="151" t="s">
        <v>75</v>
      </c>
      <c r="AY140" s="16" t="s">
        <v>143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6" t="s">
        <v>79</v>
      </c>
      <c r="BK140" s="152">
        <f t="shared" si="9"/>
        <v>0</v>
      </c>
      <c r="BL140" s="16" t="s">
        <v>467</v>
      </c>
      <c r="BM140" s="151" t="s">
        <v>232</v>
      </c>
    </row>
    <row r="141" spans="2:65" s="1" customFormat="1" ht="16.5" customHeight="1" x14ac:dyDescent="0.2">
      <c r="B141" s="138"/>
      <c r="C141" s="174" t="s">
        <v>190</v>
      </c>
      <c r="D141" s="174" t="s">
        <v>167</v>
      </c>
      <c r="E141" s="175" t="s">
        <v>1553</v>
      </c>
      <c r="F141" s="176" t="s">
        <v>1554</v>
      </c>
      <c r="G141" s="177" t="s">
        <v>208</v>
      </c>
      <c r="H141" s="178">
        <v>5</v>
      </c>
      <c r="I141" s="179"/>
      <c r="J141" s="180">
        <f t="shared" si="0"/>
        <v>0</v>
      </c>
      <c r="K141" s="181"/>
      <c r="L141" s="182"/>
      <c r="M141" s="183" t="s">
        <v>1</v>
      </c>
      <c r="N141" s="184" t="s">
        <v>36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1471</v>
      </c>
      <c r="AT141" s="151" t="s">
        <v>167</v>
      </c>
      <c r="AU141" s="151" t="s">
        <v>75</v>
      </c>
      <c r="AY141" s="16" t="s">
        <v>143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6" t="s">
        <v>79</v>
      </c>
      <c r="BK141" s="152">
        <f t="shared" si="9"/>
        <v>0</v>
      </c>
      <c r="BL141" s="16" t="s">
        <v>467</v>
      </c>
      <c r="BM141" s="151" t="s">
        <v>7</v>
      </c>
    </row>
    <row r="142" spans="2:65" s="1" customFormat="1" ht="16.5" customHeight="1" x14ac:dyDescent="0.2">
      <c r="B142" s="138"/>
      <c r="C142" s="174" t="s">
        <v>194</v>
      </c>
      <c r="D142" s="174" t="s">
        <v>167</v>
      </c>
      <c r="E142" s="175" t="s">
        <v>1555</v>
      </c>
      <c r="F142" s="176" t="s">
        <v>1556</v>
      </c>
      <c r="G142" s="177" t="s">
        <v>208</v>
      </c>
      <c r="H142" s="178">
        <v>1</v>
      </c>
      <c r="I142" s="179"/>
      <c r="J142" s="180">
        <f t="shared" si="0"/>
        <v>0</v>
      </c>
      <c r="K142" s="181"/>
      <c r="L142" s="182"/>
      <c r="M142" s="183" t="s">
        <v>1</v>
      </c>
      <c r="N142" s="184" t="s">
        <v>36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1471</v>
      </c>
      <c r="AT142" s="151" t="s">
        <v>167</v>
      </c>
      <c r="AU142" s="151" t="s">
        <v>75</v>
      </c>
      <c r="AY142" s="16" t="s">
        <v>143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6" t="s">
        <v>79</v>
      </c>
      <c r="BK142" s="152">
        <f t="shared" si="9"/>
        <v>0</v>
      </c>
      <c r="BL142" s="16" t="s">
        <v>467</v>
      </c>
      <c r="BM142" s="151" t="s">
        <v>252</v>
      </c>
    </row>
    <row r="143" spans="2:65" s="1" customFormat="1" ht="16.5" customHeight="1" x14ac:dyDescent="0.2">
      <c r="B143" s="138"/>
      <c r="C143" s="174" t="s">
        <v>200</v>
      </c>
      <c r="D143" s="174" t="s">
        <v>167</v>
      </c>
      <c r="E143" s="175" t="s">
        <v>1557</v>
      </c>
      <c r="F143" s="176" t="s">
        <v>1558</v>
      </c>
      <c r="G143" s="177" t="s">
        <v>208</v>
      </c>
      <c r="H143" s="178">
        <v>1</v>
      </c>
      <c r="I143" s="179"/>
      <c r="J143" s="180">
        <f t="shared" si="0"/>
        <v>0</v>
      </c>
      <c r="K143" s="181"/>
      <c r="L143" s="182"/>
      <c r="M143" s="183" t="s">
        <v>1</v>
      </c>
      <c r="N143" s="184" t="s">
        <v>36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1471</v>
      </c>
      <c r="AT143" s="151" t="s">
        <v>167</v>
      </c>
      <c r="AU143" s="151" t="s">
        <v>75</v>
      </c>
      <c r="AY143" s="16" t="s">
        <v>143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6" t="s">
        <v>79</v>
      </c>
      <c r="BK143" s="152">
        <f t="shared" si="9"/>
        <v>0</v>
      </c>
      <c r="BL143" s="16" t="s">
        <v>467</v>
      </c>
      <c r="BM143" s="151" t="s">
        <v>264</v>
      </c>
    </row>
    <row r="144" spans="2:65" s="1" customFormat="1" ht="16.5" customHeight="1" x14ac:dyDescent="0.2">
      <c r="B144" s="138"/>
      <c r="C144" s="174" t="s">
        <v>205</v>
      </c>
      <c r="D144" s="174" t="s">
        <v>167</v>
      </c>
      <c r="E144" s="175" t="s">
        <v>1559</v>
      </c>
      <c r="F144" s="176" t="s">
        <v>1560</v>
      </c>
      <c r="G144" s="177" t="s">
        <v>208</v>
      </c>
      <c r="H144" s="178">
        <v>1</v>
      </c>
      <c r="I144" s="179"/>
      <c r="J144" s="180">
        <f t="shared" si="0"/>
        <v>0</v>
      </c>
      <c r="K144" s="181"/>
      <c r="L144" s="182"/>
      <c r="M144" s="183" t="s">
        <v>1</v>
      </c>
      <c r="N144" s="184" t="s">
        <v>36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1471</v>
      </c>
      <c r="AT144" s="151" t="s">
        <v>167</v>
      </c>
      <c r="AU144" s="151" t="s">
        <v>75</v>
      </c>
      <c r="AY144" s="16" t="s">
        <v>143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6" t="s">
        <v>79</v>
      </c>
      <c r="BK144" s="152">
        <f t="shared" si="9"/>
        <v>0</v>
      </c>
      <c r="BL144" s="16" t="s">
        <v>467</v>
      </c>
      <c r="BM144" s="151" t="s">
        <v>274</v>
      </c>
    </row>
    <row r="145" spans="2:65" s="1" customFormat="1" ht="16.5" customHeight="1" x14ac:dyDescent="0.2">
      <c r="B145" s="138"/>
      <c r="C145" s="174" t="s">
        <v>211</v>
      </c>
      <c r="D145" s="174" t="s">
        <v>167</v>
      </c>
      <c r="E145" s="175" t="s">
        <v>1561</v>
      </c>
      <c r="F145" s="176" t="s">
        <v>1562</v>
      </c>
      <c r="G145" s="177" t="s">
        <v>208</v>
      </c>
      <c r="H145" s="178">
        <v>6</v>
      </c>
      <c r="I145" s="179"/>
      <c r="J145" s="180">
        <f t="shared" si="0"/>
        <v>0</v>
      </c>
      <c r="K145" s="181"/>
      <c r="L145" s="182"/>
      <c r="M145" s="183" t="s">
        <v>1</v>
      </c>
      <c r="N145" s="184" t="s">
        <v>36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1471</v>
      </c>
      <c r="AT145" s="151" t="s">
        <v>167</v>
      </c>
      <c r="AU145" s="151" t="s">
        <v>75</v>
      </c>
      <c r="AY145" s="16" t="s">
        <v>143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6" t="s">
        <v>79</v>
      </c>
      <c r="BK145" s="152">
        <f t="shared" si="9"/>
        <v>0</v>
      </c>
      <c r="BL145" s="16" t="s">
        <v>467</v>
      </c>
      <c r="BM145" s="151" t="s">
        <v>287</v>
      </c>
    </row>
    <row r="146" spans="2:65" s="1" customFormat="1" ht="16.5" customHeight="1" x14ac:dyDescent="0.2">
      <c r="B146" s="138"/>
      <c r="C146" s="174" t="s">
        <v>218</v>
      </c>
      <c r="D146" s="174" t="s">
        <v>167</v>
      </c>
      <c r="E146" s="175" t="s">
        <v>1563</v>
      </c>
      <c r="F146" s="176" t="s">
        <v>1564</v>
      </c>
      <c r="G146" s="177" t="s">
        <v>208</v>
      </c>
      <c r="H146" s="178">
        <v>2</v>
      </c>
      <c r="I146" s="179"/>
      <c r="J146" s="180">
        <f t="shared" si="0"/>
        <v>0</v>
      </c>
      <c r="K146" s="181"/>
      <c r="L146" s="182"/>
      <c r="M146" s="183" t="s">
        <v>1</v>
      </c>
      <c r="N146" s="184" t="s">
        <v>36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1471</v>
      </c>
      <c r="AT146" s="151" t="s">
        <v>167</v>
      </c>
      <c r="AU146" s="151" t="s">
        <v>75</v>
      </c>
      <c r="AY146" s="16" t="s">
        <v>143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6" t="s">
        <v>79</v>
      </c>
      <c r="BK146" s="152">
        <f t="shared" si="9"/>
        <v>0</v>
      </c>
      <c r="BL146" s="16" t="s">
        <v>467</v>
      </c>
      <c r="BM146" s="151" t="s">
        <v>299</v>
      </c>
    </row>
    <row r="147" spans="2:65" s="1" customFormat="1" ht="16.5" customHeight="1" x14ac:dyDescent="0.2">
      <c r="B147" s="138"/>
      <c r="C147" s="174" t="s">
        <v>223</v>
      </c>
      <c r="D147" s="174" t="s">
        <v>167</v>
      </c>
      <c r="E147" s="175" t="s">
        <v>1565</v>
      </c>
      <c r="F147" s="176" t="s">
        <v>1566</v>
      </c>
      <c r="G147" s="177" t="s">
        <v>208</v>
      </c>
      <c r="H147" s="178">
        <v>1</v>
      </c>
      <c r="I147" s="179"/>
      <c r="J147" s="180">
        <f t="shared" si="0"/>
        <v>0</v>
      </c>
      <c r="K147" s="181"/>
      <c r="L147" s="182"/>
      <c r="M147" s="183" t="s">
        <v>1</v>
      </c>
      <c r="N147" s="184" t="s">
        <v>36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1471</v>
      </c>
      <c r="AT147" s="151" t="s">
        <v>167</v>
      </c>
      <c r="AU147" s="151" t="s">
        <v>75</v>
      </c>
      <c r="AY147" s="16" t="s">
        <v>143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6" t="s">
        <v>79</v>
      </c>
      <c r="BK147" s="152">
        <f t="shared" si="9"/>
        <v>0</v>
      </c>
      <c r="BL147" s="16" t="s">
        <v>467</v>
      </c>
      <c r="BM147" s="151" t="s">
        <v>309</v>
      </c>
    </row>
    <row r="148" spans="2:65" s="1" customFormat="1" ht="16.5" customHeight="1" x14ac:dyDescent="0.2">
      <c r="B148" s="138"/>
      <c r="C148" s="174" t="s">
        <v>228</v>
      </c>
      <c r="D148" s="174" t="s">
        <v>167</v>
      </c>
      <c r="E148" s="175" t="s">
        <v>1567</v>
      </c>
      <c r="F148" s="176" t="s">
        <v>1568</v>
      </c>
      <c r="G148" s="177" t="s">
        <v>208</v>
      </c>
      <c r="H148" s="178">
        <v>1</v>
      </c>
      <c r="I148" s="179"/>
      <c r="J148" s="180">
        <f t="shared" si="0"/>
        <v>0</v>
      </c>
      <c r="K148" s="181"/>
      <c r="L148" s="182"/>
      <c r="M148" s="183" t="s">
        <v>1</v>
      </c>
      <c r="N148" s="184" t="s">
        <v>36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1471</v>
      </c>
      <c r="AT148" s="151" t="s">
        <v>167</v>
      </c>
      <c r="AU148" s="151" t="s">
        <v>75</v>
      </c>
      <c r="AY148" s="16" t="s">
        <v>143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6" t="s">
        <v>79</v>
      </c>
      <c r="BK148" s="152">
        <f t="shared" si="9"/>
        <v>0</v>
      </c>
      <c r="BL148" s="16" t="s">
        <v>467</v>
      </c>
      <c r="BM148" s="151" t="s">
        <v>319</v>
      </c>
    </row>
    <row r="149" spans="2:65" s="1" customFormat="1" ht="24.15" customHeight="1" x14ac:dyDescent="0.2">
      <c r="B149" s="138"/>
      <c r="C149" s="174" t="s">
        <v>232</v>
      </c>
      <c r="D149" s="174" t="s">
        <v>167</v>
      </c>
      <c r="E149" s="175" t="s">
        <v>1569</v>
      </c>
      <c r="F149" s="176" t="s">
        <v>1570</v>
      </c>
      <c r="G149" s="177" t="s">
        <v>208</v>
      </c>
      <c r="H149" s="178">
        <v>4</v>
      </c>
      <c r="I149" s="179"/>
      <c r="J149" s="180">
        <f t="shared" si="0"/>
        <v>0</v>
      </c>
      <c r="K149" s="181"/>
      <c r="L149" s="182"/>
      <c r="M149" s="183" t="s">
        <v>1</v>
      </c>
      <c r="N149" s="184" t="s">
        <v>36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1471</v>
      </c>
      <c r="AT149" s="151" t="s">
        <v>167</v>
      </c>
      <c r="AU149" s="151" t="s">
        <v>75</v>
      </c>
      <c r="AY149" s="16" t="s">
        <v>143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6" t="s">
        <v>79</v>
      </c>
      <c r="BK149" s="152">
        <f t="shared" si="9"/>
        <v>0</v>
      </c>
      <c r="BL149" s="16" t="s">
        <v>467</v>
      </c>
      <c r="BM149" s="151" t="s">
        <v>329</v>
      </c>
    </row>
    <row r="150" spans="2:65" s="11" customFormat="1" ht="22.95" customHeight="1" x14ac:dyDescent="0.25">
      <c r="B150" s="126"/>
      <c r="D150" s="127" t="s">
        <v>69</v>
      </c>
      <c r="E150" s="136" t="s">
        <v>1571</v>
      </c>
      <c r="F150" s="136" t="s">
        <v>1572</v>
      </c>
      <c r="I150" s="129"/>
      <c r="J150" s="137">
        <f>BK150</f>
        <v>0</v>
      </c>
      <c r="L150" s="126"/>
      <c r="M150" s="131"/>
      <c r="P150" s="132">
        <f>SUM(P151:P193)</f>
        <v>0</v>
      </c>
      <c r="R150" s="132">
        <f>SUM(R151:R193)</f>
        <v>0</v>
      </c>
      <c r="T150" s="133">
        <f>SUM(T151:T193)</f>
        <v>0</v>
      </c>
      <c r="AR150" s="127" t="s">
        <v>75</v>
      </c>
      <c r="AT150" s="134" t="s">
        <v>69</v>
      </c>
      <c r="AU150" s="134" t="s">
        <v>75</v>
      </c>
      <c r="AY150" s="127" t="s">
        <v>143</v>
      </c>
      <c r="BK150" s="135">
        <f>SUM(BK151:BK193)</f>
        <v>0</v>
      </c>
    </row>
    <row r="151" spans="2:65" s="1" customFormat="1" ht="16.5" customHeight="1" x14ac:dyDescent="0.2">
      <c r="B151" s="138"/>
      <c r="C151" s="174" t="s">
        <v>237</v>
      </c>
      <c r="D151" s="174" t="s">
        <v>167</v>
      </c>
      <c r="E151" s="175" t="s">
        <v>1573</v>
      </c>
      <c r="F151" s="176" t="s">
        <v>1574</v>
      </c>
      <c r="G151" s="177" t="s">
        <v>208</v>
      </c>
      <c r="H151" s="178">
        <v>1</v>
      </c>
      <c r="I151" s="179"/>
      <c r="J151" s="180">
        <f t="shared" ref="J151:J193" si="10">ROUND(I151*H151,2)</f>
        <v>0</v>
      </c>
      <c r="K151" s="181"/>
      <c r="L151" s="182"/>
      <c r="M151" s="183" t="s">
        <v>1</v>
      </c>
      <c r="N151" s="184" t="s">
        <v>36</v>
      </c>
      <c r="P151" s="149">
        <f t="shared" ref="P151:P193" si="11">O151*H151</f>
        <v>0</v>
      </c>
      <c r="Q151" s="149">
        <v>0</v>
      </c>
      <c r="R151" s="149">
        <f t="shared" ref="R151:R193" si="12">Q151*H151</f>
        <v>0</v>
      </c>
      <c r="S151" s="149">
        <v>0</v>
      </c>
      <c r="T151" s="150">
        <f t="shared" ref="T151:T193" si="13">S151*H151</f>
        <v>0</v>
      </c>
      <c r="AR151" s="151" t="s">
        <v>1471</v>
      </c>
      <c r="AT151" s="151" t="s">
        <v>167</v>
      </c>
      <c r="AU151" s="151" t="s">
        <v>79</v>
      </c>
      <c r="AY151" s="16" t="s">
        <v>143</v>
      </c>
      <c r="BE151" s="152">
        <f t="shared" ref="BE151:BE193" si="14">IF(N151="základná",J151,0)</f>
        <v>0</v>
      </c>
      <c r="BF151" s="152">
        <f t="shared" ref="BF151:BF193" si="15">IF(N151="znížená",J151,0)</f>
        <v>0</v>
      </c>
      <c r="BG151" s="152">
        <f t="shared" ref="BG151:BG193" si="16">IF(N151="zákl. prenesená",J151,0)</f>
        <v>0</v>
      </c>
      <c r="BH151" s="152">
        <f t="shared" ref="BH151:BH193" si="17">IF(N151="zníž. prenesená",J151,0)</f>
        <v>0</v>
      </c>
      <c r="BI151" s="152">
        <f t="shared" ref="BI151:BI193" si="18">IF(N151="nulová",J151,0)</f>
        <v>0</v>
      </c>
      <c r="BJ151" s="16" t="s">
        <v>79</v>
      </c>
      <c r="BK151" s="152">
        <f t="shared" ref="BK151:BK193" si="19">ROUND(I151*H151,2)</f>
        <v>0</v>
      </c>
      <c r="BL151" s="16" t="s">
        <v>467</v>
      </c>
      <c r="BM151" s="151" t="s">
        <v>338</v>
      </c>
    </row>
    <row r="152" spans="2:65" s="1" customFormat="1" ht="16.5" customHeight="1" x14ac:dyDescent="0.2">
      <c r="B152" s="138"/>
      <c r="C152" s="174" t="s">
        <v>7</v>
      </c>
      <c r="D152" s="174" t="s">
        <v>167</v>
      </c>
      <c r="E152" s="175" t="s">
        <v>1575</v>
      </c>
      <c r="F152" s="176" t="s">
        <v>1576</v>
      </c>
      <c r="G152" s="177" t="s">
        <v>208</v>
      </c>
      <c r="H152" s="178">
        <v>1</v>
      </c>
      <c r="I152" s="179"/>
      <c r="J152" s="180">
        <f t="shared" si="10"/>
        <v>0</v>
      </c>
      <c r="K152" s="181"/>
      <c r="L152" s="182"/>
      <c r="M152" s="183" t="s">
        <v>1</v>
      </c>
      <c r="N152" s="184" t="s">
        <v>36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1471</v>
      </c>
      <c r="AT152" s="151" t="s">
        <v>167</v>
      </c>
      <c r="AU152" s="151" t="s">
        <v>79</v>
      </c>
      <c r="AY152" s="16" t="s">
        <v>143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6" t="s">
        <v>79</v>
      </c>
      <c r="BK152" s="152">
        <f t="shared" si="19"/>
        <v>0</v>
      </c>
      <c r="BL152" s="16" t="s">
        <v>467</v>
      </c>
      <c r="BM152" s="151" t="s">
        <v>348</v>
      </c>
    </row>
    <row r="153" spans="2:65" s="1" customFormat="1" ht="16.5" customHeight="1" x14ac:dyDescent="0.2">
      <c r="B153" s="138"/>
      <c r="C153" s="174" t="s">
        <v>247</v>
      </c>
      <c r="D153" s="174" t="s">
        <v>167</v>
      </c>
      <c r="E153" s="175" t="s">
        <v>1577</v>
      </c>
      <c r="F153" s="176" t="s">
        <v>1578</v>
      </c>
      <c r="G153" s="177" t="s">
        <v>208</v>
      </c>
      <c r="H153" s="178">
        <v>1</v>
      </c>
      <c r="I153" s="179"/>
      <c r="J153" s="180">
        <f t="shared" si="10"/>
        <v>0</v>
      </c>
      <c r="K153" s="181"/>
      <c r="L153" s="182"/>
      <c r="M153" s="183" t="s">
        <v>1</v>
      </c>
      <c r="N153" s="184" t="s">
        <v>36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1471</v>
      </c>
      <c r="AT153" s="151" t="s">
        <v>167</v>
      </c>
      <c r="AU153" s="151" t="s">
        <v>79</v>
      </c>
      <c r="AY153" s="16" t="s">
        <v>143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6" t="s">
        <v>79</v>
      </c>
      <c r="BK153" s="152">
        <f t="shared" si="19"/>
        <v>0</v>
      </c>
      <c r="BL153" s="16" t="s">
        <v>467</v>
      </c>
      <c r="BM153" s="151" t="s">
        <v>358</v>
      </c>
    </row>
    <row r="154" spans="2:65" s="1" customFormat="1" ht="16.5" customHeight="1" x14ac:dyDescent="0.2">
      <c r="B154" s="138"/>
      <c r="C154" s="174" t="s">
        <v>252</v>
      </c>
      <c r="D154" s="174" t="s">
        <v>167</v>
      </c>
      <c r="E154" s="175" t="s">
        <v>1579</v>
      </c>
      <c r="F154" s="176" t="s">
        <v>1580</v>
      </c>
      <c r="G154" s="177" t="s">
        <v>208</v>
      </c>
      <c r="H154" s="178">
        <v>5</v>
      </c>
      <c r="I154" s="179"/>
      <c r="J154" s="180">
        <f t="shared" si="10"/>
        <v>0</v>
      </c>
      <c r="K154" s="181"/>
      <c r="L154" s="182"/>
      <c r="M154" s="183" t="s">
        <v>1</v>
      </c>
      <c r="N154" s="184" t="s">
        <v>36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1471</v>
      </c>
      <c r="AT154" s="151" t="s">
        <v>167</v>
      </c>
      <c r="AU154" s="151" t="s">
        <v>79</v>
      </c>
      <c r="AY154" s="16" t="s">
        <v>143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6" t="s">
        <v>79</v>
      </c>
      <c r="BK154" s="152">
        <f t="shared" si="19"/>
        <v>0</v>
      </c>
      <c r="BL154" s="16" t="s">
        <v>467</v>
      </c>
      <c r="BM154" s="151" t="s">
        <v>368</v>
      </c>
    </row>
    <row r="155" spans="2:65" s="1" customFormat="1" ht="16.5" customHeight="1" x14ac:dyDescent="0.2">
      <c r="B155" s="138"/>
      <c r="C155" s="174" t="s">
        <v>259</v>
      </c>
      <c r="D155" s="174" t="s">
        <v>167</v>
      </c>
      <c r="E155" s="175" t="s">
        <v>1581</v>
      </c>
      <c r="F155" s="176" t="s">
        <v>1582</v>
      </c>
      <c r="G155" s="177" t="s">
        <v>208</v>
      </c>
      <c r="H155" s="178">
        <v>3</v>
      </c>
      <c r="I155" s="179"/>
      <c r="J155" s="180">
        <f t="shared" si="10"/>
        <v>0</v>
      </c>
      <c r="K155" s="181"/>
      <c r="L155" s="182"/>
      <c r="M155" s="183" t="s">
        <v>1</v>
      </c>
      <c r="N155" s="184" t="s">
        <v>36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1471</v>
      </c>
      <c r="AT155" s="151" t="s">
        <v>167</v>
      </c>
      <c r="AU155" s="151" t="s">
        <v>79</v>
      </c>
      <c r="AY155" s="16" t="s">
        <v>143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6" t="s">
        <v>79</v>
      </c>
      <c r="BK155" s="152">
        <f t="shared" si="19"/>
        <v>0</v>
      </c>
      <c r="BL155" s="16" t="s">
        <v>467</v>
      </c>
      <c r="BM155" s="151" t="s">
        <v>379</v>
      </c>
    </row>
    <row r="156" spans="2:65" s="1" customFormat="1" ht="16.5" customHeight="1" x14ac:dyDescent="0.2">
      <c r="B156" s="138"/>
      <c r="C156" s="174" t="s">
        <v>264</v>
      </c>
      <c r="D156" s="174" t="s">
        <v>167</v>
      </c>
      <c r="E156" s="175" t="s">
        <v>1583</v>
      </c>
      <c r="F156" s="176" t="s">
        <v>1584</v>
      </c>
      <c r="G156" s="177" t="s">
        <v>208</v>
      </c>
      <c r="H156" s="178">
        <v>17</v>
      </c>
      <c r="I156" s="179"/>
      <c r="J156" s="180">
        <f t="shared" si="10"/>
        <v>0</v>
      </c>
      <c r="K156" s="181"/>
      <c r="L156" s="182"/>
      <c r="M156" s="183" t="s">
        <v>1</v>
      </c>
      <c r="N156" s="184" t="s">
        <v>36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1471</v>
      </c>
      <c r="AT156" s="151" t="s">
        <v>167</v>
      </c>
      <c r="AU156" s="151" t="s">
        <v>79</v>
      </c>
      <c r="AY156" s="16" t="s">
        <v>143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6" t="s">
        <v>79</v>
      </c>
      <c r="BK156" s="152">
        <f t="shared" si="19"/>
        <v>0</v>
      </c>
      <c r="BL156" s="16" t="s">
        <v>467</v>
      </c>
      <c r="BM156" s="151" t="s">
        <v>387</v>
      </c>
    </row>
    <row r="157" spans="2:65" s="1" customFormat="1" ht="16.5" customHeight="1" x14ac:dyDescent="0.2">
      <c r="B157" s="138"/>
      <c r="C157" s="174" t="s">
        <v>268</v>
      </c>
      <c r="D157" s="174" t="s">
        <v>167</v>
      </c>
      <c r="E157" s="175" t="s">
        <v>1585</v>
      </c>
      <c r="F157" s="176" t="s">
        <v>1586</v>
      </c>
      <c r="G157" s="177" t="s">
        <v>208</v>
      </c>
      <c r="H157" s="178">
        <v>1</v>
      </c>
      <c r="I157" s="179"/>
      <c r="J157" s="180">
        <f t="shared" si="10"/>
        <v>0</v>
      </c>
      <c r="K157" s="181"/>
      <c r="L157" s="182"/>
      <c r="M157" s="183" t="s">
        <v>1</v>
      </c>
      <c r="N157" s="184" t="s">
        <v>36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1471</v>
      </c>
      <c r="AT157" s="151" t="s">
        <v>167</v>
      </c>
      <c r="AU157" s="151" t="s">
        <v>79</v>
      </c>
      <c r="AY157" s="16" t="s">
        <v>143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6" t="s">
        <v>79</v>
      </c>
      <c r="BK157" s="152">
        <f t="shared" si="19"/>
        <v>0</v>
      </c>
      <c r="BL157" s="16" t="s">
        <v>467</v>
      </c>
      <c r="BM157" s="151" t="s">
        <v>396</v>
      </c>
    </row>
    <row r="158" spans="2:65" s="1" customFormat="1" ht="16.5" customHeight="1" x14ac:dyDescent="0.2">
      <c r="B158" s="138"/>
      <c r="C158" s="174" t="s">
        <v>274</v>
      </c>
      <c r="D158" s="174" t="s">
        <v>167</v>
      </c>
      <c r="E158" s="175" t="s">
        <v>1587</v>
      </c>
      <c r="F158" s="176" t="s">
        <v>1588</v>
      </c>
      <c r="G158" s="177" t="s">
        <v>208</v>
      </c>
      <c r="H158" s="178">
        <v>1</v>
      </c>
      <c r="I158" s="179"/>
      <c r="J158" s="180">
        <f t="shared" si="10"/>
        <v>0</v>
      </c>
      <c r="K158" s="181"/>
      <c r="L158" s="182"/>
      <c r="M158" s="183" t="s">
        <v>1</v>
      </c>
      <c r="N158" s="184" t="s">
        <v>36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1471</v>
      </c>
      <c r="AT158" s="151" t="s">
        <v>167</v>
      </c>
      <c r="AU158" s="151" t="s">
        <v>79</v>
      </c>
      <c r="AY158" s="16" t="s">
        <v>143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6" t="s">
        <v>79</v>
      </c>
      <c r="BK158" s="152">
        <f t="shared" si="19"/>
        <v>0</v>
      </c>
      <c r="BL158" s="16" t="s">
        <v>467</v>
      </c>
      <c r="BM158" s="151" t="s">
        <v>407</v>
      </c>
    </row>
    <row r="159" spans="2:65" s="1" customFormat="1" ht="16.5" customHeight="1" x14ac:dyDescent="0.2">
      <c r="B159" s="138"/>
      <c r="C159" s="174" t="s">
        <v>280</v>
      </c>
      <c r="D159" s="174" t="s">
        <v>167</v>
      </c>
      <c r="E159" s="175" t="s">
        <v>1589</v>
      </c>
      <c r="F159" s="176" t="s">
        <v>1590</v>
      </c>
      <c r="G159" s="177" t="s">
        <v>208</v>
      </c>
      <c r="H159" s="178">
        <v>1</v>
      </c>
      <c r="I159" s="179"/>
      <c r="J159" s="180">
        <f t="shared" si="10"/>
        <v>0</v>
      </c>
      <c r="K159" s="181"/>
      <c r="L159" s="182"/>
      <c r="M159" s="183" t="s">
        <v>1</v>
      </c>
      <c r="N159" s="184" t="s">
        <v>36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1471</v>
      </c>
      <c r="AT159" s="151" t="s">
        <v>167</v>
      </c>
      <c r="AU159" s="151" t="s">
        <v>79</v>
      </c>
      <c r="AY159" s="16" t="s">
        <v>143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6" t="s">
        <v>79</v>
      </c>
      <c r="BK159" s="152">
        <f t="shared" si="19"/>
        <v>0</v>
      </c>
      <c r="BL159" s="16" t="s">
        <v>467</v>
      </c>
      <c r="BM159" s="151" t="s">
        <v>417</v>
      </c>
    </row>
    <row r="160" spans="2:65" s="1" customFormat="1" ht="16.5" customHeight="1" x14ac:dyDescent="0.2">
      <c r="B160" s="138"/>
      <c r="C160" s="174" t="s">
        <v>287</v>
      </c>
      <c r="D160" s="174" t="s">
        <v>167</v>
      </c>
      <c r="E160" s="175" t="s">
        <v>1591</v>
      </c>
      <c r="F160" s="176" t="s">
        <v>1592</v>
      </c>
      <c r="G160" s="177" t="s">
        <v>208</v>
      </c>
      <c r="H160" s="178">
        <v>3</v>
      </c>
      <c r="I160" s="179"/>
      <c r="J160" s="180">
        <f t="shared" si="10"/>
        <v>0</v>
      </c>
      <c r="K160" s="181"/>
      <c r="L160" s="182"/>
      <c r="M160" s="183" t="s">
        <v>1</v>
      </c>
      <c r="N160" s="184" t="s">
        <v>36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1471</v>
      </c>
      <c r="AT160" s="151" t="s">
        <v>167</v>
      </c>
      <c r="AU160" s="151" t="s">
        <v>79</v>
      </c>
      <c r="AY160" s="16" t="s">
        <v>143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6" t="s">
        <v>79</v>
      </c>
      <c r="BK160" s="152">
        <f t="shared" si="19"/>
        <v>0</v>
      </c>
      <c r="BL160" s="16" t="s">
        <v>467</v>
      </c>
      <c r="BM160" s="151" t="s">
        <v>427</v>
      </c>
    </row>
    <row r="161" spans="2:65" s="1" customFormat="1" ht="16.5" customHeight="1" x14ac:dyDescent="0.2">
      <c r="B161" s="138"/>
      <c r="C161" s="174" t="s">
        <v>294</v>
      </c>
      <c r="D161" s="174" t="s">
        <v>167</v>
      </c>
      <c r="E161" s="175" t="s">
        <v>1593</v>
      </c>
      <c r="F161" s="176" t="s">
        <v>1594</v>
      </c>
      <c r="G161" s="177" t="s">
        <v>208</v>
      </c>
      <c r="H161" s="178">
        <v>9</v>
      </c>
      <c r="I161" s="179"/>
      <c r="J161" s="180">
        <f t="shared" si="10"/>
        <v>0</v>
      </c>
      <c r="K161" s="181"/>
      <c r="L161" s="182"/>
      <c r="M161" s="183" t="s">
        <v>1</v>
      </c>
      <c r="N161" s="184" t="s">
        <v>36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1471</v>
      </c>
      <c r="AT161" s="151" t="s">
        <v>167</v>
      </c>
      <c r="AU161" s="151" t="s">
        <v>79</v>
      </c>
      <c r="AY161" s="16" t="s">
        <v>143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6" t="s">
        <v>79</v>
      </c>
      <c r="BK161" s="152">
        <f t="shared" si="19"/>
        <v>0</v>
      </c>
      <c r="BL161" s="16" t="s">
        <v>467</v>
      </c>
      <c r="BM161" s="151" t="s">
        <v>437</v>
      </c>
    </row>
    <row r="162" spans="2:65" s="1" customFormat="1" ht="16.5" customHeight="1" x14ac:dyDescent="0.2">
      <c r="B162" s="138"/>
      <c r="C162" s="174" t="s">
        <v>299</v>
      </c>
      <c r="D162" s="174" t="s">
        <v>167</v>
      </c>
      <c r="E162" s="175" t="s">
        <v>1595</v>
      </c>
      <c r="F162" s="176" t="s">
        <v>1596</v>
      </c>
      <c r="G162" s="177" t="s">
        <v>208</v>
      </c>
      <c r="H162" s="178">
        <v>1</v>
      </c>
      <c r="I162" s="179"/>
      <c r="J162" s="180">
        <f t="shared" si="10"/>
        <v>0</v>
      </c>
      <c r="K162" s="181"/>
      <c r="L162" s="182"/>
      <c r="M162" s="183" t="s">
        <v>1</v>
      </c>
      <c r="N162" s="184" t="s">
        <v>36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1471</v>
      </c>
      <c r="AT162" s="151" t="s">
        <v>167</v>
      </c>
      <c r="AU162" s="151" t="s">
        <v>79</v>
      </c>
      <c r="AY162" s="16" t="s">
        <v>143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6" t="s">
        <v>79</v>
      </c>
      <c r="BK162" s="152">
        <f t="shared" si="19"/>
        <v>0</v>
      </c>
      <c r="BL162" s="16" t="s">
        <v>467</v>
      </c>
      <c r="BM162" s="151" t="s">
        <v>447</v>
      </c>
    </row>
    <row r="163" spans="2:65" s="1" customFormat="1" ht="16.5" customHeight="1" x14ac:dyDescent="0.2">
      <c r="B163" s="138"/>
      <c r="C163" s="174" t="s">
        <v>304</v>
      </c>
      <c r="D163" s="174" t="s">
        <v>167</v>
      </c>
      <c r="E163" s="175" t="s">
        <v>1597</v>
      </c>
      <c r="F163" s="176" t="s">
        <v>1598</v>
      </c>
      <c r="G163" s="177" t="s">
        <v>208</v>
      </c>
      <c r="H163" s="178">
        <v>3</v>
      </c>
      <c r="I163" s="179"/>
      <c r="J163" s="180">
        <f t="shared" si="10"/>
        <v>0</v>
      </c>
      <c r="K163" s="181"/>
      <c r="L163" s="182"/>
      <c r="M163" s="183" t="s">
        <v>1</v>
      </c>
      <c r="N163" s="184" t="s">
        <v>36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1471</v>
      </c>
      <c r="AT163" s="151" t="s">
        <v>167</v>
      </c>
      <c r="AU163" s="151" t="s">
        <v>79</v>
      </c>
      <c r="AY163" s="16" t="s">
        <v>143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6" t="s">
        <v>79</v>
      </c>
      <c r="BK163" s="152">
        <f t="shared" si="19"/>
        <v>0</v>
      </c>
      <c r="BL163" s="16" t="s">
        <v>467</v>
      </c>
      <c r="BM163" s="151" t="s">
        <v>456</v>
      </c>
    </row>
    <row r="164" spans="2:65" s="1" customFormat="1" ht="16.5" customHeight="1" x14ac:dyDescent="0.2">
      <c r="B164" s="138"/>
      <c r="C164" s="174" t="s">
        <v>309</v>
      </c>
      <c r="D164" s="174" t="s">
        <v>167</v>
      </c>
      <c r="E164" s="175" t="s">
        <v>1599</v>
      </c>
      <c r="F164" s="176" t="s">
        <v>1600</v>
      </c>
      <c r="G164" s="177" t="s">
        <v>208</v>
      </c>
      <c r="H164" s="178">
        <v>1</v>
      </c>
      <c r="I164" s="179"/>
      <c r="J164" s="180">
        <f t="shared" si="10"/>
        <v>0</v>
      </c>
      <c r="K164" s="181"/>
      <c r="L164" s="182"/>
      <c r="M164" s="183" t="s">
        <v>1</v>
      </c>
      <c r="N164" s="184" t="s">
        <v>36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1471</v>
      </c>
      <c r="AT164" s="151" t="s">
        <v>167</v>
      </c>
      <c r="AU164" s="151" t="s">
        <v>79</v>
      </c>
      <c r="AY164" s="16" t="s">
        <v>143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6" t="s">
        <v>79</v>
      </c>
      <c r="BK164" s="152">
        <f t="shared" si="19"/>
        <v>0</v>
      </c>
      <c r="BL164" s="16" t="s">
        <v>467</v>
      </c>
      <c r="BM164" s="151" t="s">
        <v>467</v>
      </c>
    </row>
    <row r="165" spans="2:65" s="1" customFormat="1" ht="16.5" customHeight="1" x14ac:dyDescent="0.2">
      <c r="B165" s="138"/>
      <c r="C165" s="174" t="s">
        <v>314</v>
      </c>
      <c r="D165" s="174" t="s">
        <v>167</v>
      </c>
      <c r="E165" s="175" t="s">
        <v>1601</v>
      </c>
      <c r="F165" s="176" t="s">
        <v>1602</v>
      </c>
      <c r="G165" s="177" t="s">
        <v>208</v>
      </c>
      <c r="H165" s="178">
        <v>1</v>
      </c>
      <c r="I165" s="179"/>
      <c r="J165" s="180">
        <f t="shared" si="10"/>
        <v>0</v>
      </c>
      <c r="K165" s="181"/>
      <c r="L165" s="182"/>
      <c r="M165" s="183" t="s">
        <v>1</v>
      </c>
      <c r="N165" s="184" t="s">
        <v>36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1471</v>
      </c>
      <c r="AT165" s="151" t="s">
        <v>167</v>
      </c>
      <c r="AU165" s="151" t="s">
        <v>79</v>
      </c>
      <c r="AY165" s="16" t="s">
        <v>143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6" t="s">
        <v>79</v>
      </c>
      <c r="BK165" s="152">
        <f t="shared" si="19"/>
        <v>0</v>
      </c>
      <c r="BL165" s="16" t="s">
        <v>467</v>
      </c>
      <c r="BM165" s="151" t="s">
        <v>476</v>
      </c>
    </row>
    <row r="166" spans="2:65" s="1" customFormat="1" ht="16.5" customHeight="1" x14ac:dyDescent="0.2">
      <c r="B166" s="138"/>
      <c r="C166" s="174" t="s">
        <v>319</v>
      </c>
      <c r="D166" s="174" t="s">
        <v>167</v>
      </c>
      <c r="E166" s="175" t="s">
        <v>1603</v>
      </c>
      <c r="F166" s="176" t="s">
        <v>1604</v>
      </c>
      <c r="G166" s="177" t="s">
        <v>208</v>
      </c>
      <c r="H166" s="178">
        <v>2</v>
      </c>
      <c r="I166" s="179"/>
      <c r="J166" s="180">
        <f t="shared" si="10"/>
        <v>0</v>
      </c>
      <c r="K166" s="181"/>
      <c r="L166" s="182"/>
      <c r="M166" s="183" t="s">
        <v>1</v>
      </c>
      <c r="N166" s="184" t="s">
        <v>36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1471</v>
      </c>
      <c r="AT166" s="151" t="s">
        <v>167</v>
      </c>
      <c r="AU166" s="151" t="s">
        <v>79</v>
      </c>
      <c r="AY166" s="16" t="s">
        <v>143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6" t="s">
        <v>79</v>
      </c>
      <c r="BK166" s="152">
        <f t="shared" si="19"/>
        <v>0</v>
      </c>
      <c r="BL166" s="16" t="s">
        <v>467</v>
      </c>
      <c r="BM166" s="151" t="s">
        <v>484</v>
      </c>
    </row>
    <row r="167" spans="2:65" s="1" customFormat="1" ht="16.5" customHeight="1" x14ac:dyDescent="0.2">
      <c r="B167" s="138"/>
      <c r="C167" s="174" t="s">
        <v>324</v>
      </c>
      <c r="D167" s="174" t="s">
        <v>167</v>
      </c>
      <c r="E167" s="175" t="s">
        <v>1605</v>
      </c>
      <c r="F167" s="176" t="s">
        <v>1606</v>
      </c>
      <c r="G167" s="177" t="s">
        <v>208</v>
      </c>
      <c r="H167" s="178">
        <v>1</v>
      </c>
      <c r="I167" s="179"/>
      <c r="J167" s="180">
        <f t="shared" si="10"/>
        <v>0</v>
      </c>
      <c r="K167" s="181"/>
      <c r="L167" s="182"/>
      <c r="M167" s="183" t="s">
        <v>1</v>
      </c>
      <c r="N167" s="184" t="s">
        <v>36</v>
      </c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1471</v>
      </c>
      <c r="AT167" s="151" t="s">
        <v>167</v>
      </c>
      <c r="AU167" s="151" t="s">
        <v>79</v>
      </c>
      <c r="AY167" s="16" t="s">
        <v>143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6" t="s">
        <v>79</v>
      </c>
      <c r="BK167" s="152">
        <f t="shared" si="19"/>
        <v>0</v>
      </c>
      <c r="BL167" s="16" t="s">
        <v>467</v>
      </c>
      <c r="BM167" s="151" t="s">
        <v>493</v>
      </c>
    </row>
    <row r="168" spans="2:65" s="1" customFormat="1" ht="16.5" customHeight="1" x14ac:dyDescent="0.2">
      <c r="B168" s="138"/>
      <c r="C168" s="174" t="s">
        <v>329</v>
      </c>
      <c r="D168" s="174" t="s">
        <v>167</v>
      </c>
      <c r="E168" s="175" t="s">
        <v>1607</v>
      </c>
      <c r="F168" s="176" t="s">
        <v>1608</v>
      </c>
      <c r="G168" s="177" t="s">
        <v>208</v>
      </c>
      <c r="H168" s="178">
        <v>1</v>
      </c>
      <c r="I168" s="179"/>
      <c r="J168" s="180">
        <f t="shared" si="10"/>
        <v>0</v>
      </c>
      <c r="K168" s="181"/>
      <c r="L168" s="182"/>
      <c r="M168" s="183" t="s">
        <v>1</v>
      </c>
      <c r="N168" s="184" t="s">
        <v>36</v>
      </c>
      <c r="P168" s="149">
        <f t="shared" si="11"/>
        <v>0</v>
      </c>
      <c r="Q168" s="149">
        <v>0</v>
      </c>
      <c r="R168" s="149">
        <f t="shared" si="12"/>
        <v>0</v>
      </c>
      <c r="S168" s="149">
        <v>0</v>
      </c>
      <c r="T168" s="150">
        <f t="shared" si="13"/>
        <v>0</v>
      </c>
      <c r="AR168" s="151" t="s">
        <v>1471</v>
      </c>
      <c r="AT168" s="151" t="s">
        <v>167</v>
      </c>
      <c r="AU168" s="151" t="s">
        <v>79</v>
      </c>
      <c r="AY168" s="16" t="s">
        <v>143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6" t="s">
        <v>79</v>
      </c>
      <c r="BK168" s="152">
        <f t="shared" si="19"/>
        <v>0</v>
      </c>
      <c r="BL168" s="16" t="s">
        <v>467</v>
      </c>
      <c r="BM168" s="151" t="s">
        <v>503</v>
      </c>
    </row>
    <row r="169" spans="2:65" s="1" customFormat="1" ht="16.5" customHeight="1" x14ac:dyDescent="0.2">
      <c r="B169" s="138"/>
      <c r="C169" s="174" t="s">
        <v>333</v>
      </c>
      <c r="D169" s="174" t="s">
        <v>167</v>
      </c>
      <c r="E169" s="175" t="s">
        <v>1609</v>
      </c>
      <c r="F169" s="176" t="s">
        <v>1610</v>
      </c>
      <c r="G169" s="177" t="s">
        <v>208</v>
      </c>
      <c r="H169" s="178">
        <v>1</v>
      </c>
      <c r="I169" s="179"/>
      <c r="J169" s="180">
        <f t="shared" si="10"/>
        <v>0</v>
      </c>
      <c r="K169" s="181"/>
      <c r="L169" s="182"/>
      <c r="M169" s="183" t="s">
        <v>1</v>
      </c>
      <c r="N169" s="184" t="s">
        <v>36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1471</v>
      </c>
      <c r="AT169" s="151" t="s">
        <v>167</v>
      </c>
      <c r="AU169" s="151" t="s">
        <v>79</v>
      </c>
      <c r="AY169" s="16" t="s">
        <v>143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6" t="s">
        <v>79</v>
      </c>
      <c r="BK169" s="152">
        <f t="shared" si="19"/>
        <v>0</v>
      </c>
      <c r="BL169" s="16" t="s">
        <v>467</v>
      </c>
      <c r="BM169" s="151" t="s">
        <v>517</v>
      </c>
    </row>
    <row r="170" spans="2:65" s="1" customFormat="1" ht="21.75" customHeight="1" x14ac:dyDescent="0.2">
      <c r="B170" s="138"/>
      <c r="C170" s="174" t="s">
        <v>338</v>
      </c>
      <c r="D170" s="174" t="s">
        <v>167</v>
      </c>
      <c r="E170" s="175" t="s">
        <v>1611</v>
      </c>
      <c r="F170" s="176" t="s">
        <v>2064</v>
      </c>
      <c r="G170" s="177" t="s">
        <v>208</v>
      </c>
      <c r="H170" s="178">
        <v>1</v>
      </c>
      <c r="I170" s="179"/>
      <c r="J170" s="180">
        <f t="shared" si="10"/>
        <v>0</v>
      </c>
      <c r="K170" s="181"/>
      <c r="L170" s="182"/>
      <c r="M170" s="183" t="s">
        <v>1</v>
      </c>
      <c r="N170" s="184" t="s">
        <v>36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1471</v>
      </c>
      <c r="AT170" s="151" t="s">
        <v>167</v>
      </c>
      <c r="AU170" s="151" t="s">
        <v>79</v>
      </c>
      <c r="AY170" s="16" t="s">
        <v>143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6" t="s">
        <v>79</v>
      </c>
      <c r="BK170" s="152">
        <f t="shared" si="19"/>
        <v>0</v>
      </c>
      <c r="BL170" s="16" t="s">
        <v>467</v>
      </c>
      <c r="BM170" s="151" t="s">
        <v>527</v>
      </c>
    </row>
    <row r="171" spans="2:65" s="1" customFormat="1" ht="21.75" customHeight="1" x14ac:dyDescent="0.2">
      <c r="B171" s="138"/>
      <c r="C171" s="174" t="s">
        <v>343</v>
      </c>
      <c r="D171" s="174" t="s">
        <v>167</v>
      </c>
      <c r="E171" s="175" t="s">
        <v>1612</v>
      </c>
      <c r="F171" s="176" t="s">
        <v>2065</v>
      </c>
      <c r="G171" s="177" t="s">
        <v>208</v>
      </c>
      <c r="H171" s="178">
        <v>2</v>
      </c>
      <c r="I171" s="179"/>
      <c r="J171" s="180">
        <f t="shared" si="10"/>
        <v>0</v>
      </c>
      <c r="K171" s="181"/>
      <c r="L171" s="182"/>
      <c r="M171" s="183" t="s">
        <v>1</v>
      </c>
      <c r="N171" s="184" t="s">
        <v>36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1471</v>
      </c>
      <c r="AT171" s="151" t="s">
        <v>167</v>
      </c>
      <c r="AU171" s="151" t="s">
        <v>79</v>
      </c>
      <c r="AY171" s="16" t="s">
        <v>143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6" t="s">
        <v>79</v>
      </c>
      <c r="BK171" s="152">
        <f t="shared" si="19"/>
        <v>0</v>
      </c>
      <c r="BL171" s="16" t="s">
        <v>467</v>
      </c>
      <c r="BM171" s="151" t="s">
        <v>539</v>
      </c>
    </row>
    <row r="172" spans="2:65" s="1" customFormat="1" ht="21.75" customHeight="1" x14ac:dyDescent="0.2">
      <c r="B172" s="138"/>
      <c r="C172" s="174" t="s">
        <v>348</v>
      </c>
      <c r="D172" s="174" t="s">
        <v>167</v>
      </c>
      <c r="E172" s="175" t="s">
        <v>1613</v>
      </c>
      <c r="F172" s="176" t="s">
        <v>2066</v>
      </c>
      <c r="G172" s="177" t="s">
        <v>208</v>
      </c>
      <c r="H172" s="178">
        <v>2</v>
      </c>
      <c r="I172" s="179"/>
      <c r="J172" s="180">
        <f t="shared" si="10"/>
        <v>0</v>
      </c>
      <c r="K172" s="181"/>
      <c r="L172" s="182"/>
      <c r="M172" s="183" t="s">
        <v>1</v>
      </c>
      <c r="N172" s="184" t="s">
        <v>36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1471</v>
      </c>
      <c r="AT172" s="151" t="s">
        <v>167</v>
      </c>
      <c r="AU172" s="151" t="s">
        <v>79</v>
      </c>
      <c r="AY172" s="16" t="s">
        <v>143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6" t="s">
        <v>79</v>
      </c>
      <c r="BK172" s="152">
        <f t="shared" si="19"/>
        <v>0</v>
      </c>
      <c r="BL172" s="16" t="s">
        <v>467</v>
      </c>
      <c r="BM172" s="151" t="s">
        <v>551</v>
      </c>
    </row>
    <row r="173" spans="2:65" s="1" customFormat="1" ht="22.5" customHeight="1" x14ac:dyDescent="0.2">
      <c r="B173" s="138"/>
      <c r="C173" s="174" t="s">
        <v>353</v>
      </c>
      <c r="D173" s="174" t="s">
        <v>167</v>
      </c>
      <c r="E173" s="175" t="s">
        <v>1614</v>
      </c>
      <c r="F173" s="176" t="s">
        <v>2067</v>
      </c>
      <c r="G173" s="177" t="s">
        <v>208</v>
      </c>
      <c r="H173" s="178">
        <v>1</v>
      </c>
      <c r="I173" s="179"/>
      <c r="J173" s="180">
        <f t="shared" si="10"/>
        <v>0</v>
      </c>
      <c r="K173" s="181"/>
      <c r="L173" s="182"/>
      <c r="M173" s="183" t="s">
        <v>1</v>
      </c>
      <c r="N173" s="184" t="s">
        <v>36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1471</v>
      </c>
      <c r="AT173" s="151" t="s">
        <v>167</v>
      </c>
      <c r="AU173" s="151" t="s">
        <v>79</v>
      </c>
      <c r="AY173" s="16" t="s">
        <v>143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6" t="s">
        <v>79</v>
      </c>
      <c r="BK173" s="152">
        <f t="shared" si="19"/>
        <v>0</v>
      </c>
      <c r="BL173" s="16" t="s">
        <v>467</v>
      </c>
      <c r="BM173" s="151" t="s">
        <v>562</v>
      </c>
    </row>
    <row r="174" spans="2:65" s="1" customFormat="1" ht="24.75" customHeight="1" x14ac:dyDescent="0.2">
      <c r="B174" s="138"/>
      <c r="C174" s="174" t="s">
        <v>358</v>
      </c>
      <c r="D174" s="174" t="s">
        <v>167</v>
      </c>
      <c r="E174" s="175" t="s">
        <v>1615</v>
      </c>
      <c r="F174" s="176" t="s">
        <v>2068</v>
      </c>
      <c r="G174" s="177" t="s">
        <v>208</v>
      </c>
      <c r="H174" s="178">
        <v>1</v>
      </c>
      <c r="I174" s="179"/>
      <c r="J174" s="180">
        <f t="shared" si="10"/>
        <v>0</v>
      </c>
      <c r="K174" s="181"/>
      <c r="L174" s="182"/>
      <c r="M174" s="183" t="s">
        <v>1</v>
      </c>
      <c r="N174" s="184" t="s">
        <v>36</v>
      </c>
      <c r="P174" s="149">
        <f t="shared" si="11"/>
        <v>0</v>
      </c>
      <c r="Q174" s="149">
        <v>0</v>
      </c>
      <c r="R174" s="149">
        <f t="shared" si="12"/>
        <v>0</v>
      </c>
      <c r="S174" s="149">
        <v>0</v>
      </c>
      <c r="T174" s="150">
        <f t="shared" si="13"/>
        <v>0</v>
      </c>
      <c r="AR174" s="151" t="s">
        <v>1471</v>
      </c>
      <c r="AT174" s="151" t="s">
        <v>167</v>
      </c>
      <c r="AU174" s="151" t="s">
        <v>79</v>
      </c>
      <c r="AY174" s="16" t="s">
        <v>143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6" t="s">
        <v>79</v>
      </c>
      <c r="BK174" s="152">
        <f t="shared" si="19"/>
        <v>0</v>
      </c>
      <c r="BL174" s="16" t="s">
        <v>467</v>
      </c>
      <c r="BM174" s="151" t="s">
        <v>572</v>
      </c>
    </row>
    <row r="175" spans="2:65" s="1" customFormat="1" ht="24.15" customHeight="1" x14ac:dyDescent="0.2">
      <c r="B175" s="138"/>
      <c r="C175" s="174" t="s">
        <v>363</v>
      </c>
      <c r="D175" s="174" t="s">
        <v>167</v>
      </c>
      <c r="E175" s="175" t="s">
        <v>1616</v>
      </c>
      <c r="F175" s="176" t="s">
        <v>1617</v>
      </c>
      <c r="G175" s="177" t="s">
        <v>208</v>
      </c>
      <c r="H175" s="178">
        <v>1</v>
      </c>
      <c r="I175" s="179"/>
      <c r="J175" s="180">
        <f t="shared" si="10"/>
        <v>0</v>
      </c>
      <c r="K175" s="181"/>
      <c r="L175" s="182"/>
      <c r="M175" s="183" t="s">
        <v>1</v>
      </c>
      <c r="N175" s="184" t="s">
        <v>36</v>
      </c>
      <c r="P175" s="149">
        <f t="shared" si="11"/>
        <v>0</v>
      </c>
      <c r="Q175" s="149">
        <v>0</v>
      </c>
      <c r="R175" s="149">
        <f t="shared" si="12"/>
        <v>0</v>
      </c>
      <c r="S175" s="149">
        <v>0</v>
      </c>
      <c r="T175" s="150">
        <f t="shared" si="13"/>
        <v>0</v>
      </c>
      <c r="AR175" s="151" t="s">
        <v>1471</v>
      </c>
      <c r="AT175" s="151" t="s">
        <v>167</v>
      </c>
      <c r="AU175" s="151" t="s">
        <v>79</v>
      </c>
      <c r="AY175" s="16" t="s">
        <v>143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6" t="s">
        <v>79</v>
      </c>
      <c r="BK175" s="152">
        <f t="shared" si="19"/>
        <v>0</v>
      </c>
      <c r="BL175" s="16" t="s">
        <v>467</v>
      </c>
      <c r="BM175" s="151" t="s">
        <v>583</v>
      </c>
    </row>
    <row r="176" spans="2:65" s="1" customFormat="1" ht="24.15" customHeight="1" x14ac:dyDescent="0.2">
      <c r="B176" s="138"/>
      <c r="C176" s="174" t="s">
        <v>368</v>
      </c>
      <c r="D176" s="174" t="s">
        <v>167</v>
      </c>
      <c r="E176" s="175" t="s">
        <v>1618</v>
      </c>
      <c r="F176" s="176" t="s">
        <v>1619</v>
      </c>
      <c r="G176" s="177" t="s">
        <v>208</v>
      </c>
      <c r="H176" s="178">
        <v>1</v>
      </c>
      <c r="I176" s="179"/>
      <c r="J176" s="180">
        <f t="shared" si="10"/>
        <v>0</v>
      </c>
      <c r="K176" s="181"/>
      <c r="L176" s="182"/>
      <c r="M176" s="183" t="s">
        <v>1</v>
      </c>
      <c r="N176" s="184" t="s">
        <v>36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</v>
      </c>
      <c r="T176" s="150">
        <f t="shared" si="13"/>
        <v>0</v>
      </c>
      <c r="AR176" s="151" t="s">
        <v>1471</v>
      </c>
      <c r="AT176" s="151" t="s">
        <v>167</v>
      </c>
      <c r="AU176" s="151" t="s">
        <v>79</v>
      </c>
      <c r="AY176" s="16" t="s">
        <v>143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6" t="s">
        <v>79</v>
      </c>
      <c r="BK176" s="152">
        <f t="shared" si="19"/>
        <v>0</v>
      </c>
      <c r="BL176" s="16" t="s">
        <v>467</v>
      </c>
      <c r="BM176" s="151" t="s">
        <v>593</v>
      </c>
    </row>
    <row r="177" spans="2:65" s="1" customFormat="1" ht="16.5" customHeight="1" x14ac:dyDescent="0.2">
      <c r="B177" s="138"/>
      <c r="C177" s="174" t="s">
        <v>375</v>
      </c>
      <c r="D177" s="174" t="s">
        <v>167</v>
      </c>
      <c r="E177" s="175" t="s">
        <v>1620</v>
      </c>
      <c r="F177" s="176" t="s">
        <v>1621</v>
      </c>
      <c r="G177" s="177" t="s">
        <v>208</v>
      </c>
      <c r="H177" s="178">
        <v>2</v>
      </c>
      <c r="I177" s="179"/>
      <c r="J177" s="180">
        <f t="shared" si="10"/>
        <v>0</v>
      </c>
      <c r="K177" s="181"/>
      <c r="L177" s="182"/>
      <c r="M177" s="183" t="s">
        <v>1</v>
      </c>
      <c r="N177" s="184" t="s">
        <v>36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0</v>
      </c>
      <c r="T177" s="150">
        <f t="shared" si="13"/>
        <v>0</v>
      </c>
      <c r="AR177" s="151" t="s">
        <v>1471</v>
      </c>
      <c r="AT177" s="151" t="s">
        <v>167</v>
      </c>
      <c r="AU177" s="151" t="s">
        <v>79</v>
      </c>
      <c r="AY177" s="16" t="s">
        <v>143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6" t="s">
        <v>79</v>
      </c>
      <c r="BK177" s="152">
        <f t="shared" si="19"/>
        <v>0</v>
      </c>
      <c r="BL177" s="16" t="s">
        <v>467</v>
      </c>
      <c r="BM177" s="151" t="s">
        <v>602</v>
      </c>
    </row>
    <row r="178" spans="2:65" s="1" customFormat="1" ht="24.15" customHeight="1" x14ac:dyDescent="0.2">
      <c r="B178" s="138"/>
      <c r="C178" s="174" t="s">
        <v>379</v>
      </c>
      <c r="D178" s="174" t="s">
        <v>167</v>
      </c>
      <c r="E178" s="175" t="s">
        <v>1622</v>
      </c>
      <c r="F178" s="176" t="s">
        <v>1623</v>
      </c>
      <c r="G178" s="177" t="s">
        <v>208</v>
      </c>
      <c r="H178" s="178">
        <v>2</v>
      </c>
      <c r="I178" s="179"/>
      <c r="J178" s="180">
        <f t="shared" si="10"/>
        <v>0</v>
      </c>
      <c r="K178" s="181"/>
      <c r="L178" s="182"/>
      <c r="M178" s="183" t="s">
        <v>1</v>
      </c>
      <c r="N178" s="184" t="s">
        <v>36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1471</v>
      </c>
      <c r="AT178" s="151" t="s">
        <v>167</v>
      </c>
      <c r="AU178" s="151" t="s">
        <v>79</v>
      </c>
      <c r="AY178" s="16" t="s">
        <v>143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6" t="s">
        <v>79</v>
      </c>
      <c r="BK178" s="152">
        <f t="shared" si="19"/>
        <v>0</v>
      </c>
      <c r="BL178" s="16" t="s">
        <v>467</v>
      </c>
      <c r="BM178" s="151" t="s">
        <v>613</v>
      </c>
    </row>
    <row r="179" spans="2:65" s="1" customFormat="1" ht="16.5" customHeight="1" x14ac:dyDescent="0.2">
      <c r="B179" s="138"/>
      <c r="C179" s="174" t="s">
        <v>383</v>
      </c>
      <c r="D179" s="174" t="s">
        <v>167</v>
      </c>
      <c r="E179" s="175" t="s">
        <v>1624</v>
      </c>
      <c r="F179" s="176" t="s">
        <v>1625</v>
      </c>
      <c r="G179" s="177" t="s">
        <v>208</v>
      </c>
      <c r="H179" s="178">
        <v>2</v>
      </c>
      <c r="I179" s="179"/>
      <c r="J179" s="180">
        <f t="shared" si="10"/>
        <v>0</v>
      </c>
      <c r="K179" s="181"/>
      <c r="L179" s="182"/>
      <c r="M179" s="183" t="s">
        <v>1</v>
      </c>
      <c r="N179" s="184" t="s">
        <v>36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0</v>
      </c>
      <c r="T179" s="150">
        <f t="shared" si="13"/>
        <v>0</v>
      </c>
      <c r="AR179" s="151" t="s">
        <v>1471</v>
      </c>
      <c r="AT179" s="151" t="s">
        <v>167</v>
      </c>
      <c r="AU179" s="151" t="s">
        <v>79</v>
      </c>
      <c r="AY179" s="16" t="s">
        <v>143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6" t="s">
        <v>79</v>
      </c>
      <c r="BK179" s="152">
        <f t="shared" si="19"/>
        <v>0</v>
      </c>
      <c r="BL179" s="16" t="s">
        <v>467</v>
      </c>
      <c r="BM179" s="151" t="s">
        <v>624</v>
      </c>
    </row>
    <row r="180" spans="2:65" s="1" customFormat="1" ht="16.5" customHeight="1" x14ac:dyDescent="0.2">
      <c r="B180" s="138"/>
      <c r="C180" s="174" t="s">
        <v>387</v>
      </c>
      <c r="D180" s="174" t="s">
        <v>167</v>
      </c>
      <c r="E180" s="175" t="s">
        <v>1626</v>
      </c>
      <c r="F180" s="176" t="s">
        <v>1627</v>
      </c>
      <c r="G180" s="177" t="s">
        <v>208</v>
      </c>
      <c r="H180" s="178">
        <v>2</v>
      </c>
      <c r="I180" s="179"/>
      <c r="J180" s="180">
        <f t="shared" si="10"/>
        <v>0</v>
      </c>
      <c r="K180" s="181"/>
      <c r="L180" s="182"/>
      <c r="M180" s="183" t="s">
        <v>1</v>
      </c>
      <c r="N180" s="184" t="s">
        <v>36</v>
      </c>
      <c r="P180" s="149">
        <f t="shared" si="11"/>
        <v>0</v>
      </c>
      <c r="Q180" s="149">
        <v>0</v>
      </c>
      <c r="R180" s="149">
        <f t="shared" si="12"/>
        <v>0</v>
      </c>
      <c r="S180" s="149">
        <v>0</v>
      </c>
      <c r="T180" s="150">
        <f t="shared" si="13"/>
        <v>0</v>
      </c>
      <c r="AR180" s="151" t="s">
        <v>1471</v>
      </c>
      <c r="AT180" s="151" t="s">
        <v>167</v>
      </c>
      <c r="AU180" s="151" t="s">
        <v>79</v>
      </c>
      <c r="AY180" s="16" t="s">
        <v>143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6" t="s">
        <v>79</v>
      </c>
      <c r="BK180" s="152">
        <f t="shared" si="19"/>
        <v>0</v>
      </c>
      <c r="BL180" s="16" t="s">
        <v>467</v>
      </c>
      <c r="BM180" s="151" t="s">
        <v>635</v>
      </c>
    </row>
    <row r="181" spans="2:65" s="1" customFormat="1" ht="44.25" customHeight="1" x14ac:dyDescent="0.2">
      <c r="B181" s="138"/>
      <c r="C181" s="174" t="s">
        <v>392</v>
      </c>
      <c r="D181" s="174" t="s">
        <v>167</v>
      </c>
      <c r="E181" s="175" t="s">
        <v>1628</v>
      </c>
      <c r="F181" s="176" t="s">
        <v>1629</v>
      </c>
      <c r="G181" s="177" t="s">
        <v>208</v>
      </c>
      <c r="H181" s="178">
        <v>1</v>
      </c>
      <c r="I181" s="179"/>
      <c r="J181" s="180">
        <f t="shared" si="10"/>
        <v>0</v>
      </c>
      <c r="K181" s="181"/>
      <c r="L181" s="182"/>
      <c r="M181" s="183" t="s">
        <v>1</v>
      </c>
      <c r="N181" s="184" t="s">
        <v>36</v>
      </c>
      <c r="P181" s="149">
        <f t="shared" si="11"/>
        <v>0</v>
      </c>
      <c r="Q181" s="149">
        <v>0</v>
      </c>
      <c r="R181" s="149">
        <f t="shared" si="12"/>
        <v>0</v>
      </c>
      <c r="S181" s="149">
        <v>0</v>
      </c>
      <c r="T181" s="150">
        <f t="shared" si="13"/>
        <v>0</v>
      </c>
      <c r="AR181" s="151" t="s">
        <v>1471</v>
      </c>
      <c r="AT181" s="151" t="s">
        <v>167</v>
      </c>
      <c r="AU181" s="151" t="s">
        <v>79</v>
      </c>
      <c r="AY181" s="16" t="s">
        <v>143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6" t="s">
        <v>79</v>
      </c>
      <c r="BK181" s="152">
        <f t="shared" si="19"/>
        <v>0</v>
      </c>
      <c r="BL181" s="16" t="s">
        <v>467</v>
      </c>
      <c r="BM181" s="151" t="s">
        <v>646</v>
      </c>
    </row>
    <row r="182" spans="2:65" s="1" customFormat="1" ht="16.5" customHeight="1" x14ac:dyDescent="0.2">
      <c r="B182" s="138"/>
      <c r="C182" s="174" t="s">
        <v>396</v>
      </c>
      <c r="D182" s="174" t="s">
        <v>167</v>
      </c>
      <c r="E182" s="175" t="s">
        <v>1630</v>
      </c>
      <c r="F182" s="176" t="s">
        <v>1631</v>
      </c>
      <c r="G182" s="177" t="s">
        <v>208</v>
      </c>
      <c r="H182" s="178">
        <v>4</v>
      </c>
      <c r="I182" s="179"/>
      <c r="J182" s="180">
        <f t="shared" si="10"/>
        <v>0</v>
      </c>
      <c r="K182" s="181"/>
      <c r="L182" s="182"/>
      <c r="M182" s="183" t="s">
        <v>1</v>
      </c>
      <c r="N182" s="184" t="s">
        <v>36</v>
      </c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1471</v>
      </c>
      <c r="AT182" s="151" t="s">
        <v>167</v>
      </c>
      <c r="AU182" s="151" t="s">
        <v>79</v>
      </c>
      <c r="AY182" s="16" t="s">
        <v>143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6" t="s">
        <v>79</v>
      </c>
      <c r="BK182" s="152">
        <f t="shared" si="19"/>
        <v>0</v>
      </c>
      <c r="BL182" s="16" t="s">
        <v>467</v>
      </c>
      <c r="BM182" s="151" t="s">
        <v>655</v>
      </c>
    </row>
    <row r="183" spans="2:65" s="1" customFormat="1" ht="16.5" customHeight="1" x14ac:dyDescent="0.2">
      <c r="B183" s="138"/>
      <c r="C183" s="174" t="s">
        <v>401</v>
      </c>
      <c r="D183" s="174" t="s">
        <v>167</v>
      </c>
      <c r="E183" s="175" t="s">
        <v>1632</v>
      </c>
      <c r="F183" s="176" t="s">
        <v>1633</v>
      </c>
      <c r="G183" s="177" t="s">
        <v>208</v>
      </c>
      <c r="H183" s="178">
        <v>2</v>
      </c>
      <c r="I183" s="179"/>
      <c r="J183" s="180">
        <f t="shared" si="10"/>
        <v>0</v>
      </c>
      <c r="K183" s="181"/>
      <c r="L183" s="182"/>
      <c r="M183" s="183" t="s">
        <v>1</v>
      </c>
      <c r="N183" s="184" t="s">
        <v>36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1471</v>
      </c>
      <c r="AT183" s="151" t="s">
        <v>167</v>
      </c>
      <c r="AU183" s="151" t="s">
        <v>79</v>
      </c>
      <c r="AY183" s="16" t="s">
        <v>143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6" t="s">
        <v>79</v>
      </c>
      <c r="BK183" s="152">
        <f t="shared" si="19"/>
        <v>0</v>
      </c>
      <c r="BL183" s="16" t="s">
        <v>467</v>
      </c>
      <c r="BM183" s="151" t="s">
        <v>665</v>
      </c>
    </row>
    <row r="184" spans="2:65" s="1" customFormat="1" ht="16.5" customHeight="1" x14ac:dyDescent="0.2">
      <c r="B184" s="138"/>
      <c r="C184" s="174" t="s">
        <v>407</v>
      </c>
      <c r="D184" s="174" t="s">
        <v>167</v>
      </c>
      <c r="E184" s="175" t="s">
        <v>1634</v>
      </c>
      <c r="F184" s="176" t="s">
        <v>1635</v>
      </c>
      <c r="G184" s="177" t="s">
        <v>208</v>
      </c>
      <c r="H184" s="178">
        <v>6</v>
      </c>
      <c r="I184" s="179"/>
      <c r="J184" s="180">
        <f t="shared" si="10"/>
        <v>0</v>
      </c>
      <c r="K184" s="181"/>
      <c r="L184" s="182"/>
      <c r="M184" s="183" t="s">
        <v>1</v>
      </c>
      <c r="N184" s="184" t="s">
        <v>36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1471</v>
      </c>
      <c r="AT184" s="151" t="s">
        <v>167</v>
      </c>
      <c r="AU184" s="151" t="s">
        <v>79</v>
      </c>
      <c r="AY184" s="16" t="s">
        <v>143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6" t="s">
        <v>79</v>
      </c>
      <c r="BK184" s="152">
        <f t="shared" si="19"/>
        <v>0</v>
      </c>
      <c r="BL184" s="16" t="s">
        <v>467</v>
      </c>
      <c r="BM184" s="151" t="s">
        <v>674</v>
      </c>
    </row>
    <row r="185" spans="2:65" s="1" customFormat="1" ht="16.5" customHeight="1" x14ac:dyDescent="0.2">
      <c r="B185" s="138"/>
      <c r="C185" s="174" t="s">
        <v>412</v>
      </c>
      <c r="D185" s="174" t="s">
        <v>167</v>
      </c>
      <c r="E185" s="175" t="s">
        <v>1636</v>
      </c>
      <c r="F185" s="176" t="s">
        <v>1637</v>
      </c>
      <c r="G185" s="177" t="s">
        <v>208</v>
      </c>
      <c r="H185" s="178">
        <v>25</v>
      </c>
      <c r="I185" s="179"/>
      <c r="J185" s="180">
        <f t="shared" si="10"/>
        <v>0</v>
      </c>
      <c r="K185" s="181"/>
      <c r="L185" s="182"/>
      <c r="M185" s="183" t="s">
        <v>1</v>
      </c>
      <c r="N185" s="184" t="s">
        <v>36</v>
      </c>
      <c r="P185" s="149">
        <f t="shared" si="11"/>
        <v>0</v>
      </c>
      <c r="Q185" s="149">
        <v>0</v>
      </c>
      <c r="R185" s="149">
        <f t="shared" si="12"/>
        <v>0</v>
      </c>
      <c r="S185" s="149">
        <v>0</v>
      </c>
      <c r="T185" s="150">
        <f t="shared" si="13"/>
        <v>0</v>
      </c>
      <c r="AR185" s="151" t="s">
        <v>1471</v>
      </c>
      <c r="AT185" s="151" t="s">
        <v>167</v>
      </c>
      <c r="AU185" s="151" t="s">
        <v>79</v>
      </c>
      <c r="AY185" s="16" t="s">
        <v>143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6" t="s">
        <v>79</v>
      </c>
      <c r="BK185" s="152">
        <f t="shared" si="19"/>
        <v>0</v>
      </c>
      <c r="BL185" s="16" t="s">
        <v>467</v>
      </c>
      <c r="BM185" s="151" t="s">
        <v>681</v>
      </c>
    </row>
    <row r="186" spans="2:65" s="1" customFormat="1" ht="16.5" customHeight="1" x14ac:dyDescent="0.2">
      <c r="B186" s="138"/>
      <c r="C186" s="174" t="s">
        <v>417</v>
      </c>
      <c r="D186" s="174" t="s">
        <v>167</v>
      </c>
      <c r="E186" s="175" t="s">
        <v>1638</v>
      </c>
      <c r="F186" s="176" t="s">
        <v>1639</v>
      </c>
      <c r="G186" s="177" t="s">
        <v>208</v>
      </c>
      <c r="H186" s="178">
        <v>6</v>
      </c>
      <c r="I186" s="179"/>
      <c r="J186" s="180">
        <f t="shared" si="10"/>
        <v>0</v>
      </c>
      <c r="K186" s="181"/>
      <c r="L186" s="182"/>
      <c r="M186" s="183" t="s">
        <v>1</v>
      </c>
      <c r="N186" s="184" t="s">
        <v>36</v>
      </c>
      <c r="P186" s="149">
        <f t="shared" si="11"/>
        <v>0</v>
      </c>
      <c r="Q186" s="149">
        <v>0</v>
      </c>
      <c r="R186" s="149">
        <f t="shared" si="12"/>
        <v>0</v>
      </c>
      <c r="S186" s="149">
        <v>0</v>
      </c>
      <c r="T186" s="150">
        <f t="shared" si="13"/>
        <v>0</v>
      </c>
      <c r="AR186" s="151" t="s">
        <v>1471</v>
      </c>
      <c r="AT186" s="151" t="s">
        <v>167</v>
      </c>
      <c r="AU186" s="151" t="s">
        <v>79</v>
      </c>
      <c r="AY186" s="16" t="s">
        <v>143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6" t="s">
        <v>79</v>
      </c>
      <c r="BK186" s="152">
        <f t="shared" si="19"/>
        <v>0</v>
      </c>
      <c r="BL186" s="16" t="s">
        <v>467</v>
      </c>
      <c r="BM186" s="151" t="s">
        <v>693</v>
      </c>
    </row>
    <row r="187" spans="2:65" s="1" customFormat="1" ht="16.5" customHeight="1" x14ac:dyDescent="0.2">
      <c r="B187" s="138"/>
      <c r="C187" s="174" t="s">
        <v>422</v>
      </c>
      <c r="D187" s="174" t="s">
        <v>167</v>
      </c>
      <c r="E187" s="175" t="s">
        <v>1640</v>
      </c>
      <c r="F187" s="176" t="s">
        <v>1641</v>
      </c>
      <c r="G187" s="177" t="s">
        <v>208</v>
      </c>
      <c r="H187" s="178">
        <v>2</v>
      </c>
      <c r="I187" s="179"/>
      <c r="J187" s="180">
        <f t="shared" si="10"/>
        <v>0</v>
      </c>
      <c r="K187" s="181"/>
      <c r="L187" s="182"/>
      <c r="M187" s="183" t="s">
        <v>1</v>
      </c>
      <c r="N187" s="184" t="s">
        <v>36</v>
      </c>
      <c r="P187" s="149">
        <f t="shared" si="11"/>
        <v>0</v>
      </c>
      <c r="Q187" s="149">
        <v>0</v>
      </c>
      <c r="R187" s="149">
        <f t="shared" si="12"/>
        <v>0</v>
      </c>
      <c r="S187" s="149">
        <v>0</v>
      </c>
      <c r="T187" s="150">
        <f t="shared" si="13"/>
        <v>0</v>
      </c>
      <c r="AR187" s="151" t="s">
        <v>1471</v>
      </c>
      <c r="AT187" s="151" t="s">
        <v>167</v>
      </c>
      <c r="AU187" s="151" t="s">
        <v>79</v>
      </c>
      <c r="AY187" s="16" t="s">
        <v>143</v>
      </c>
      <c r="BE187" s="152">
        <f t="shared" si="14"/>
        <v>0</v>
      </c>
      <c r="BF187" s="152">
        <f t="shared" si="15"/>
        <v>0</v>
      </c>
      <c r="BG187" s="152">
        <f t="shared" si="16"/>
        <v>0</v>
      </c>
      <c r="BH187" s="152">
        <f t="shared" si="17"/>
        <v>0</v>
      </c>
      <c r="BI187" s="152">
        <f t="shared" si="18"/>
        <v>0</v>
      </c>
      <c r="BJ187" s="16" t="s">
        <v>79</v>
      </c>
      <c r="BK187" s="152">
        <f t="shared" si="19"/>
        <v>0</v>
      </c>
      <c r="BL187" s="16" t="s">
        <v>467</v>
      </c>
      <c r="BM187" s="151" t="s">
        <v>705</v>
      </c>
    </row>
    <row r="188" spans="2:65" s="1" customFormat="1" ht="16.5" customHeight="1" x14ac:dyDescent="0.2">
      <c r="B188" s="138"/>
      <c r="C188" s="174" t="s">
        <v>427</v>
      </c>
      <c r="D188" s="174" t="s">
        <v>167</v>
      </c>
      <c r="E188" s="175" t="s">
        <v>1642</v>
      </c>
      <c r="F188" s="176" t="s">
        <v>1643</v>
      </c>
      <c r="G188" s="177" t="s">
        <v>208</v>
      </c>
      <c r="H188" s="178">
        <v>6</v>
      </c>
      <c r="I188" s="179"/>
      <c r="J188" s="180">
        <f t="shared" si="10"/>
        <v>0</v>
      </c>
      <c r="K188" s="181"/>
      <c r="L188" s="182"/>
      <c r="M188" s="183" t="s">
        <v>1</v>
      </c>
      <c r="N188" s="184" t="s">
        <v>36</v>
      </c>
      <c r="P188" s="149">
        <f t="shared" si="11"/>
        <v>0</v>
      </c>
      <c r="Q188" s="149">
        <v>0</v>
      </c>
      <c r="R188" s="149">
        <f t="shared" si="12"/>
        <v>0</v>
      </c>
      <c r="S188" s="149">
        <v>0</v>
      </c>
      <c r="T188" s="150">
        <f t="shared" si="13"/>
        <v>0</v>
      </c>
      <c r="AR188" s="151" t="s">
        <v>1471</v>
      </c>
      <c r="AT188" s="151" t="s">
        <v>167</v>
      </c>
      <c r="AU188" s="151" t="s">
        <v>79</v>
      </c>
      <c r="AY188" s="16" t="s">
        <v>143</v>
      </c>
      <c r="BE188" s="152">
        <f t="shared" si="14"/>
        <v>0</v>
      </c>
      <c r="BF188" s="152">
        <f t="shared" si="15"/>
        <v>0</v>
      </c>
      <c r="BG188" s="152">
        <f t="shared" si="16"/>
        <v>0</v>
      </c>
      <c r="BH188" s="152">
        <f t="shared" si="17"/>
        <v>0</v>
      </c>
      <c r="BI188" s="152">
        <f t="shared" si="18"/>
        <v>0</v>
      </c>
      <c r="BJ188" s="16" t="s">
        <v>79</v>
      </c>
      <c r="BK188" s="152">
        <f t="shared" si="19"/>
        <v>0</v>
      </c>
      <c r="BL188" s="16" t="s">
        <v>467</v>
      </c>
      <c r="BM188" s="151" t="s">
        <v>716</v>
      </c>
    </row>
    <row r="189" spans="2:65" s="1" customFormat="1" ht="16.5" customHeight="1" x14ac:dyDescent="0.2">
      <c r="B189" s="138"/>
      <c r="C189" s="174" t="s">
        <v>432</v>
      </c>
      <c r="D189" s="174" t="s">
        <v>167</v>
      </c>
      <c r="E189" s="175" t="s">
        <v>1644</v>
      </c>
      <c r="F189" s="176" t="s">
        <v>1645</v>
      </c>
      <c r="G189" s="177" t="s">
        <v>208</v>
      </c>
      <c r="H189" s="178">
        <v>25</v>
      </c>
      <c r="I189" s="179"/>
      <c r="J189" s="180">
        <f t="shared" si="10"/>
        <v>0</v>
      </c>
      <c r="K189" s="181"/>
      <c r="L189" s="182"/>
      <c r="M189" s="183" t="s">
        <v>1</v>
      </c>
      <c r="N189" s="184" t="s">
        <v>36</v>
      </c>
      <c r="P189" s="149">
        <f t="shared" si="11"/>
        <v>0</v>
      </c>
      <c r="Q189" s="149">
        <v>0</v>
      </c>
      <c r="R189" s="149">
        <f t="shared" si="12"/>
        <v>0</v>
      </c>
      <c r="S189" s="149">
        <v>0</v>
      </c>
      <c r="T189" s="150">
        <f t="shared" si="13"/>
        <v>0</v>
      </c>
      <c r="AR189" s="151" t="s">
        <v>1471</v>
      </c>
      <c r="AT189" s="151" t="s">
        <v>167</v>
      </c>
      <c r="AU189" s="151" t="s">
        <v>79</v>
      </c>
      <c r="AY189" s="16" t="s">
        <v>143</v>
      </c>
      <c r="BE189" s="152">
        <f t="shared" si="14"/>
        <v>0</v>
      </c>
      <c r="BF189" s="152">
        <f t="shared" si="15"/>
        <v>0</v>
      </c>
      <c r="BG189" s="152">
        <f t="shared" si="16"/>
        <v>0</v>
      </c>
      <c r="BH189" s="152">
        <f t="shared" si="17"/>
        <v>0</v>
      </c>
      <c r="BI189" s="152">
        <f t="shared" si="18"/>
        <v>0</v>
      </c>
      <c r="BJ189" s="16" t="s">
        <v>79</v>
      </c>
      <c r="BK189" s="152">
        <f t="shared" si="19"/>
        <v>0</v>
      </c>
      <c r="BL189" s="16" t="s">
        <v>467</v>
      </c>
      <c r="BM189" s="151" t="s">
        <v>725</v>
      </c>
    </row>
    <row r="190" spans="2:65" s="1" customFormat="1" ht="16.5" customHeight="1" x14ac:dyDescent="0.2">
      <c r="B190" s="138"/>
      <c r="C190" s="174" t="s">
        <v>437</v>
      </c>
      <c r="D190" s="174" t="s">
        <v>167</v>
      </c>
      <c r="E190" s="175" t="s">
        <v>1646</v>
      </c>
      <c r="F190" s="176" t="s">
        <v>1647</v>
      </c>
      <c r="G190" s="177" t="s">
        <v>208</v>
      </c>
      <c r="H190" s="178">
        <v>6</v>
      </c>
      <c r="I190" s="179"/>
      <c r="J190" s="180">
        <f t="shared" si="10"/>
        <v>0</v>
      </c>
      <c r="K190" s="181"/>
      <c r="L190" s="182"/>
      <c r="M190" s="183" t="s">
        <v>1</v>
      </c>
      <c r="N190" s="184" t="s">
        <v>36</v>
      </c>
      <c r="P190" s="149">
        <f t="shared" si="11"/>
        <v>0</v>
      </c>
      <c r="Q190" s="149">
        <v>0</v>
      </c>
      <c r="R190" s="149">
        <f t="shared" si="12"/>
        <v>0</v>
      </c>
      <c r="S190" s="149">
        <v>0</v>
      </c>
      <c r="T190" s="150">
        <f t="shared" si="13"/>
        <v>0</v>
      </c>
      <c r="AR190" s="151" t="s">
        <v>1471</v>
      </c>
      <c r="AT190" s="151" t="s">
        <v>167</v>
      </c>
      <c r="AU190" s="151" t="s">
        <v>79</v>
      </c>
      <c r="AY190" s="16" t="s">
        <v>143</v>
      </c>
      <c r="BE190" s="152">
        <f t="shared" si="14"/>
        <v>0</v>
      </c>
      <c r="BF190" s="152">
        <f t="shared" si="15"/>
        <v>0</v>
      </c>
      <c r="BG190" s="152">
        <f t="shared" si="16"/>
        <v>0</v>
      </c>
      <c r="BH190" s="152">
        <f t="shared" si="17"/>
        <v>0</v>
      </c>
      <c r="BI190" s="152">
        <f t="shared" si="18"/>
        <v>0</v>
      </c>
      <c r="BJ190" s="16" t="s">
        <v>79</v>
      </c>
      <c r="BK190" s="152">
        <f t="shared" si="19"/>
        <v>0</v>
      </c>
      <c r="BL190" s="16" t="s">
        <v>467</v>
      </c>
      <c r="BM190" s="151" t="s">
        <v>734</v>
      </c>
    </row>
    <row r="191" spans="2:65" s="1" customFormat="1" ht="16.5" customHeight="1" x14ac:dyDescent="0.2">
      <c r="B191" s="138"/>
      <c r="C191" s="174" t="s">
        <v>442</v>
      </c>
      <c r="D191" s="174" t="s">
        <v>167</v>
      </c>
      <c r="E191" s="175" t="s">
        <v>1648</v>
      </c>
      <c r="F191" s="176" t="s">
        <v>1649</v>
      </c>
      <c r="G191" s="177" t="s">
        <v>208</v>
      </c>
      <c r="H191" s="178">
        <v>2</v>
      </c>
      <c r="I191" s="179"/>
      <c r="J191" s="180">
        <f t="shared" si="10"/>
        <v>0</v>
      </c>
      <c r="K191" s="181"/>
      <c r="L191" s="182"/>
      <c r="M191" s="183" t="s">
        <v>1</v>
      </c>
      <c r="N191" s="184" t="s">
        <v>36</v>
      </c>
      <c r="P191" s="149">
        <f t="shared" si="11"/>
        <v>0</v>
      </c>
      <c r="Q191" s="149">
        <v>0</v>
      </c>
      <c r="R191" s="149">
        <f t="shared" si="12"/>
        <v>0</v>
      </c>
      <c r="S191" s="149">
        <v>0</v>
      </c>
      <c r="T191" s="150">
        <f t="shared" si="13"/>
        <v>0</v>
      </c>
      <c r="AR191" s="151" t="s">
        <v>1471</v>
      </c>
      <c r="AT191" s="151" t="s">
        <v>167</v>
      </c>
      <c r="AU191" s="151" t="s">
        <v>79</v>
      </c>
      <c r="AY191" s="16" t="s">
        <v>143</v>
      </c>
      <c r="BE191" s="152">
        <f t="shared" si="14"/>
        <v>0</v>
      </c>
      <c r="BF191" s="152">
        <f t="shared" si="15"/>
        <v>0</v>
      </c>
      <c r="BG191" s="152">
        <f t="shared" si="16"/>
        <v>0</v>
      </c>
      <c r="BH191" s="152">
        <f t="shared" si="17"/>
        <v>0</v>
      </c>
      <c r="BI191" s="152">
        <f t="shared" si="18"/>
        <v>0</v>
      </c>
      <c r="BJ191" s="16" t="s">
        <v>79</v>
      </c>
      <c r="BK191" s="152">
        <f t="shared" si="19"/>
        <v>0</v>
      </c>
      <c r="BL191" s="16" t="s">
        <v>467</v>
      </c>
      <c r="BM191" s="151" t="s">
        <v>746</v>
      </c>
    </row>
    <row r="192" spans="2:65" s="1" customFormat="1" ht="16.5" customHeight="1" x14ac:dyDescent="0.2">
      <c r="B192" s="138"/>
      <c r="C192" s="174" t="s">
        <v>447</v>
      </c>
      <c r="D192" s="174" t="s">
        <v>167</v>
      </c>
      <c r="E192" s="175" t="s">
        <v>1650</v>
      </c>
      <c r="F192" s="176" t="s">
        <v>1651</v>
      </c>
      <c r="G192" s="177" t="s">
        <v>208</v>
      </c>
      <c r="H192" s="178">
        <v>12</v>
      </c>
      <c r="I192" s="179"/>
      <c r="J192" s="180">
        <f t="shared" si="10"/>
        <v>0</v>
      </c>
      <c r="K192" s="181"/>
      <c r="L192" s="182"/>
      <c r="M192" s="183" t="s">
        <v>1</v>
      </c>
      <c r="N192" s="184" t="s">
        <v>36</v>
      </c>
      <c r="P192" s="149">
        <f t="shared" si="11"/>
        <v>0</v>
      </c>
      <c r="Q192" s="149">
        <v>0</v>
      </c>
      <c r="R192" s="149">
        <f t="shared" si="12"/>
        <v>0</v>
      </c>
      <c r="S192" s="149">
        <v>0</v>
      </c>
      <c r="T192" s="150">
        <f t="shared" si="13"/>
        <v>0</v>
      </c>
      <c r="AR192" s="151" t="s">
        <v>1471</v>
      </c>
      <c r="AT192" s="151" t="s">
        <v>167</v>
      </c>
      <c r="AU192" s="151" t="s">
        <v>79</v>
      </c>
      <c r="AY192" s="16" t="s">
        <v>143</v>
      </c>
      <c r="BE192" s="152">
        <f t="shared" si="14"/>
        <v>0</v>
      </c>
      <c r="BF192" s="152">
        <f t="shared" si="15"/>
        <v>0</v>
      </c>
      <c r="BG192" s="152">
        <f t="shared" si="16"/>
        <v>0</v>
      </c>
      <c r="BH192" s="152">
        <f t="shared" si="17"/>
        <v>0</v>
      </c>
      <c r="BI192" s="152">
        <f t="shared" si="18"/>
        <v>0</v>
      </c>
      <c r="BJ192" s="16" t="s">
        <v>79</v>
      </c>
      <c r="BK192" s="152">
        <f t="shared" si="19"/>
        <v>0</v>
      </c>
      <c r="BL192" s="16" t="s">
        <v>467</v>
      </c>
      <c r="BM192" s="151" t="s">
        <v>756</v>
      </c>
    </row>
    <row r="193" spans="2:65" s="1" customFormat="1" ht="24.15" customHeight="1" x14ac:dyDescent="0.2">
      <c r="B193" s="138"/>
      <c r="C193" s="174" t="s">
        <v>452</v>
      </c>
      <c r="D193" s="174" t="s">
        <v>167</v>
      </c>
      <c r="E193" s="175" t="s">
        <v>1652</v>
      </c>
      <c r="F193" s="176" t="s">
        <v>1653</v>
      </c>
      <c r="G193" s="177" t="s">
        <v>208</v>
      </c>
      <c r="H193" s="178">
        <v>16</v>
      </c>
      <c r="I193" s="179"/>
      <c r="J193" s="180">
        <f t="shared" si="10"/>
        <v>0</v>
      </c>
      <c r="K193" s="181"/>
      <c r="L193" s="182"/>
      <c r="M193" s="183" t="s">
        <v>1</v>
      </c>
      <c r="N193" s="184" t="s">
        <v>36</v>
      </c>
      <c r="P193" s="149">
        <f t="shared" si="11"/>
        <v>0</v>
      </c>
      <c r="Q193" s="149">
        <v>0</v>
      </c>
      <c r="R193" s="149">
        <f t="shared" si="12"/>
        <v>0</v>
      </c>
      <c r="S193" s="149">
        <v>0</v>
      </c>
      <c r="T193" s="150">
        <f t="shared" si="13"/>
        <v>0</v>
      </c>
      <c r="AR193" s="151" t="s">
        <v>1471</v>
      </c>
      <c r="AT193" s="151" t="s">
        <v>167</v>
      </c>
      <c r="AU193" s="151" t="s">
        <v>79</v>
      </c>
      <c r="AY193" s="16" t="s">
        <v>143</v>
      </c>
      <c r="BE193" s="152">
        <f t="shared" si="14"/>
        <v>0</v>
      </c>
      <c r="BF193" s="152">
        <f t="shared" si="15"/>
        <v>0</v>
      </c>
      <c r="BG193" s="152">
        <f t="shared" si="16"/>
        <v>0</v>
      </c>
      <c r="BH193" s="152">
        <f t="shared" si="17"/>
        <v>0</v>
      </c>
      <c r="BI193" s="152">
        <f t="shared" si="18"/>
        <v>0</v>
      </c>
      <c r="BJ193" s="16" t="s">
        <v>79</v>
      </c>
      <c r="BK193" s="152">
        <f t="shared" si="19"/>
        <v>0</v>
      </c>
      <c r="BL193" s="16" t="s">
        <v>467</v>
      </c>
      <c r="BM193" s="151" t="s">
        <v>766</v>
      </c>
    </row>
    <row r="194" spans="2:65" s="11" customFormat="1" ht="22.95" customHeight="1" x14ac:dyDescent="0.25">
      <c r="B194" s="126"/>
      <c r="D194" s="127" t="s">
        <v>69</v>
      </c>
      <c r="E194" s="136" t="s">
        <v>1654</v>
      </c>
      <c r="F194" s="136" t="s">
        <v>1655</v>
      </c>
      <c r="I194" s="129"/>
      <c r="J194" s="137">
        <f>BK194</f>
        <v>0</v>
      </c>
      <c r="L194" s="126"/>
      <c r="M194" s="131"/>
      <c r="P194" s="132">
        <f>SUM(P195:P196)</f>
        <v>0</v>
      </c>
      <c r="R194" s="132">
        <f>SUM(R195:R196)</f>
        <v>0</v>
      </c>
      <c r="T194" s="133">
        <f>SUM(T195:T196)</f>
        <v>0</v>
      </c>
      <c r="AR194" s="127" t="s">
        <v>75</v>
      </c>
      <c r="AT194" s="134" t="s">
        <v>69</v>
      </c>
      <c r="AU194" s="134" t="s">
        <v>75</v>
      </c>
      <c r="AY194" s="127" t="s">
        <v>143</v>
      </c>
      <c r="BK194" s="135">
        <f>SUM(BK195:BK196)</f>
        <v>0</v>
      </c>
    </row>
    <row r="195" spans="2:65" s="1" customFormat="1" ht="16.5" customHeight="1" x14ac:dyDescent="0.2">
      <c r="B195" s="138"/>
      <c r="C195" s="139" t="s">
        <v>456</v>
      </c>
      <c r="D195" s="139" t="s">
        <v>145</v>
      </c>
      <c r="E195" s="140" t="s">
        <v>1656</v>
      </c>
      <c r="F195" s="141" t="s">
        <v>1657</v>
      </c>
      <c r="G195" s="142" t="s">
        <v>208</v>
      </c>
      <c r="H195" s="143">
        <v>1</v>
      </c>
      <c r="I195" s="144"/>
      <c r="J195" s="145">
        <f>ROUND(I195*H195,2)</f>
        <v>0</v>
      </c>
      <c r="K195" s="146"/>
      <c r="L195" s="31"/>
      <c r="M195" s="147" t="s">
        <v>1</v>
      </c>
      <c r="N195" s="148" t="s">
        <v>36</v>
      </c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AR195" s="151" t="s">
        <v>467</v>
      </c>
      <c r="AT195" s="151" t="s">
        <v>145</v>
      </c>
      <c r="AU195" s="151" t="s">
        <v>79</v>
      </c>
      <c r="AY195" s="16" t="s">
        <v>143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6" t="s">
        <v>79</v>
      </c>
      <c r="BK195" s="152">
        <f>ROUND(I195*H195,2)</f>
        <v>0</v>
      </c>
      <c r="BL195" s="16" t="s">
        <v>467</v>
      </c>
      <c r="BM195" s="151" t="s">
        <v>777</v>
      </c>
    </row>
    <row r="196" spans="2:65" s="1" customFormat="1" ht="21.75" customHeight="1" x14ac:dyDescent="0.2">
      <c r="B196" s="138"/>
      <c r="C196" s="139" t="s">
        <v>460</v>
      </c>
      <c r="D196" s="139" t="s">
        <v>145</v>
      </c>
      <c r="E196" s="140" t="s">
        <v>1658</v>
      </c>
      <c r="F196" s="141" t="s">
        <v>1659</v>
      </c>
      <c r="G196" s="142" t="s">
        <v>208</v>
      </c>
      <c r="H196" s="143">
        <v>1</v>
      </c>
      <c r="I196" s="144"/>
      <c r="J196" s="145">
        <f>ROUND(I196*H196,2)</f>
        <v>0</v>
      </c>
      <c r="K196" s="146"/>
      <c r="L196" s="31"/>
      <c r="M196" s="147" t="s">
        <v>1</v>
      </c>
      <c r="N196" s="148" t="s">
        <v>36</v>
      </c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AR196" s="151" t="s">
        <v>467</v>
      </c>
      <c r="AT196" s="151" t="s">
        <v>145</v>
      </c>
      <c r="AU196" s="151" t="s">
        <v>79</v>
      </c>
      <c r="AY196" s="16" t="s">
        <v>143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6" t="s">
        <v>79</v>
      </c>
      <c r="BK196" s="152">
        <f>ROUND(I196*H196,2)</f>
        <v>0</v>
      </c>
      <c r="BL196" s="16" t="s">
        <v>467</v>
      </c>
      <c r="BM196" s="151" t="s">
        <v>787</v>
      </c>
    </row>
    <row r="197" spans="2:65" s="11" customFormat="1" ht="25.95" customHeight="1" x14ac:dyDescent="0.25">
      <c r="B197" s="126"/>
      <c r="D197" s="127" t="s">
        <v>69</v>
      </c>
      <c r="E197" s="128" t="s">
        <v>1660</v>
      </c>
      <c r="F197" s="128" t="s">
        <v>1661</v>
      </c>
      <c r="I197" s="129"/>
      <c r="J197" s="130">
        <f>BK197</f>
        <v>0</v>
      </c>
      <c r="L197" s="126"/>
      <c r="M197" s="131"/>
      <c r="P197" s="132">
        <f>P198+SUM(P199:P220)</f>
        <v>0</v>
      </c>
      <c r="R197" s="132">
        <f>R198+SUM(R199:R220)</f>
        <v>0</v>
      </c>
      <c r="T197" s="133">
        <f>T198+SUM(T199:T220)</f>
        <v>0</v>
      </c>
      <c r="AR197" s="127" t="s">
        <v>75</v>
      </c>
      <c r="AT197" s="134" t="s">
        <v>69</v>
      </c>
      <c r="AU197" s="134" t="s">
        <v>70</v>
      </c>
      <c r="AY197" s="127" t="s">
        <v>143</v>
      </c>
      <c r="BK197" s="135">
        <f>BK198+SUM(BK199:BK220)</f>
        <v>0</v>
      </c>
    </row>
    <row r="198" spans="2:65" s="1" customFormat="1" ht="49.2" customHeight="1" x14ac:dyDescent="0.2">
      <c r="B198" s="138"/>
      <c r="C198" s="174" t="s">
        <v>467</v>
      </c>
      <c r="D198" s="174" t="s">
        <v>167</v>
      </c>
      <c r="E198" s="175" t="s">
        <v>1662</v>
      </c>
      <c r="F198" s="176" t="s">
        <v>2069</v>
      </c>
      <c r="G198" s="177" t="s">
        <v>208</v>
      </c>
      <c r="H198" s="178">
        <v>9</v>
      </c>
      <c r="I198" s="179"/>
      <c r="J198" s="180">
        <f t="shared" ref="J198:J219" si="20">ROUND(I198*H198,2)</f>
        <v>0</v>
      </c>
      <c r="K198" s="181"/>
      <c r="L198" s="182"/>
      <c r="M198" s="183" t="s">
        <v>1</v>
      </c>
      <c r="N198" s="184" t="s">
        <v>36</v>
      </c>
      <c r="P198" s="149">
        <f t="shared" ref="P198:P219" si="21">O198*H198</f>
        <v>0</v>
      </c>
      <c r="Q198" s="149">
        <v>0</v>
      </c>
      <c r="R198" s="149">
        <f t="shared" ref="R198:R219" si="22">Q198*H198</f>
        <v>0</v>
      </c>
      <c r="S198" s="149">
        <v>0</v>
      </c>
      <c r="T198" s="150">
        <f t="shared" ref="T198:T219" si="23">S198*H198</f>
        <v>0</v>
      </c>
      <c r="AR198" s="151" t="s">
        <v>1471</v>
      </c>
      <c r="AT198" s="151" t="s">
        <v>167</v>
      </c>
      <c r="AU198" s="151" t="s">
        <v>75</v>
      </c>
      <c r="AY198" s="16" t="s">
        <v>143</v>
      </c>
      <c r="BE198" s="152">
        <f t="shared" ref="BE198:BE219" si="24">IF(N198="základná",J198,0)</f>
        <v>0</v>
      </c>
      <c r="BF198" s="152">
        <f t="shared" ref="BF198:BF219" si="25">IF(N198="znížená",J198,0)</f>
        <v>0</v>
      </c>
      <c r="BG198" s="152">
        <f t="shared" ref="BG198:BG219" si="26">IF(N198="zákl. prenesená",J198,0)</f>
        <v>0</v>
      </c>
      <c r="BH198" s="152">
        <f t="shared" ref="BH198:BH219" si="27">IF(N198="zníž. prenesená",J198,0)</f>
        <v>0</v>
      </c>
      <c r="BI198" s="152">
        <f t="shared" ref="BI198:BI219" si="28">IF(N198="nulová",J198,0)</f>
        <v>0</v>
      </c>
      <c r="BJ198" s="16" t="s">
        <v>79</v>
      </c>
      <c r="BK198" s="152">
        <f t="shared" ref="BK198:BK219" si="29">ROUND(I198*H198,2)</f>
        <v>0</v>
      </c>
      <c r="BL198" s="16" t="s">
        <v>467</v>
      </c>
      <c r="BM198" s="151" t="s">
        <v>796</v>
      </c>
    </row>
    <row r="199" spans="2:65" s="1" customFormat="1" ht="49.2" customHeight="1" x14ac:dyDescent="0.2">
      <c r="B199" s="138"/>
      <c r="C199" s="174" t="s">
        <v>472</v>
      </c>
      <c r="D199" s="174" t="s">
        <v>167</v>
      </c>
      <c r="E199" s="175" t="s">
        <v>1663</v>
      </c>
      <c r="F199" s="176" t="s">
        <v>2070</v>
      </c>
      <c r="G199" s="177" t="s">
        <v>208</v>
      </c>
      <c r="H199" s="178">
        <v>9</v>
      </c>
      <c r="I199" s="179"/>
      <c r="J199" s="180">
        <f t="shared" si="20"/>
        <v>0</v>
      </c>
      <c r="K199" s="181"/>
      <c r="L199" s="182"/>
      <c r="M199" s="183" t="s">
        <v>1</v>
      </c>
      <c r="N199" s="184" t="s">
        <v>36</v>
      </c>
      <c r="P199" s="149">
        <f t="shared" si="21"/>
        <v>0</v>
      </c>
      <c r="Q199" s="149">
        <v>0</v>
      </c>
      <c r="R199" s="149">
        <f t="shared" si="22"/>
        <v>0</v>
      </c>
      <c r="S199" s="149">
        <v>0</v>
      </c>
      <c r="T199" s="150">
        <f t="shared" si="23"/>
        <v>0</v>
      </c>
      <c r="AR199" s="151" t="s">
        <v>1471</v>
      </c>
      <c r="AT199" s="151" t="s">
        <v>167</v>
      </c>
      <c r="AU199" s="151" t="s">
        <v>75</v>
      </c>
      <c r="AY199" s="16" t="s">
        <v>143</v>
      </c>
      <c r="BE199" s="152">
        <f t="shared" si="24"/>
        <v>0</v>
      </c>
      <c r="BF199" s="152">
        <f t="shared" si="25"/>
        <v>0</v>
      </c>
      <c r="BG199" s="152">
        <f t="shared" si="26"/>
        <v>0</v>
      </c>
      <c r="BH199" s="152">
        <f t="shared" si="27"/>
        <v>0</v>
      </c>
      <c r="BI199" s="152">
        <f t="shared" si="28"/>
        <v>0</v>
      </c>
      <c r="BJ199" s="16" t="s">
        <v>79</v>
      </c>
      <c r="BK199" s="152">
        <f t="shared" si="29"/>
        <v>0</v>
      </c>
      <c r="BL199" s="16" t="s">
        <v>467</v>
      </c>
      <c r="BM199" s="151" t="s">
        <v>804</v>
      </c>
    </row>
    <row r="200" spans="2:65" s="1" customFormat="1" ht="49.2" customHeight="1" x14ac:dyDescent="0.2">
      <c r="B200" s="138"/>
      <c r="C200" s="174" t="s">
        <v>476</v>
      </c>
      <c r="D200" s="174" t="s">
        <v>167</v>
      </c>
      <c r="E200" s="175" t="s">
        <v>1664</v>
      </c>
      <c r="F200" s="176" t="s">
        <v>2071</v>
      </c>
      <c r="G200" s="177" t="s">
        <v>208</v>
      </c>
      <c r="H200" s="178">
        <v>3</v>
      </c>
      <c r="I200" s="179"/>
      <c r="J200" s="180">
        <f t="shared" si="20"/>
        <v>0</v>
      </c>
      <c r="K200" s="181"/>
      <c r="L200" s="182"/>
      <c r="M200" s="183" t="s">
        <v>1</v>
      </c>
      <c r="N200" s="184" t="s">
        <v>36</v>
      </c>
      <c r="P200" s="149">
        <f t="shared" si="21"/>
        <v>0</v>
      </c>
      <c r="Q200" s="149">
        <v>0</v>
      </c>
      <c r="R200" s="149">
        <f t="shared" si="22"/>
        <v>0</v>
      </c>
      <c r="S200" s="149">
        <v>0</v>
      </c>
      <c r="T200" s="150">
        <f t="shared" si="23"/>
        <v>0</v>
      </c>
      <c r="AR200" s="151" t="s">
        <v>1471</v>
      </c>
      <c r="AT200" s="151" t="s">
        <v>167</v>
      </c>
      <c r="AU200" s="151" t="s">
        <v>75</v>
      </c>
      <c r="AY200" s="16" t="s">
        <v>143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6" t="s">
        <v>79</v>
      </c>
      <c r="BK200" s="152">
        <f t="shared" si="29"/>
        <v>0</v>
      </c>
      <c r="BL200" s="16" t="s">
        <v>467</v>
      </c>
      <c r="BM200" s="151" t="s">
        <v>812</v>
      </c>
    </row>
    <row r="201" spans="2:65" s="1" customFormat="1" ht="49.2" customHeight="1" x14ac:dyDescent="0.2">
      <c r="B201" s="138"/>
      <c r="C201" s="174" t="s">
        <v>480</v>
      </c>
      <c r="D201" s="174" t="s">
        <v>167</v>
      </c>
      <c r="E201" s="175" t="s">
        <v>1665</v>
      </c>
      <c r="F201" s="176" t="s">
        <v>2072</v>
      </c>
      <c r="G201" s="177" t="s">
        <v>208</v>
      </c>
      <c r="H201" s="178">
        <v>12</v>
      </c>
      <c r="I201" s="179"/>
      <c r="J201" s="180">
        <f t="shared" si="20"/>
        <v>0</v>
      </c>
      <c r="K201" s="181"/>
      <c r="L201" s="182"/>
      <c r="M201" s="183" t="s">
        <v>1</v>
      </c>
      <c r="N201" s="184" t="s">
        <v>36</v>
      </c>
      <c r="P201" s="149">
        <f t="shared" si="21"/>
        <v>0</v>
      </c>
      <c r="Q201" s="149">
        <v>0</v>
      </c>
      <c r="R201" s="149">
        <f t="shared" si="22"/>
        <v>0</v>
      </c>
      <c r="S201" s="149">
        <v>0</v>
      </c>
      <c r="T201" s="150">
        <f t="shared" si="23"/>
        <v>0</v>
      </c>
      <c r="AR201" s="151" t="s">
        <v>1471</v>
      </c>
      <c r="AT201" s="151" t="s">
        <v>167</v>
      </c>
      <c r="AU201" s="151" t="s">
        <v>75</v>
      </c>
      <c r="AY201" s="16" t="s">
        <v>143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6" t="s">
        <v>79</v>
      </c>
      <c r="BK201" s="152">
        <f t="shared" si="29"/>
        <v>0</v>
      </c>
      <c r="BL201" s="16" t="s">
        <v>467</v>
      </c>
      <c r="BM201" s="151" t="s">
        <v>820</v>
      </c>
    </row>
    <row r="202" spans="2:65" s="1" customFormat="1" ht="49.2" customHeight="1" x14ac:dyDescent="0.2">
      <c r="B202" s="138"/>
      <c r="C202" s="174" t="s">
        <v>484</v>
      </c>
      <c r="D202" s="174" t="s">
        <v>167</v>
      </c>
      <c r="E202" s="175" t="s">
        <v>1666</v>
      </c>
      <c r="F202" s="176" t="s">
        <v>2073</v>
      </c>
      <c r="G202" s="177" t="s">
        <v>208</v>
      </c>
      <c r="H202" s="178">
        <v>6</v>
      </c>
      <c r="I202" s="179"/>
      <c r="J202" s="180">
        <f t="shared" si="20"/>
        <v>0</v>
      </c>
      <c r="K202" s="181"/>
      <c r="L202" s="182"/>
      <c r="M202" s="183" t="s">
        <v>1</v>
      </c>
      <c r="N202" s="184" t="s">
        <v>36</v>
      </c>
      <c r="P202" s="149">
        <f t="shared" si="21"/>
        <v>0</v>
      </c>
      <c r="Q202" s="149">
        <v>0</v>
      </c>
      <c r="R202" s="149">
        <f t="shared" si="22"/>
        <v>0</v>
      </c>
      <c r="S202" s="149">
        <v>0</v>
      </c>
      <c r="T202" s="150">
        <f t="shared" si="23"/>
        <v>0</v>
      </c>
      <c r="AR202" s="151" t="s">
        <v>1471</v>
      </c>
      <c r="AT202" s="151" t="s">
        <v>167</v>
      </c>
      <c r="AU202" s="151" t="s">
        <v>75</v>
      </c>
      <c r="AY202" s="16" t="s">
        <v>143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6" t="s">
        <v>79</v>
      </c>
      <c r="BK202" s="152">
        <f t="shared" si="29"/>
        <v>0</v>
      </c>
      <c r="BL202" s="16" t="s">
        <v>467</v>
      </c>
      <c r="BM202" s="151" t="s">
        <v>828</v>
      </c>
    </row>
    <row r="203" spans="2:65" s="1" customFormat="1" ht="49.2" customHeight="1" x14ac:dyDescent="0.2">
      <c r="B203" s="138"/>
      <c r="C203" s="174" t="s">
        <v>489</v>
      </c>
      <c r="D203" s="174" t="s">
        <v>167</v>
      </c>
      <c r="E203" s="175" t="s">
        <v>1667</v>
      </c>
      <c r="F203" s="176" t="s">
        <v>2074</v>
      </c>
      <c r="G203" s="177" t="s">
        <v>208</v>
      </c>
      <c r="H203" s="178">
        <v>1</v>
      </c>
      <c r="I203" s="179"/>
      <c r="J203" s="180">
        <f t="shared" si="20"/>
        <v>0</v>
      </c>
      <c r="K203" s="181"/>
      <c r="L203" s="182"/>
      <c r="M203" s="183" t="s">
        <v>1</v>
      </c>
      <c r="N203" s="184" t="s">
        <v>36</v>
      </c>
      <c r="P203" s="149">
        <f t="shared" si="21"/>
        <v>0</v>
      </c>
      <c r="Q203" s="149">
        <v>0</v>
      </c>
      <c r="R203" s="149">
        <f t="shared" si="22"/>
        <v>0</v>
      </c>
      <c r="S203" s="149">
        <v>0</v>
      </c>
      <c r="T203" s="150">
        <f t="shared" si="23"/>
        <v>0</v>
      </c>
      <c r="AR203" s="151" t="s">
        <v>1471</v>
      </c>
      <c r="AT203" s="151" t="s">
        <v>167</v>
      </c>
      <c r="AU203" s="151" t="s">
        <v>75</v>
      </c>
      <c r="AY203" s="16" t="s">
        <v>143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6" t="s">
        <v>79</v>
      </c>
      <c r="BK203" s="152">
        <f t="shared" si="29"/>
        <v>0</v>
      </c>
      <c r="BL203" s="16" t="s">
        <v>467</v>
      </c>
      <c r="BM203" s="151" t="s">
        <v>836</v>
      </c>
    </row>
    <row r="204" spans="2:65" s="1" customFormat="1" ht="24.15" customHeight="1" x14ac:dyDescent="0.2">
      <c r="B204" s="138"/>
      <c r="C204" s="174" t="s">
        <v>493</v>
      </c>
      <c r="D204" s="174" t="s">
        <v>167</v>
      </c>
      <c r="E204" s="175" t="s">
        <v>1668</v>
      </c>
      <c r="F204" s="176" t="s">
        <v>1669</v>
      </c>
      <c r="G204" s="177" t="s">
        <v>208</v>
      </c>
      <c r="H204" s="178">
        <v>9</v>
      </c>
      <c r="I204" s="179"/>
      <c r="J204" s="180">
        <f t="shared" si="20"/>
        <v>0</v>
      </c>
      <c r="K204" s="181"/>
      <c r="L204" s="182"/>
      <c r="M204" s="183" t="s">
        <v>1</v>
      </c>
      <c r="N204" s="184" t="s">
        <v>36</v>
      </c>
      <c r="P204" s="149">
        <f t="shared" si="21"/>
        <v>0</v>
      </c>
      <c r="Q204" s="149">
        <v>0</v>
      </c>
      <c r="R204" s="149">
        <f t="shared" si="22"/>
        <v>0</v>
      </c>
      <c r="S204" s="149">
        <v>0</v>
      </c>
      <c r="T204" s="150">
        <f t="shared" si="23"/>
        <v>0</v>
      </c>
      <c r="AR204" s="151" t="s">
        <v>1471</v>
      </c>
      <c r="AT204" s="151" t="s">
        <v>167</v>
      </c>
      <c r="AU204" s="151" t="s">
        <v>75</v>
      </c>
      <c r="AY204" s="16" t="s">
        <v>143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6" t="s">
        <v>79</v>
      </c>
      <c r="BK204" s="152">
        <f t="shared" si="29"/>
        <v>0</v>
      </c>
      <c r="BL204" s="16" t="s">
        <v>467</v>
      </c>
      <c r="BM204" s="151" t="s">
        <v>844</v>
      </c>
    </row>
    <row r="205" spans="2:65" s="1" customFormat="1" ht="24.15" customHeight="1" x14ac:dyDescent="0.2">
      <c r="B205" s="138"/>
      <c r="C205" s="174" t="s">
        <v>497</v>
      </c>
      <c r="D205" s="174" t="s">
        <v>167</v>
      </c>
      <c r="E205" s="175" t="s">
        <v>1670</v>
      </c>
      <c r="F205" s="176" t="s">
        <v>1671</v>
      </c>
      <c r="G205" s="177" t="s">
        <v>208</v>
      </c>
      <c r="H205" s="178">
        <v>1</v>
      </c>
      <c r="I205" s="179"/>
      <c r="J205" s="180">
        <f t="shared" si="20"/>
        <v>0</v>
      </c>
      <c r="K205" s="181"/>
      <c r="L205" s="182"/>
      <c r="M205" s="183" t="s">
        <v>1</v>
      </c>
      <c r="N205" s="184" t="s">
        <v>36</v>
      </c>
      <c r="P205" s="149">
        <f t="shared" si="21"/>
        <v>0</v>
      </c>
      <c r="Q205" s="149">
        <v>0</v>
      </c>
      <c r="R205" s="149">
        <f t="shared" si="22"/>
        <v>0</v>
      </c>
      <c r="S205" s="149">
        <v>0</v>
      </c>
      <c r="T205" s="150">
        <f t="shared" si="23"/>
        <v>0</v>
      </c>
      <c r="AR205" s="151" t="s">
        <v>1471</v>
      </c>
      <c r="AT205" s="151" t="s">
        <v>167</v>
      </c>
      <c r="AU205" s="151" t="s">
        <v>75</v>
      </c>
      <c r="AY205" s="16" t="s">
        <v>143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6" t="s">
        <v>79</v>
      </c>
      <c r="BK205" s="152">
        <f t="shared" si="29"/>
        <v>0</v>
      </c>
      <c r="BL205" s="16" t="s">
        <v>467</v>
      </c>
      <c r="BM205" s="151" t="s">
        <v>852</v>
      </c>
    </row>
    <row r="206" spans="2:65" s="1" customFormat="1" ht="24.15" customHeight="1" x14ac:dyDescent="0.2">
      <c r="B206" s="138"/>
      <c r="C206" s="174" t="s">
        <v>503</v>
      </c>
      <c r="D206" s="174" t="s">
        <v>167</v>
      </c>
      <c r="E206" s="175" t="s">
        <v>1672</v>
      </c>
      <c r="F206" s="176" t="s">
        <v>1673</v>
      </c>
      <c r="G206" s="177" t="s">
        <v>208</v>
      </c>
      <c r="H206" s="178">
        <v>10</v>
      </c>
      <c r="I206" s="179"/>
      <c r="J206" s="180">
        <f t="shared" si="20"/>
        <v>0</v>
      </c>
      <c r="K206" s="181"/>
      <c r="L206" s="182"/>
      <c r="M206" s="183" t="s">
        <v>1</v>
      </c>
      <c r="N206" s="184" t="s">
        <v>36</v>
      </c>
      <c r="P206" s="149">
        <f t="shared" si="21"/>
        <v>0</v>
      </c>
      <c r="Q206" s="149">
        <v>0</v>
      </c>
      <c r="R206" s="149">
        <f t="shared" si="22"/>
        <v>0</v>
      </c>
      <c r="S206" s="149">
        <v>0</v>
      </c>
      <c r="T206" s="150">
        <f t="shared" si="23"/>
        <v>0</v>
      </c>
      <c r="AR206" s="151" t="s">
        <v>1471</v>
      </c>
      <c r="AT206" s="151" t="s">
        <v>167</v>
      </c>
      <c r="AU206" s="151" t="s">
        <v>75</v>
      </c>
      <c r="AY206" s="16" t="s">
        <v>143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6" t="s">
        <v>79</v>
      </c>
      <c r="BK206" s="152">
        <f t="shared" si="29"/>
        <v>0</v>
      </c>
      <c r="BL206" s="16" t="s">
        <v>467</v>
      </c>
      <c r="BM206" s="151" t="s">
        <v>862</v>
      </c>
    </row>
    <row r="207" spans="2:65" s="1" customFormat="1" ht="37.950000000000003" customHeight="1" x14ac:dyDescent="0.2">
      <c r="B207" s="138"/>
      <c r="C207" s="174" t="s">
        <v>511</v>
      </c>
      <c r="D207" s="174" t="s">
        <v>167</v>
      </c>
      <c r="E207" s="175" t="s">
        <v>1674</v>
      </c>
      <c r="F207" s="176" t="s">
        <v>2075</v>
      </c>
      <c r="G207" s="177" t="s">
        <v>208</v>
      </c>
      <c r="H207" s="178">
        <v>2</v>
      </c>
      <c r="I207" s="179"/>
      <c r="J207" s="180">
        <f t="shared" si="20"/>
        <v>0</v>
      </c>
      <c r="K207" s="181"/>
      <c r="L207" s="182"/>
      <c r="M207" s="183" t="s">
        <v>1</v>
      </c>
      <c r="N207" s="184" t="s">
        <v>36</v>
      </c>
      <c r="P207" s="149">
        <f t="shared" si="21"/>
        <v>0</v>
      </c>
      <c r="Q207" s="149">
        <v>0</v>
      </c>
      <c r="R207" s="149">
        <f t="shared" si="22"/>
        <v>0</v>
      </c>
      <c r="S207" s="149">
        <v>0</v>
      </c>
      <c r="T207" s="150">
        <f t="shared" si="23"/>
        <v>0</v>
      </c>
      <c r="AR207" s="151" t="s">
        <v>1471</v>
      </c>
      <c r="AT207" s="151" t="s">
        <v>167</v>
      </c>
      <c r="AU207" s="151" t="s">
        <v>75</v>
      </c>
      <c r="AY207" s="16" t="s">
        <v>143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6" t="s">
        <v>79</v>
      </c>
      <c r="BK207" s="152">
        <f t="shared" si="29"/>
        <v>0</v>
      </c>
      <c r="BL207" s="16" t="s">
        <v>467</v>
      </c>
      <c r="BM207" s="151" t="s">
        <v>872</v>
      </c>
    </row>
    <row r="208" spans="2:65" s="1" customFormat="1" ht="24.15" customHeight="1" x14ac:dyDescent="0.2">
      <c r="B208" s="138"/>
      <c r="C208" s="174" t="s">
        <v>517</v>
      </c>
      <c r="D208" s="174" t="s">
        <v>167</v>
      </c>
      <c r="E208" s="175" t="s">
        <v>1675</v>
      </c>
      <c r="F208" s="176" t="s">
        <v>1676</v>
      </c>
      <c r="G208" s="177" t="s">
        <v>208</v>
      </c>
      <c r="H208" s="178">
        <v>14</v>
      </c>
      <c r="I208" s="179"/>
      <c r="J208" s="180">
        <f t="shared" si="20"/>
        <v>0</v>
      </c>
      <c r="K208" s="181"/>
      <c r="L208" s="182"/>
      <c r="M208" s="183" t="s">
        <v>1</v>
      </c>
      <c r="N208" s="184" t="s">
        <v>36</v>
      </c>
      <c r="P208" s="149">
        <f t="shared" si="21"/>
        <v>0</v>
      </c>
      <c r="Q208" s="149">
        <v>0</v>
      </c>
      <c r="R208" s="149">
        <f t="shared" si="22"/>
        <v>0</v>
      </c>
      <c r="S208" s="149">
        <v>0</v>
      </c>
      <c r="T208" s="150">
        <f t="shared" si="23"/>
        <v>0</v>
      </c>
      <c r="AR208" s="151" t="s">
        <v>1471</v>
      </c>
      <c r="AT208" s="151" t="s">
        <v>167</v>
      </c>
      <c r="AU208" s="151" t="s">
        <v>75</v>
      </c>
      <c r="AY208" s="16" t="s">
        <v>143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6" t="s">
        <v>79</v>
      </c>
      <c r="BK208" s="152">
        <f t="shared" si="29"/>
        <v>0</v>
      </c>
      <c r="BL208" s="16" t="s">
        <v>467</v>
      </c>
      <c r="BM208" s="151" t="s">
        <v>883</v>
      </c>
    </row>
    <row r="209" spans="2:65" s="1" customFormat="1" ht="24.15" customHeight="1" x14ac:dyDescent="0.2">
      <c r="B209" s="138"/>
      <c r="C209" s="174" t="s">
        <v>522</v>
      </c>
      <c r="D209" s="174" t="s">
        <v>167</v>
      </c>
      <c r="E209" s="175" t="s">
        <v>1677</v>
      </c>
      <c r="F209" s="176" t="s">
        <v>1678</v>
      </c>
      <c r="G209" s="177" t="s">
        <v>208</v>
      </c>
      <c r="H209" s="178">
        <v>3</v>
      </c>
      <c r="I209" s="179"/>
      <c r="J209" s="180">
        <f t="shared" si="20"/>
        <v>0</v>
      </c>
      <c r="K209" s="181"/>
      <c r="L209" s="182"/>
      <c r="M209" s="183" t="s">
        <v>1</v>
      </c>
      <c r="N209" s="184" t="s">
        <v>36</v>
      </c>
      <c r="P209" s="149">
        <f t="shared" si="21"/>
        <v>0</v>
      </c>
      <c r="Q209" s="149">
        <v>0</v>
      </c>
      <c r="R209" s="149">
        <f t="shared" si="22"/>
        <v>0</v>
      </c>
      <c r="S209" s="149">
        <v>0</v>
      </c>
      <c r="T209" s="150">
        <f t="shared" si="23"/>
        <v>0</v>
      </c>
      <c r="AR209" s="151" t="s">
        <v>1471</v>
      </c>
      <c r="AT209" s="151" t="s">
        <v>167</v>
      </c>
      <c r="AU209" s="151" t="s">
        <v>75</v>
      </c>
      <c r="AY209" s="16" t="s">
        <v>143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6" t="s">
        <v>79</v>
      </c>
      <c r="BK209" s="152">
        <f t="shared" si="29"/>
        <v>0</v>
      </c>
      <c r="BL209" s="16" t="s">
        <v>467</v>
      </c>
      <c r="BM209" s="151" t="s">
        <v>894</v>
      </c>
    </row>
    <row r="210" spans="2:65" s="1" customFormat="1" ht="16.5" customHeight="1" x14ac:dyDescent="0.2">
      <c r="B210" s="138"/>
      <c r="C210" s="174" t="s">
        <v>527</v>
      </c>
      <c r="D210" s="174" t="s">
        <v>167</v>
      </c>
      <c r="E210" s="175" t="s">
        <v>1679</v>
      </c>
      <c r="F210" s="176" t="s">
        <v>1680</v>
      </c>
      <c r="G210" s="177" t="s">
        <v>208</v>
      </c>
      <c r="H210" s="178">
        <v>8</v>
      </c>
      <c r="I210" s="179"/>
      <c r="J210" s="180">
        <f t="shared" si="20"/>
        <v>0</v>
      </c>
      <c r="K210" s="181"/>
      <c r="L210" s="182"/>
      <c r="M210" s="183" t="s">
        <v>1</v>
      </c>
      <c r="N210" s="184" t="s">
        <v>36</v>
      </c>
      <c r="P210" s="149">
        <f t="shared" si="21"/>
        <v>0</v>
      </c>
      <c r="Q210" s="149">
        <v>0</v>
      </c>
      <c r="R210" s="149">
        <f t="shared" si="22"/>
        <v>0</v>
      </c>
      <c r="S210" s="149">
        <v>0</v>
      </c>
      <c r="T210" s="150">
        <f t="shared" si="23"/>
        <v>0</v>
      </c>
      <c r="AR210" s="151" t="s">
        <v>1471</v>
      </c>
      <c r="AT210" s="151" t="s">
        <v>167</v>
      </c>
      <c r="AU210" s="151" t="s">
        <v>75</v>
      </c>
      <c r="AY210" s="16" t="s">
        <v>143</v>
      </c>
      <c r="BE210" s="152">
        <f t="shared" si="24"/>
        <v>0</v>
      </c>
      <c r="BF210" s="152">
        <f t="shared" si="25"/>
        <v>0</v>
      </c>
      <c r="BG210" s="152">
        <f t="shared" si="26"/>
        <v>0</v>
      </c>
      <c r="BH210" s="152">
        <f t="shared" si="27"/>
        <v>0</v>
      </c>
      <c r="BI210" s="152">
        <f t="shared" si="28"/>
        <v>0</v>
      </c>
      <c r="BJ210" s="16" t="s">
        <v>79</v>
      </c>
      <c r="BK210" s="152">
        <f t="shared" si="29"/>
        <v>0</v>
      </c>
      <c r="BL210" s="16" t="s">
        <v>467</v>
      </c>
      <c r="BM210" s="151" t="s">
        <v>905</v>
      </c>
    </row>
    <row r="211" spans="2:65" s="1" customFormat="1" ht="16.5" customHeight="1" x14ac:dyDescent="0.2">
      <c r="B211" s="138"/>
      <c r="C211" s="174" t="s">
        <v>534</v>
      </c>
      <c r="D211" s="174" t="s">
        <v>167</v>
      </c>
      <c r="E211" s="175" t="s">
        <v>1681</v>
      </c>
      <c r="F211" s="176" t="s">
        <v>1682</v>
      </c>
      <c r="G211" s="177" t="s">
        <v>208</v>
      </c>
      <c r="H211" s="178">
        <v>6</v>
      </c>
      <c r="I211" s="179"/>
      <c r="J211" s="180">
        <f t="shared" si="20"/>
        <v>0</v>
      </c>
      <c r="K211" s="181"/>
      <c r="L211" s="182"/>
      <c r="M211" s="183" t="s">
        <v>1</v>
      </c>
      <c r="N211" s="184" t="s">
        <v>36</v>
      </c>
      <c r="P211" s="149">
        <f t="shared" si="21"/>
        <v>0</v>
      </c>
      <c r="Q211" s="149">
        <v>0</v>
      </c>
      <c r="R211" s="149">
        <f t="shared" si="22"/>
        <v>0</v>
      </c>
      <c r="S211" s="149">
        <v>0</v>
      </c>
      <c r="T211" s="150">
        <f t="shared" si="23"/>
        <v>0</v>
      </c>
      <c r="AR211" s="151" t="s">
        <v>1471</v>
      </c>
      <c r="AT211" s="151" t="s">
        <v>167</v>
      </c>
      <c r="AU211" s="151" t="s">
        <v>75</v>
      </c>
      <c r="AY211" s="16" t="s">
        <v>143</v>
      </c>
      <c r="BE211" s="152">
        <f t="shared" si="24"/>
        <v>0</v>
      </c>
      <c r="BF211" s="152">
        <f t="shared" si="25"/>
        <v>0</v>
      </c>
      <c r="BG211" s="152">
        <f t="shared" si="26"/>
        <v>0</v>
      </c>
      <c r="BH211" s="152">
        <f t="shared" si="27"/>
        <v>0</v>
      </c>
      <c r="BI211" s="152">
        <f t="shared" si="28"/>
        <v>0</v>
      </c>
      <c r="BJ211" s="16" t="s">
        <v>79</v>
      </c>
      <c r="BK211" s="152">
        <f t="shared" si="29"/>
        <v>0</v>
      </c>
      <c r="BL211" s="16" t="s">
        <v>467</v>
      </c>
      <c r="BM211" s="151" t="s">
        <v>916</v>
      </c>
    </row>
    <row r="212" spans="2:65" s="1" customFormat="1" ht="33" customHeight="1" x14ac:dyDescent="0.2">
      <c r="B212" s="138"/>
      <c r="C212" s="174" t="s">
        <v>539</v>
      </c>
      <c r="D212" s="174" t="s">
        <v>167</v>
      </c>
      <c r="E212" s="175" t="s">
        <v>1683</v>
      </c>
      <c r="F212" s="176" t="s">
        <v>1684</v>
      </c>
      <c r="G212" s="177" t="s">
        <v>208</v>
      </c>
      <c r="H212" s="178">
        <v>3</v>
      </c>
      <c r="I212" s="179"/>
      <c r="J212" s="180">
        <f t="shared" si="20"/>
        <v>0</v>
      </c>
      <c r="K212" s="181"/>
      <c r="L212" s="182"/>
      <c r="M212" s="183" t="s">
        <v>1</v>
      </c>
      <c r="N212" s="184" t="s">
        <v>36</v>
      </c>
      <c r="P212" s="149">
        <f t="shared" si="21"/>
        <v>0</v>
      </c>
      <c r="Q212" s="149">
        <v>0</v>
      </c>
      <c r="R212" s="149">
        <f t="shared" si="22"/>
        <v>0</v>
      </c>
      <c r="S212" s="149">
        <v>0</v>
      </c>
      <c r="T212" s="150">
        <f t="shared" si="23"/>
        <v>0</v>
      </c>
      <c r="AR212" s="151" t="s">
        <v>1471</v>
      </c>
      <c r="AT212" s="151" t="s">
        <v>167</v>
      </c>
      <c r="AU212" s="151" t="s">
        <v>75</v>
      </c>
      <c r="AY212" s="16" t="s">
        <v>143</v>
      </c>
      <c r="BE212" s="152">
        <f t="shared" si="24"/>
        <v>0</v>
      </c>
      <c r="BF212" s="152">
        <f t="shared" si="25"/>
        <v>0</v>
      </c>
      <c r="BG212" s="152">
        <f t="shared" si="26"/>
        <v>0</v>
      </c>
      <c r="BH212" s="152">
        <f t="shared" si="27"/>
        <v>0</v>
      </c>
      <c r="BI212" s="152">
        <f t="shared" si="28"/>
        <v>0</v>
      </c>
      <c r="BJ212" s="16" t="s">
        <v>79</v>
      </c>
      <c r="BK212" s="152">
        <f t="shared" si="29"/>
        <v>0</v>
      </c>
      <c r="BL212" s="16" t="s">
        <v>467</v>
      </c>
      <c r="BM212" s="151" t="s">
        <v>925</v>
      </c>
    </row>
    <row r="213" spans="2:65" s="1" customFormat="1" ht="21.75" customHeight="1" x14ac:dyDescent="0.2">
      <c r="B213" s="138"/>
      <c r="C213" s="174" t="s">
        <v>546</v>
      </c>
      <c r="D213" s="174" t="s">
        <v>167</v>
      </c>
      <c r="E213" s="175" t="s">
        <v>1685</v>
      </c>
      <c r="F213" s="176" t="s">
        <v>1686</v>
      </c>
      <c r="G213" s="177" t="s">
        <v>208</v>
      </c>
      <c r="H213" s="178">
        <v>11</v>
      </c>
      <c r="I213" s="179"/>
      <c r="J213" s="180">
        <f t="shared" si="20"/>
        <v>0</v>
      </c>
      <c r="K213" s="181"/>
      <c r="L213" s="182"/>
      <c r="M213" s="183" t="s">
        <v>1</v>
      </c>
      <c r="N213" s="184" t="s">
        <v>36</v>
      </c>
      <c r="P213" s="149">
        <f t="shared" si="21"/>
        <v>0</v>
      </c>
      <c r="Q213" s="149">
        <v>0</v>
      </c>
      <c r="R213" s="149">
        <f t="shared" si="22"/>
        <v>0</v>
      </c>
      <c r="S213" s="149">
        <v>0</v>
      </c>
      <c r="T213" s="150">
        <f t="shared" si="23"/>
        <v>0</v>
      </c>
      <c r="AR213" s="151" t="s">
        <v>1471</v>
      </c>
      <c r="AT213" s="151" t="s">
        <v>167</v>
      </c>
      <c r="AU213" s="151" t="s">
        <v>75</v>
      </c>
      <c r="AY213" s="16" t="s">
        <v>143</v>
      </c>
      <c r="BE213" s="152">
        <f t="shared" si="24"/>
        <v>0</v>
      </c>
      <c r="BF213" s="152">
        <f t="shared" si="25"/>
        <v>0</v>
      </c>
      <c r="BG213" s="152">
        <f t="shared" si="26"/>
        <v>0</v>
      </c>
      <c r="BH213" s="152">
        <f t="shared" si="27"/>
        <v>0</v>
      </c>
      <c r="BI213" s="152">
        <f t="shared" si="28"/>
        <v>0</v>
      </c>
      <c r="BJ213" s="16" t="s">
        <v>79</v>
      </c>
      <c r="BK213" s="152">
        <f t="shared" si="29"/>
        <v>0</v>
      </c>
      <c r="BL213" s="16" t="s">
        <v>467</v>
      </c>
      <c r="BM213" s="151" t="s">
        <v>937</v>
      </c>
    </row>
    <row r="214" spans="2:65" s="1" customFormat="1" ht="16.5" customHeight="1" x14ac:dyDescent="0.2">
      <c r="B214" s="138"/>
      <c r="C214" s="174" t="s">
        <v>551</v>
      </c>
      <c r="D214" s="174" t="s">
        <v>167</v>
      </c>
      <c r="E214" s="175" t="s">
        <v>1687</v>
      </c>
      <c r="F214" s="176" t="s">
        <v>1688</v>
      </c>
      <c r="G214" s="177" t="s">
        <v>208</v>
      </c>
      <c r="H214" s="178">
        <v>3</v>
      </c>
      <c r="I214" s="179"/>
      <c r="J214" s="180">
        <f t="shared" si="20"/>
        <v>0</v>
      </c>
      <c r="K214" s="181"/>
      <c r="L214" s="182"/>
      <c r="M214" s="183" t="s">
        <v>1</v>
      </c>
      <c r="N214" s="184" t="s">
        <v>36</v>
      </c>
      <c r="P214" s="149">
        <f t="shared" si="21"/>
        <v>0</v>
      </c>
      <c r="Q214" s="149">
        <v>0</v>
      </c>
      <c r="R214" s="149">
        <f t="shared" si="22"/>
        <v>0</v>
      </c>
      <c r="S214" s="149">
        <v>0</v>
      </c>
      <c r="T214" s="150">
        <f t="shared" si="23"/>
        <v>0</v>
      </c>
      <c r="AR214" s="151" t="s">
        <v>1471</v>
      </c>
      <c r="AT214" s="151" t="s">
        <v>167</v>
      </c>
      <c r="AU214" s="151" t="s">
        <v>75</v>
      </c>
      <c r="AY214" s="16" t="s">
        <v>143</v>
      </c>
      <c r="BE214" s="152">
        <f t="shared" si="24"/>
        <v>0</v>
      </c>
      <c r="BF214" s="152">
        <f t="shared" si="25"/>
        <v>0</v>
      </c>
      <c r="BG214" s="152">
        <f t="shared" si="26"/>
        <v>0</v>
      </c>
      <c r="BH214" s="152">
        <f t="shared" si="27"/>
        <v>0</v>
      </c>
      <c r="BI214" s="152">
        <f t="shared" si="28"/>
        <v>0</v>
      </c>
      <c r="BJ214" s="16" t="s">
        <v>79</v>
      </c>
      <c r="BK214" s="152">
        <f t="shared" si="29"/>
        <v>0</v>
      </c>
      <c r="BL214" s="16" t="s">
        <v>467</v>
      </c>
      <c r="BM214" s="151" t="s">
        <v>948</v>
      </c>
    </row>
    <row r="215" spans="2:65" s="1" customFormat="1" ht="24.15" customHeight="1" x14ac:dyDescent="0.2">
      <c r="B215" s="138"/>
      <c r="C215" s="174" t="s">
        <v>556</v>
      </c>
      <c r="D215" s="174" t="s">
        <v>167</v>
      </c>
      <c r="E215" s="175" t="s">
        <v>1689</v>
      </c>
      <c r="F215" s="176" t="s">
        <v>1690</v>
      </c>
      <c r="G215" s="177" t="s">
        <v>208</v>
      </c>
      <c r="H215" s="178">
        <v>2</v>
      </c>
      <c r="I215" s="179"/>
      <c r="J215" s="180">
        <f t="shared" si="20"/>
        <v>0</v>
      </c>
      <c r="K215" s="181"/>
      <c r="L215" s="182"/>
      <c r="M215" s="183" t="s">
        <v>1</v>
      </c>
      <c r="N215" s="184" t="s">
        <v>36</v>
      </c>
      <c r="P215" s="149">
        <f t="shared" si="21"/>
        <v>0</v>
      </c>
      <c r="Q215" s="149">
        <v>0</v>
      </c>
      <c r="R215" s="149">
        <f t="shared" si="22"/>
        <v>0</v>
      </c>
      <c r="S215" s="149">
        <v>0</v>
      </c>
      <c r="T215" s="150">
        <f t="shared" si="23"/>
        <v>0</v>
      </c>
      <c r="AR215" s="151" t="s">
        <v>1471</v>
      </c>
      <c r="AT215" s="151" t="s">
        <v>167</v>
      </c>
      <c r="AU215" s="151" t="s">
        <v>75</v>
      </c>
      <c r="AY215" s="16" t="s">
        <v>143</v>
      </c>
      <c r="BE215" s="152">
        <f t="shared" si="24"/>
        <v>0</v>
      </c>
      <c r="BF215" s="152">
        <f t="shared" si="25"/>
        <v>0</v>
      </c>
      <c r="BG215" s="152">
        <f t="shared" si="26"/>
        <v>0</v>
      </c>
      <c r="BH215" s="152">
        <f t="shared" si="27"/>
        <v>0</v>
      </c>
      <c r="BI215" s="152">
        <f t="shared" si="28"/>
        <v>0</v>
      </c>
      <c r="BJ215" s="16" t="s">
        <v>79</v>
      </c>
      <c r="BK215" s="152">
        <f t="shared" si="29"/>
        <v>0</v>
      </c>
      <c r="BL215" s="16" t="s">
        <v>467</v>
      </c>
      <c r="BM215" s="151" t="s">
        <v>959</v>
      </c>
    </row>
    <row r="216" spans="2:65" s="1" customFormat="1" ht="24.15" customHeight="1" x14ac:dyDescent="0.2">
      <c r="B216" s="138"/>
      <c r="C216" s="174" t="s">
        <v>562</v>
      </c>
      <c r="D216" s="174" t="s">
        <v>167</v>
      </c>
      <c r="E216" s="175" t="s">
        <v>1691</v>
      </c>
      <c r="F216" s="176" t="s">
        <v>1692</v>
      </c>
      <c r="G216" s="177" t="s">
        <v>208</v>
      </c>
      <c r="H216" s="178">
        <v>7</v>
      </c>
      <c r="I216" s="179"/>
      <c r="J216" s="180">
        <f t="shared" si="20"/>
        <v>0</v>
      </c>
      <c r="K216" s="181"/>
      <c r="L216" s="182"/>
      <c r="M216" s="183" t="s">
        <v>1</v>
      </c>
      <c r="N216" s="184" t="s">
        <v>36</v>
      </c>
      <c r="P216" s="149">
        <f t="shared" si="21"/>
        <v>0</v>
      </c>
      <c r="Q216" s="149">
        <v>0</v>
      </c>
      <c r="R216" s="149">
        <f t="shared" si="22"/>
        <v>0</v>
      </c>
      <c r="S216" s="149">
        <v>0</v>
      </c>
      <c r="T216" s="150">
        <f t="shared" si="23"/>
        <v>0</v>
      </c>
      <c r="AR216" s="151" t="s">
        <v>1471</v>
      </c>
      <c r="AT216" s="151" t="s">
        <v>167</v>
      </c>
      <c r="AU216" s="151" t="s">
        <v>75</v>
      </c>
      <c r="AY216" s="16" t="s">
        <v>143</v>
      </c>
      <c r="BE216" s="152">
        <f t="shared" si="24"/>
        <v>0</v>
      </c>
      <c r="BF216" s="152">
        <f t="shared" si="25"/>
        <v>0</v>
      </c>
      <c r="BG216" s="152">
        <f t="shared" si="26"/>
        <v>0</v>
      </c>
      <c r="BH216" s="152">
        <f t="shared" si="27"/>
        <v>0</v>
      </c>
      <c r="BI216" s="152">
        <f t="shared" si="28"/>
        <v>0</v>
      </c>
      <c r="BJ216" s="16" t="s">
        <v>79</v>
      </c>
      <c r="BK216" s="152">
        <f t="shared" si="29"/>
        <v>0</v>
      </c>
      <c r="BL216" s="16" t="s">
        <v>467</v>
      </c>
      <c r="BM216" s="151" t="s">
        <v>971</v>
      </c>
    </row>
    <row r="217" spans="2:65" s="1" customFormat="1" ht="33" customHeight="1" x14ac:dyDescent="0.2">
      <c r="B217" s="138"/>
      <c r="C217" s="174" t="s">
        <v>567</v>
      </c>
      <c r="D217" s="174" t="s">
        <v>167</v>
      </c>
      <c r="E217" s="175" t="s">
        <v>1693</v>
      </c>
      <c r="F217" s="176" t="s">
        <v>1694</v>
      </c>
      <c r="G217" s="177" t="s">
        <v>208</v>
      </c>
      <c r="H217" s="178">
        <v>3</v>
      </c>
      <c r="I217" s="179"/>
      <c r="J217" s="180">
        <f t="shared" si="20"/>
        <v>0</v>
      </c>
      <c r="K217" s="181"/>
      <c r="L217" s="182"/>
      <c r="M217" s="183" t="s">
        <v>1</v>
      </c>
      <c r="N217" s="184" t="s">
        <v>36</v>
      </c>
      <c r="P217" s="149">
        <f t="shared" si="21"/>
        <v>0</v>
      </c>
      <c r="Q217" s="149">
        <v>0</v>
      </c>
      <c r="R217" s="149">
        <f t="shared" si="22"/>
        <v>0</v>
      </c>
      <c r="S217" s="149">
        <v>0</v>
      </c>
      <c r="T217" s="150">
        <f t="shared" si="23"/>
        <v>0</v>
      </c>
      <c r="AR217" s="151" t="s">
        <v>1471</v>
      </c>
      <c r="AT217" s="151" t="s">
        <v>167</v>
      </c>
      <c r="AU217" s="151" t="s">
        <v>75</v>
      </c>
      <c r="AY217" s="16" t="s">
        <v>143</v>
      </c>
      <c r="BE217" s="152">
        <f t="shared" si="24"/>
        <v>0</v>
      </c>
      <c r="BF217" s="152">
        <f t="shared" si="25"/>
        <v>0</v>
      </c>
      <c r="BG217" s="152">
        <f t="shared" si="26"/>
        <v>0</v>
      </c>
      <c r="BH217" s="152">
        <f t="shared" si="27"/>
        <v>0</v>
      </c>
      <c r="BI217" s="152">
        <f t="shared" si="28"/>
        <v>0</v>
      </c>
      <c r="BJ217" s="16" t="s">
        <v>79</v>
      </c>
      <c r="BK217" s="152">
        <f t="shared" si="29"/>
        <v>0</v>
      </c>
      <c r="BL217" s="16" t="s">
        <v>467</v>
      </c>
      <c r="BM217" s="151" t="s">
        <v>983</v>
      </c>
    </row>
    <row r="218" spans="2:65" s="1" customFormat="1" ht="16.5" customHeight="1" x14ac:dyDescent="0.2">
      <c r="B218" s="138"/>
      <c r="C218" s="174" t="s">
        <v>572</v>
      </c>
      <c r="D218" s="174" t="s">
        <v>167</v>
      </c>
      <c r="E218" s="175" t="s">
        <v>1695</v>
      </c>
      <c r="F218" s="176" t="s">
        <v>1696</v>
      </c>
      <c r="G218" s="177" t="s">
        <v>208</v>
      </c>
      <c r="H218" s="178">
        <v>186</v>
      </c>
      <c r="I218" s="179"/>
      <c r="J218" s="180">
        <f t="shared" si="20"/>
        <v>0</v>
      </c>
      <c r="K218" s="181"/>
      <c r="L218" s="182"/>
      <c r="M218" s="183" t="s">
        <v>1</v>
      </c>
      <c r="N218" s="184" t="s">
        <v>36</v>
      </c>
      <c r="P218" s="149">
        <f t="shared" si="21"/>
        <v>0</v>
      </c>
      <c r="Q218" s="149">
        <v>0</v>
      </c>
      <c r="R218" s="149">
        <f t="shared" si="22"/>
        <v>0</v>
      </c>
      <c r="S218" s="149">
        <v>0</v>
      </c>
      <c r="T218" s="150">
        <f t="shared" si="23"/>
        <v>0</v>
      </c>
      <c r="AR218" s="151" t="s">
        <v>1471</v>
      </c>
      <c r="AT218" s="151" t="s">
        <v>167</v>
      </c>
      <c r="AU218" s="151" t="s">
        <v>75</v>
      </c>
      <c r="AY218" s="16" t="s">
        <v>143</v>
      </c>
      <c r="BE218" s="152">
        <f t="shared" si="24"/>
        <v>0</v>
      </c>
      <c r="BF218" s="152">
        <f t="shared" si="25"/>
        <v>0</v>
      </c>
      <c r="BG218" s="152">
        <f t="shared" si="26"/>
        <v>0</v>
      </c>
      <c r="BH218" s="152">
        <f t="shared" si="27"/>
        <v>0</v>
      </c>
      <c r="BI218" s="152">
        <f t="shared" si="28"/>
        <v>0</v>
      </c>
      <c r="BJ218" s="16" t="s">
        <v>79</v>
      </c>
      <c r="BK218" s="152">
        <f t="shared" si="29"/>
        <v>0</v>
      </c>
      <c r="BL218" s="16" t="s">
        <v>467</v>
      </c>
      <c r="BM218" s="151" t="s">
        <v>992</v>
      </c>
    </row>
    <row r="219" spans="2:65" s="1" customFormat="1" ht="24.15" customHeight="1" x14ac:dyDescent="0.2">
      <c r="B219" s="138"/>
      <c r="C219" s="174" t="s">
        <v>578</v>
      </c>
      <c r="D219" s="174" t="s">
        <v>167</v>
      </c>
      <c r="E219" s="175" t="s">
        <v>1697</v>
      </c>
      <c r="F219" s="176" t="s">
        <v>1698</v>
      </c>
      <c r="G219" s="177" t="s">
        <v>208</v>
      </c>
      <c r="H219" s="178">
        <v>186</v>
      </c>
      <c r="I219" s="179"/>
      <c r="J219" s="180">
        <f t="shared" si="20"/>
        <v>0</v>
      </c>
      <c r="K219" s="181"/>
      <c r="L219" s="182"/>
      <c r="M219" s="183" t="s">
        <v>1</v>
      </c>
      <c r="N219" s="184" t="s">
        <v>36</v>
      </c>
      <c r="P219" s="149">
        <f t="shared" si="21"/>
        <v>0</v>
      </c>
      <c r="Q219" s="149">
        <v>0</v>
      </c>
      <c r="R219" s="149">
        <f t="shared" si="22"/>
        <v>0</v>
      </c>
      <c r="S219" s="149">
        <v>0</v>
      </c>
      <c r="T219" s="150">
        <f t="shared" si="23"/>
        <v>0</v>
      </c>
      <c r="AR219" s="151" t="s">
        <v>1471</v>
      </c>
      <c r="AT219" s="151" t="s">
        <v>167</v>
      </c>
      <c r="AU219" s="151" t="s">
        <v>75</v>
      </c>
      <c r="AY219" s="16" t="s">
        <v>143</v>
      </c>
      <c r="BE219" s="152">
        <f t="shared" si="24"/>
        <v>0</v>
      </c>
      <c r="BF219" s="152">
        <f t="shared" si="25"/>
        <v>0</v>
      </c>
      <c r="BG219" s="152">
        <f t="shared" si="26"/>
        <v>0</v>
      </c>
      <c r="BH219" s="152">
        <f t="shared" si="27"/>
        <v>0</v>
      </c>
      <c r="BI219" s="152">
        <f t="shared" si="28"/>
        <v>0</v>
      </c>
      <c r="BJ219" s="16" t="s">
        <v>79</v>
      </c>
      <c r="BK219" s="152">
        <f t="shared" si="29"/>
        <v>0</v>
      </c>
      <c r="BL219" s="16" t="s">
        <v>467</v>
      </c>
      <c r="BM219" s="151" t="s">
        <v>1015</v>
      </c>
    </row>
    <row r="220" spans="2:65" s="11" customFormat="1" ht="22.95" customHeight="1" x14ac:dyDescent="0.25">
      <c r="B220" s="126"/>
      <c r="D220" s="127" t="s">
        <v>69</v>
      </c>
      <c r="E220" s="136" t="s">
        <v>1699</v>
      </c>
      <c r="F220" s="136" t="s">
        <v>1700</v>
      </c>
      <c r="I220" s="129"/>
      <c r="J220" s="137">
        <f>BK220</f>
        <v>0</v>
      </c>
      <c r="L220" s="126"/>
      <c r="M220" s="131"/>
      <c r="P220" s="132">
        <f>SUM(P221:P231)</f>
        <v>0</v>
      </c>
      <c r="R220" s="132">
        <f>SUM(R221:R231)</f>
        <v>0</v>
      </c>
      <c r="T220" s="133">
        <f>SUM(T221:T231)</f>
        <v>0</v>
      </c>
      <c r="AR220" s="127" t="s">
        <v>75</v>
      </c>
      <c r="AT220" s="134" t="s">
        <v>69</v>
      </c>
      <c r="AU220" s="134" t="s">
        <v>75</v>
      </c>
      <c r="AY220" s="127" t="s">
        <v>143</v>
      </c>
      <c r="BK220" s="135">
        <f>SUM(BK221:BK231)</f>
        <v>0</v>
      </c>
    </row>
    <row r="221" spans="2:65" s="1" customFormat="1" ht="33" customHeight="1" x14ac:dyDescent="0.2">
      <c r="B221" s="138"/>
      <c r="C221" s="139" t="s">
        <v>583</v>
      </c>
      <c r="D221" s="139" t="s">
        <v>145</v>
      </c>
      <c r="E221" s="140" t="s">
        <v>1701</v>
      </c>
      <c r="F221" s="141" t="s">
        <v>1702</v>
      </c>
      <c r="G221" s="142" t="s">
        <v>208</v>
      </c>
      <c r="H221" s="143">
        <v>8</v>
      </c>
      <c r="I221" s="144"/>
      <c r="J221" s="145">
        <f t="shared" ref="J221:J231" si="30">ROUND(I221*H221,2)</f>
        <v>0</v>
      </c>
      <c r="K221" s="146"/>
      <c r="L221" s="31"/>
      <c r="M221" s="147" t="s">
        <v>1</v>
      </c>
      <c r="N221" s="148" t="s">
        <v>36</v>
      </c>
      <c r="P221" s="149">
        <f t="shared" ref="P221:P231" si="31">O221*H221</f>
        <v>0</v>
      </c>
      <c r="Q221" s="149">
        <v>0</v>
      </c>
      <c r="R221" s="149">
        <f t="shared" ref="R221:R231" si="32">Q221*H221</f>
        <v>0</v>
      </c>
      <c r="S221" s="149">
        <v>0</v>
      </c>
      <c r="T221" s="150">
        <f t="shared" ref="T221:T231" si="33">S221*H221</f>
        <v>0</v>
      </c>
      <c r="AR221" s="151" t="s">
        <v>467</v>
      </c>
      <c r="AT221" s="151" t="s">
        <v>145</v>
      </c>
      <c r="AU221" s="151" t="s">
        <v>79</v>
      </c>
      <c r="AY221" s="16" t="s">
        <v>143</v>
      </c>
      <c r="BE221" s="152">
        <f t="shared" ref="BE221:BE231" si="34">IF(N221="základná",J221,0)</f>
        <v>0</v>
      </c>
      <c r="BF221" s="152">
        <f t="shared" ref="BF221:BF231" si="35">IF(N221="znížená",J221,0)</f>
        <v>0</v>
      </c>
      <c r="BG221" s="152">
        <f t="shared" ref="BG221:BG231" si="36">IF(N221="zákl. prenesená",J221,0)</f>
        <v>0</v>
      </c>
      <c r="BH221" s="152">
        <f t="shared" ref="BH221:BH231" si="37">IF(N221="zníž. prenesená",J221,0)</f>
        <v>0</v>
      </c>
      <c r="BI221" s="152">
        <f t="shared" ref="BI221:BI231" si="38">IF(N221="nulová",J221,0)</f>
        <v>0</v>
      </c>
      <c r="BJ221" s="16" t="s">
        <v>79</v>
      </c>
      <c r="BK221" s="152">
        <f t="shared" ref="BK221:BK231" si="39">ROUND(I221*H221,2)</f>
        <v>0</v>
      </c>
      <c r="BL221" s="16" t="s">
        <v>467</v>
      </c>
      <c r="BM221" s="151" t="s">
        <v>1347</v>
      </c>
    </row>
    <row r="222" spans="2:65" s="1" customFormat="1" ht="33" customHeight="1" x14ac:dyDescent="0.2">
      <c r="B222" s="138"/>
      <c r="C222" s="139" t="s">
        <v>589</v>
      </c>
      <c r="D222" s="139" t="s">
        <v>145</v>
      </c>
      <c r="E222" s="140" t="s">
        <v>1703</v>
      </c>
      <c r="F222" s="141" t="s">
        <v>1704</v>
      </c>
      <c r="G222" s="142" t="s">
        <v>208</v>
      </c>
      <c r="H222" s="143">
        <v>6</v>
      </c>
      <c r="I222" s="144"/>
      <c r="J222" s="145">
        <f t="shared" si="30"/>
        <v>0</v>
      </c>
      <c r="K222" s="146"/>
      <c r="L222" s="31"/>
      <c r="M222" s="147" t="s">
        <v>1</v>
      </c>
      <c r="N222" s="148" t="s">
        <v>36</v>
      </c>
      <c r="P222" s="149">
        <f t="shared" si="31"/>
        <v>0</v>
      </c>
      <c r="Q222" s="149">
        <v>0</v>
      </c>
      <c r="R222" s="149">
        <f t="shared" si="32"/>
        <v>0</v>
      </c>
      <c r="S222" s="149">
        <v>0</v>
      </c>
      <c r="T222" s="150">
        <f t="shared" si="33"/>
        <v>0</v>
      </c>
      <c r="AR222" s="151" t="s">
        <v>467</v>
      </c>
      <c r="AT222" s="151" t="s">
        <v>145</v>
      </c>
      <c r="AU222" s="151" t="s">
        <v>79</v>
      </c>
      <c r="AY222" s="16" t="s">
        <v>143</v>
      </c>
      <c r="BE222" s="152">
        <f t="shared" si="34"/>
        <v>0</v>
      </c>
      <c r="BF222" s="152">
        <f t="shared" si="35"/>
        <v>0</v>
      </c>
      <c r="BG222" s="152">
        <f t="shared" si="36"/>
        <v>0</v>
      </c>
      <c r="BH222" s="152">
        <f t="shared" si="37"/>
        <v>0</v>
      </c>
      <c r="BI222" s="152">
        <f t="shared" si="38"/>
        <v>0</v>
      </c>
      <c r="BJ222" s="16" t="s">
        <v>79</v>
      </c>
      <c r="BK222" s="152">
        <f t="shared" si="39"/>
        <v>0</v>
      </c>
      <c r="BL222" s="16" t="s">
        <v>467</v>
      </c>
      <c r="BM222" s="151" t="s">
        <v>1008</v>
      </c>
    </row>
    <row r="223" spans="2:65" s="1" customFormat="1" ht="16.5" customHeight="1" x14ac:dyDescent="0.2">
      <c r="B223" s="138"/>
      <c r="C223" s="139" t="s">
        <v>593</v>
      </c>
      <c r="D223" s="139" t="s">
        <v>145</v>
      </c>
      <c r="E223" s="140" t="s">
        <v>1705</v>
      </c>
      <c r="F223" s="141" t="s">
        <v>1706</v>
      </c>
      <c r="G223" s="142" t="s">
        <v>208</v>
      </c>
      <c r="H223" s="143">
        <v>3</v>
      </c>
      <c r="I223" s="144"/>
      <c r="J223" s="145">
        <f t="shared" si="30"/>
        <v>0</v>
      </c>
      <c r="K223" s="146"/>
      <c r="L223" s="31"/>
      <c r="M223" s="147" t="s">
        <v>1</v>
      </c>
      <c r="N223" s="148" t="s">
        <v>36</v>
      </c>
      <c r="P223" s="149">
        <f t="shared" si="31"/>
        <v>0</v>
      </c>
      <c r="Q223" s="149">
        <v>0</v>
      </c>
      <c r="R223" s="149">
        <f t="shared" si="32"/>
        <v>0</v>
      </c>
      <c r="S223" s="149">
        <v>0</v>
      </c>
      <c r="T223" s="150">
        <f t="shared" si="33"/>
        <v>0</v>
      </c>
      <c r="AR223" s="151" t="s">
        <v>467</v>
      </c>
      <c r="AT223" s="151" t="s">
        <v>145</v>
      </c>
      <c r="AU223" s="151" t="s">
        <v>79</v>
      </c>
      <c r="AY223" s="16" t="s">
        <v>143</v>
      </c>
      <c r="BE223" s="152">
        <f t="shared" si="34"/>
        <v>0</v>
      </c>
      <c r="BF223" s="152">
        <f t="shared" si="35"/>
        <v>0</v>
      </c>
      <c r="BG223" s="152">
        <f t="shared" si="36"/>
        <v>0</v>
      </c>
      <c r="BH223" s="152">
        <f t="shared" si="37"/>
        <v>0</v>
      </c>
      <c r="BI223" s="152">
        <f t="shared" si="38"/>
        <v>0</v>
      </c>
      <c r="BJ223" s="16" t="s">
        <v>79</v>
      </c>
      <c r="BK223" s="152">
        <f t="shared" si="39"/>
        <v>0</v>
      </c>
      <c r="BL223" s="16" t="s">
        <v>467</v>
      </c>
      <c r="BM223" s="151" t="s">
        <v>1352</v>
      </c>
    </row>
    <row r="224" spans="2:65" s="1" customFormat="1" ht="16.5" customHeight="1" x14ac:dyDescent="0.2">
      <c r="B224" s="138"/>
      <c r="C224" s="139" t="s">
        <v>597</v>
      </c>
      <c r="D224" s="139" t="s">
        <v>145</v>
      </c>
      <c r="E224" s="140" t="s">
        <v>1707</v>
      </c>
      <c r="F224" s="141" t="s">
        <v>1708</v>
      </c>
      <c r="G224" s="142" t="s">
        <v>208</v>
      </c>
      <c r="H224" s="143">
        <v>12</v>
      </c>
      <c r="I224" s="144"/>
      <c r="J224" s="145">
        <f t="shared" si="30"/>
        <v>0</v>
      </c>
      <c r="K224" s="146"/>
      <c r="L224" s="31"/>
      <c r="M224" s="147" t="s">
        <v>1</v>
      </c>
      <c r="N224" s="148" t="s">
        <v>36</v>
      </c>
      <c r="P224" s="149">
        <f t="shared" si="31"/>
        <v>0</v>
      </c>
      <c r="Q224" s="149">
        <v>0</v>
      </c>
      <c r="R224" s="149">
        <f t="shared" si="32"/>
        <v>0</v>
      </c>
      <c r="S224" s="149">
        <v>0</v>
      </c>
      <c r="T224" s="150">
        <f t="shared" si="33"/>
        <v>0</v>
      </c>
      <c r="AR224" s="151" t="s">
        <v>467</v>
      </c>
      <c r="AT224" s="151" t="s">
        <v>145</v>
      </c>
      <c r="AU224" s="151" t="s">
        <v>79</v>
      </c>
      <c r="AY224" s="16" t="s">
        <v>143</v>
      </c>
      <c r="BE224" s="152">
        <f t="shared" si="34"/>
        <v>0</v>
      </c>
      <c r="BF224" s="152">
        <f t="shared" si="35"/>
        <v>0</v>
      </c>
      <c r="BG224" s="152">
        <f t="shared" si="36"/>
        <v>0</v>
      </c>
      <c r="BH224" s="152">
        <f t="shared" si="37"/>
        <v>0</v>
      </c>
      <c r="BI224" s="152">
        <f t="shared" si="38"/>
        <v>0</v>
      </c>
      <c r="BJ224" s="16" t="s">
        <v>79</v>
      </c>
      <c r="BK224" s="152">
        <f t="shared" si="39"/>
        <v>0</v>
      </c>
      <c r="BL224" s="16" t="s">
        <v>467</v>
      </c>
      <c r="BM224" s="151" t="s">
        <v>1355</v>
      </c>
    </row>
    <row r="225" spans="2:65" s="1" customFormat="1" ht="16.5" customHeight="1" x14ac:dyDescent="0.2">
      <c r="B225" s="138"/>
      <c r="C225" s="139" t="s">
        <v>602</v>
      </c>
      <c r="D225" s="139" t="s">
        <v>145</v>
      </c>
      <c r="E225" s="140" t="s">
        <v>1709</v>
      </c>
      <c r="F225" s="141" t="s">
        <v>1710</v>
      </c>
      <c r="G225" s="142" t="s">
        <v>208</v>
      </c>
      <c r="H225" s="143">
        <v>18</v>
      </c>
      <c r="I225" s="144"/>
      <c r="J225" s="145">
        <f t="shared" si="30"/>
        <v>0</v>
      </c>
      <c r="K225" s="146"/>
      <c r="L225" s="31"/>
      <c r="M225" s="147" t="s">
        <v>1</v>
      </c>
      <c r="N225" s="148" t="s">
        <v>36</v>
      </c>
      <c r="P225" s="149">
        <f t="shared" si="31"/>
        <v>0</v>
      </c>
      <c r="Q225" s="149">
        <v>0</v>
      </c>
      <c r="R225" s="149">
        <f t="shared" si="32"/>
        <v>0</v>
      </c>
      <c r="S225" s="149">
        <v>0</v>
      </c>
      <c r="T225" s="150">
        <f t="shared" si="33"/>
        <v>0</v>
      </c>
      <c r="AR225" s="151" t="s">
        <v>467</v>
      </c>
      <c r="AT225" s="151" t="s">
        <v>145</v>
      </c>
      <c r="AU225" s="151" t="s">
        <v>79</v>
      </c>
      <c r="AY225" s="16" t="s">
        <v>143</v>
      </c>
      <c r="BE225" s="152">
        <f t="shared" si="34"/>
        <v>0</v>
      </c>
      <c r="BF225" s="152">
        <f t="shared" si="35"/>
        <v>0</v>
      </c>
      <c r="BG225" s="152">
        <f t="shared" si="36"/>
        <v>0</v>
      </c>
      <c r="BH225" s="152">
        <f t="shared" si="37"/>
        <v>0</v>
      </c>
      <c r="BI225" s="152">
        <f t="shared" si="38"/>
        <v>0</v>
      </c>
      <c r="BJ225" s="16" t="s">
        <v>79</v>
      </c>
      <c r="BK225" s="152">
        <f t="shared" si="39"/>
        <v>0</v>
      </c>
      <c r="BL225" s="16" t="s">
        <v>467</v>
      </c>
      <c r="BM225" s="151" t="s">
        <v>1358</v>
      </c>
    </row>
    <row r="226" spans="2:65" s="1" customFormat="1" ht="16.5" customHeight="1" x14ac:dyDescent="0.2">
      <c r="B226" s="138"/>
      <c r="C226" s="139" t="s">
        <v>608</v>
      </c>
      <c r="D226" s="139" t="s">
        <v>145</v>
      </c>
      <c r="E226" s="140" t="s">
        <v>1711</v>
      </c>
      <c r="F226" s="141" t="s">
        <v>1712</v>
      </c>
      <c r="G226" s="142" t="s">
        <v>208</v>
      </c>
      <c r="H226" s="143">
        <v>22</v>
      </c>
      <c r="I226" s="144"/>
      <c r="J226" s="145">
        <f t="shared" si="30"/>
        <v>0</v>
      </c>
      <c r="K226" s="146"/>
      <c r="L226" s="31"/>
      <c r="M226" s="147" t="s">
        <v>1</v>
      </c>
      <c r="N226" s="148" t="s">
        <v>36</v>
      </c>
      <c r="P226" s="149">
        <f t="shared" si="31"/>
        <v>0</v>
      </c>
      <c r="Q226" s="149">
        <v>0</v>
      </c>
      <c r="R226" s="149">
        <f t="shared" si="32"/>
        <v>0</v>
      </c>
      <c r="S226" s="149">
        <v>0</v>
      </c>
      <c r="T226" s="150">
        <f t="shared" si="33"/>
        <v>0</v>
      </c>
      <c r="AR226" s="151" t="s">
        <v>467</v>
      </c>
      <c r="AT226" s="151" t="s">
        <v>145</v>
      </c>
      <c r="AU226" s="151" t="s">
        <v>79</v>
      </c>
      <c r="AY226" s="16" t="s">
        <v>143</v>
      </c>
      <c r="BE226" s="152">
        <f t="shared" si="34"/>
        <v>0</v>
      </c>
      <c r="BF226" s="152">
        <f t="shared" si="35"/>
        <v>0</v>
      </c>
      <c r="BG226" s="152">
        <f t="shared" si="36"/>
        <v>0</v>
      </c>
      <c r="BH226" s="152">
        <f t="shared" si="37"/>
        <v>0</v>
      </c>
      <c r="BI226" s="152">
        <f t="shared" si="38"/>
        <v>0</v>
      </c>
      <c r="BJ226" s="16" t="s">
        <v>79</v>
      </c>
      <c r="BK226" s="152">
        <f t="shared" si="39"/>
        <v>0</v>
      </c>
      <c r="BL226" s="16" t="s">
        <v>467</v>
      </c>
      <c r="BM226" s="151" t="s">
        <v>1361</v>
      </c>
    </row>
    <row r="227" spans="2:65" s="1" customFormat="1" ht="24.15" customHeight="1" x14ac:dyDescent="0.2">
      <c r="B227" s="138"/>
      <c r="C227" s="139" t="s">
        <v>613</v>
      </c>
      <c r="D227" s="139" t="s">
        <v>145</v>
      </c>
      <c r="E227" s="140" t="s">
        <v>1713</v>
      </c>
      <c r="F227" s="141" t="s">
        <v>1714</v>
      </c>
      <c r="G227" s="142" t="s">
        <v>208</v>
      </c>
      <c r="H227" s="143">
        <v>22</v>
      </c>
      <c r="I227" s="144"/>
      <c r="J227" s="145">
        <f t="shared" si="30"/>
        <v>0</v>
      </c>
      <c r="K227" s="146"/>
      <c r="L227" s="31"/>
      <c r="M227" s="147" t="s">
        <v>1</v>
      </c>
      <c r="N227" s="148" t="s">
        <v>36</v>
      </c>
      <c r="P227" s="149">
        <f t="shared" si="31"/>
        <v>0</v>
      </c>
      <c r="Q227" s="149">
        <v>0</v>
      </c>
      <c r="R227" s="149">
        <f t="shared" si="32"/>
        <v>0</v>
      </c>
      <c r="S227" s="149">
        <v>0</v>
      </c>
      <c r="T227" s="150">
        <f t="shared" si="33"/>
        <v>0</v>
      </c>
      <c r="AR227" s="151" t="s">
        <v>467</v>
      </c>
      <c r="AT227" s="151" t="s">
        <v>145</v>
      </c>
      <c r="AU227" s="151" t="s">
        <v>79</v>
      </c>
      <c r="AY227" s="16" t="s">
        <v>143</v>
      </c>
      <c r="BE227" s="152">
        <f t="shared" si="34"/>
        <v>0</v>
      </c>
      <c r="BF227" s="152">
        <f t="shared" si="35"/>
        <v>0</v>
      </c>
      <c r="BG227" s="152">
        <f t="shared" si="36"/>
        <v>0</v>
      </c>
      <c r="BH227" s="152">
        <f t="shared" si="37"/>
        <v>0</v>
      </c>
      <c r="BI227" s="152">
        <f t="shared" si="38"/>
        <v>0</v>
      </c>
      <c r="BJ227" s="16" t="s">
        <v>79</v>
      </c>
      <c r="BK227" s="152">
        <f t="shared" si="39"/>
        <v>0</v>
      </c>
      <c r="BL227" s="16" t="s">
        <v>467</v>
      </c>
      <c r="BM227" s="151" t="s">
        <v>1364</v>
      </c>
    </row>
    <row r="228" spans="2:65" s="1" customFormat="1" ht="21.75" customHeight="1" x14ac:dyDescent="0.2">
      <c r="B228" s="138"/>
      <c r="C228" s="139" t="s">
        <v>619</v>
      </c>
      <c r="D228" s="139" t="s">
        <v>145</v>
      </c>
      <c r="E228" s="140" t="s">
        <v>1715</v>
      </c>
      <c r="F228" s="141" t="s">
        <v>1716</v>
      </c>
      <c r="G228" s="142" t="s">
        <v>208</v>
      </c>
      <c r="H228" s="143">
        <v>22</v>
      </c>
      <c r="I228" s="144"/>
      <c r="J228" s="145">
        <f t="shared" si="30"/>
        <v>0</v>
      </c>
      <c r="K228" s="146"/>
      <c r="L228" s="31"/>
      <c r="M228" s="147" t="s">
        <v>1</v>
      </c>
      <c r="N228" s="148" t="s">
        <v>36</v>
      </c>
      <c r="P228" s="149">
        <f t="shared" si="31"/>
        <v>0</v>
      </c>
      <c r="Q228" s="149">
        <v>0</v>
      </c>
      <c r="R228" s="149">
        <f t="shared" si="32"/>
        <v>0</v>
      </c>
      <c r="S228" s="149">
        <v>0</v>
      </c>
      <c r="T228" s="150">
        <f t="shared" si="33"/>
        <v>0</v>
      </c>
      <c r="AR228" s="151" t="s">
        <v>467</v>
      </c>
      <c r="AT228" s="151" t="s">
        <v>145</v>
      </c>
      <c r="AU228" s="151" t="s">
        <v>79</v>
      </c>
      <c r="AY228" s="16" t="s">
        <v>143</v>
      </c>
      <c r="BE228" s="152">
        <f t="shared" si="34"/>
        <v>0</v>
      </c>
      <c r="BF228" s="152">
        <f t="shared" si="35"/>
        <v>0</v>
      </c>
      <c r="BG228" s="152">
        <f t="shared" si="36"/>
        <v>0</v>
      </c>
      <c r="BH228" s="152">
        <f t="shared" si="37"/>
        <v>0</v>
      </c>
      <c r="BI228" s="152">
        <f t="shared" si="38"/>
        <v>0</v>
      </c>
      <c r="BJ228" s="16" t="s">
        <v>79</v>
      </c>
      <c r="BK228" s="152">
        <f t="shared" si="39"/>
        <v>0</v>
      </c>
      <c r="BL228" s="16" t="s">
        <v>467</v>
      </c>
      <c r="BM228" s="151" t="s">
        <v>1367</v>
      </c>
    </row>
    <row r="229" spans="2:65" s="1" customFormat="1" ht="16.5" customHeight="1" x14ac:dyDescent="0.2">
      <c r="B229" s="138"/>
      <c r="C229" s="139" t="s">
        <v>624</v>
      </c>
      <c r="D229" s="139" t="s">
        <v>145</v>
      </c>
      <c r="E229" s="140" t="s">
        <v>1717</v>
      </c>
      <c r="F229" s="141" t="s">
        <v>1718</v>
      </c>
      <c r="G229" s="142" t="s">
        <v>208</v>
      </c>
      <c r="H229" s="143">
        <v>3</v>
      </c>
      <c r="I229" s="144"/>
      <c r="J229" s="145">
        <f t="shared" si="30"/>
        <v>0</v>
      </c>
      <c r="K229" s="146"/>
      <c r="L229" s="31"/>
      <c r="M229" s="147" t="s">
        <v>1</v>
      </c>
      <c r="N229" s="148" t="s">
        <v>36</v>
      </c>
      <c r="P229" s="149">
        <f t="shared" si="31"/>
        <v>0</v>
      </c>
      <c r="Q229" s="149">
        <v>0</v>
      </c>
      <c r="R229" s="149">
        <f t="shared" si="32"/>
        <v>0</v>
      </c>
      <c r="S229" s="149">
        <v>0</v>
      </c>
      <c r="T229" s="150">
        <f t="shared" si="33"/>
        <v>0</v>
      </c>
      <c r="AR229" s="151" t="s">
        <v>467</v>
      </c>
      <c r="AT229" s="151" t="s">
        <v>145</v>
      </c>
      <c r="AU229" s="151" t="s">
        <v>79</v>
      </c>
      <c r="AY229" s="16" t="s">
        <v>143</v>
      </c>
      <c r="BE229" s="152">
        <f t="shared" si="34"/>
        <v>0</v>
      </c>
      <c r="BF229" s="152">
        <f t="shared" si="35"/>
        <v>0</v>
      </c>
      <c r="BG229" s="152">
        <f t="shared" si="36"/>
        <v>0</v>
      </c>
      <c r="BH229" s="152">
        <f t="shared" si="37"/>
        <v>0</v>
      </c>
      <c r="BI229" s="152">
        <f t="shared" si="38"/>
        <v>0</v>
      </c>
      <c r="BJ229" s="16" t="s">
        <v>79</v>
      </c>
      <c r="BK229" s="152">
        <f t="shared" si="39"/>
        <v>0</v>
      </c>
      <c r="BL229" s="16" t="s">
        <v>467</v>
      </c>
      <c r="BM229" s="151" t="s">
        <v>1370</v>
      </c>
    </row>
    <row r="230" spans="2:65" s="1" customFormat="1" ht="16.5" customHeight="1" x14ac:dyDescent="0.2">
      <c r="B230" s="138"/>
      <c r="C230" s="139" t="s">
        <v>630</v>
      </c>
      <c r="D230" s="139" t="s">
        <v>145</v>
      </c>
      <c r="E230" s="140" t="s">
        <v>1719</v>
      </c>
      <c r="F230" s="141" t="s">
        <v>1720</v>
      </c>
      <c r="G230" s="142" t="s">
        <v>208</v>
      </c>
      <c r="H230" s="143">
        <v>37</v>
      </c>
      <c r="I230" s="144"/>
      <c r="J230" s="145">
        <f t="shared" si="30"/>
        <v>0</v>
      </c>
      <c r="K230" s="146"/>
      <c r="L230" s="31"/>
      <c r="M230" s="147" t="s">
        <v>1</v>
      </c>
      <c r="N230" s="148" t="s">
        <v>36</v>
      </c>
      <c r="P230" s="149">
        <f t="shared" si="31"/>
        <v>0</v>
      </c>
      <c r="Q230" s="149">
        <v>0</v>
      </c>
      <c r="R230" s="149">
        <f t="shared" si="32"/>
        <v>0</v>
      </c>
      <c r="S230" s="149">
        <v>0</v>
      </c>
      <c r="T230" s="150">
        <f t="shared" si="33"/>
        <v>0</v>
      </c>
      <c r="AR230" s="151" t="s">
        <v>467</v>
      </c>
      <c r="AT230" s="151" t="s">
        <v>145</v>
      </c>
      <c r="AU230" s="151" t="s">
        <v>79</v>
      </c>
      <c r="AY230" s="16" t="s">
        <v>143</v>
      </c>
      <c r="BE230" s="152">
        <f t="shared" si="34"/>
        <v>0</v>
      </c>
      <c r="BF230" s="152">
        <f t="shared" si="35"/>
        <v>0</v>
      </c>
      <c r="BG230" s="152">
        <f t="shared" si="36"/>
        <v>0</v>
      </c>
      <c r="BH230" s="152">
        <f t="shared" si="37"/>
        <v>0</v>
      </c>
      <c r="BI230" s="152">
        <f t="shared" si="38"/>
        <v>0</v>
      </c>
      <c r="BJ230" s="16" t="s">
        <v>79</v>
      </c>
      <c r="BK230" s="152">
        <f t="shared" si="39"/>
        <v>0</v>
      </c>
      <c r="BL230" s="16" t="s">
        <v>467</v>
      </c>
      <c r="BM230" s="151" t="s">
        <v>1373</v>
      </c>
    </row>
    <row r="231" spans="2:65" s="1" customFormat="1" ht="24.15" customHeight="1" x14ac:dyDescent="0.2">
      <c r="B231" s="138"/>
      <c r="C231" s="139" t="s">
        <v>635</v>
      </c>
      <c r="D231" s="139" t="s">
        <v>145</v>
      </c>
      <c r="E231" s="140" t="s">
        <v>1721</v>
      </c>
      <c r="F231" s="141" t="s">
        <v>1722</v>
      </c>
      <c r="G231" s="142" t="s">
        <v>208</v>
      </c>
      <c r="H231" s="143">
        <v>17</v>
      </c>
      <c r="I231" s="144"/>
      <c r="J231" s="145">
        <f t="shared" si="30"/>
        <v>0</v>
      </c>
      <c r="K231" s="146"/>
      <c r="L231" s="31"/>
      <c r="M231" s="147" t="s">
        <v>1</v>
      </c>
      <c r="N231" s="148" t="s">
        <v>36</v>
      </c>
      <c r="P231" s="149">
        <f t="shared" si="31"/>
        <v>0</v>
      </c>
      <c r="Q231" s="149">
        <v>0</v>
      </c>
      <c r="R231" s="149">
        <f t="shared" si="32"/>
        <v>0</v>
      </c>
      <c r="S231" s="149">
        <v>0</v>
      </c>
      <c r="T231" s="150">
        <f t="shared" si="33"/>
        <v>0</v>
      </c>
      <c r="AR231" s="151" t="s">
        <v>467</v>
      </c>
      <c r="AT231" s="151" t="s">
        <v>145</v>
      </c>
      <c r="AU231" s="151" t="s">
        <v>79</v>
      </c>
      <c r="AY231" s="16" t="s">
        <v>143</v>
      </c>
      <c r="BE231" s="152">
        <f t="shared" si="34"/>
        <v>0</v>
      </c>
      <c r="BF231" s="152">
        <f t="shared" si="35"/>
        <v>0</v>
      </c>
      <c r="BG231" s="152">
        <f t="shared" si="36"/>
        <v>0</v>
      </c>
      <c r="BH231" s="152">
        <f t="shared" si="37"/>
        <v>0</v>
      </c>
      <c r="BI231" s="152">
        <f t="shared" si="38"/>
        <v>0</v>
      </c>
      <c r="BJ231" s="16" t="s">
        <v>79</v>
      </c>
      <c r="BK231" s="152">
        <f t="shared" si="39"/>
        <v>0</v>
      </c>
      <c r="BL231" s="16" t="s">
        <v>467</v>
      </c>
      <c r="BM231" s="151" t="s">
        <v>1376</v>
      </c>
    </row>
    <row r="232" spans="2:65" s="11" customFormat="1" ht="25.95" customHeight="1" x14ac:dyDescent="0.25">
      <c r="B232" s="126"/>
      <c r="D232" s="127" t="s">
        <v>69</v>
      </c>
      <c r="E232" s="128" t="s">
        <v>1723</v>
      </c>
      <c r="F232" s="128" t="s">
        <v>1724</v>
      </c>
      <c r="I232" s="129"/>
      <c r="J232" s="130">
        <f>BK232</f>
        <v>0</v>
      </c>
      <c r="L232" s="126"/>
      <c r="M232" s="131"/>
      <c r="P232" s="132">
        <f>P233+SUM(P234:P245)</f>
        <v>0</v>
      </c>
      <c r="R232" s="132">
        <f>R233+SUM(R234:R245)</f>
        <v>0</v>
      </c>
      <c r="T232" s="133">
        <f>T233+SUM(T234:T245)</f>
        <v>0</v>
      </c>
      <c r="AR232" s="127" t="s">
        <v>75</v>
      </c>
      <c r="AT232" s="134" t="s">
        <v>69</v>
      </c>
      <c r="AU232" s="134" t="s">
        <v>70</v>
      </c>
      <c r="AY232" s="127" t="s">
        <v>143</v>
      </c>
      <c r="BK232" s="135">
        <f>BK233+SUM(BK234:BK245)</f>
        <v>0</v>
      </c>
    </row>
    <row r="233" spans="2:65" s="1" customFormat="1" ht="24.15" customHeight="1" x14ac:dyDescent="0.2">
      <c r="B233" s="138"/>
      <c r="C233" s="174" t="s">
        <v>641</v>
      </c>
      <c r="D233" s="174" t="s">
        <v>167</v>
      </c>
      <c r="E233" s="175" t="s">
        <v>1725</v>
      </c>
      <c r="F233" s="176" t="s">
        <v>1726</v>
      </c>
      <c r="G233" s="177" t="s">
        <v>208</v>
      </c>
      <c r="H233" s="178">
        <v>2</v>
      </c>
      <c r="I233" s="179"/>
      <c r="J233" s="180">
        <f t="shared" ref="J233:J244" si="40">ROUND(I233*H233,2)</f>
        <v>0</v>
      </c>
      <c r="K233" s="181"/>
      <c r="L233" s="182"/>
      <c r="M233" s="183" t="s">
        <v>1</v>
      </c>
      <c r="N233" s="184" t="s">
        <v>36</v>
      </c>
      <c r="P233" s="149">
        <f t="shared" ref="P233:P244" si="41">O233*H233</f>
        <v>0</v>
      </c>
      <c r="Q233" s="149">
        <v>0</v>
      </c>
      <c r="R233" s="149">
        <f t="shared" ref="R233:R244" si="42">Q233*H233</f>
        <v>0</v>
      </c>
      <c r="S233" s="149">
        <v>0</v>
      </c>
      <c r="T233" s="150">
        <f t="shared" ref="T233:T244" si="43">S233*H233</f>
        <v>0</v>
      </c>
      <c r="AR233" s="151" t="s">
        <v>1471</v>
      </c>
      <c r="AT233" s="151" t="s">
        <v>167</v>
      </c>
      <c r="AU233" s="151" t="s">
        <v>75</v>
      </c>
      <c r="AY233" s="16" t="s">
        <v>143</v>
      </c>
      <c r="BE233" s="152">
        <f t="shared" ref="BE233:BE244" si="44">IF(N233="základná",J233,0)</f>
        <v>0</v>
      </c>
      <c r="BF233" s="152">
        <f t="shared" ref="BF233:BF244" si="45">IF(N233="znížená",J233,0)</f>
        <v>0</v>
      </c>
      <c r="BG233" s="152">
        <f t="shared" ref="BG233:BG244" si="46">IF(N233="zákl. prenesená",J233,0)</f>
        <v>0</v>
      </c>
      <c r="BH233" s="152">
        <f t="shared" ref="BH233:BH244" si="47">IF(N233="zníž. prenesená",J233,0)</f>
        <v>0</v>
      </c>
      <c r="BI233" s="152">
        <f t="shared" ref="BI233:BI244" si="48">IF(N233="nulová",J233,0)</f>
        <v>0</v>
      </c>
      <c r="BJ233" s="16" t="s">
        <v>79</v>
      </c>
      <c r="BK233" s="152">
        <f t="shared" ref="BK233:BK244" si="49">ROUND(I233*H233,2)</f>
        <v>0</v>
      </c>
      <c r="BL233" s="16" t="s">
        <v>467</v>
      </c>
      <c r="BM233" s="151" t="s">
        <v>1379</v>
      </c>
    </row>
    <row r="234" spans="2:65" s="1" customFormat="1" ht="24.15" customHeight="1" x14ac:dyDescent="0.2">
      <c r="B234" s="138"/>
      <c r="C234" s="174" t="s">
        <v>646</v>
      </c>
      <c r="D234" s="174" t="s">
        <v>167</v>
      </c>
      <c r="E234" s="175" t="s">
        <v>1727</v>
      </c>
      <c r="F234" s="176" t="s">
        <v>1728</v>
      </c>
      <c r="G234" s="177" t="s">
        <v>208</v>
      </c>
      <c r="H234" s="178">
        <v>28</v>
      </c>
      <c r="I234" s="179"/>
      <c r="J234" s="180">
        <f t="shared" si="40"/>
        <v>0</v>
      </c>
      <c r="K234" s="181"/>
      <c r="L234" s="182"/>
      <c r="M234" s="183" t="s">
        <v>1</v>
      </c>
      <c r="N234" s="184" t="s">
        <v>36</v>
      </c>
      <c r="P234" s="149">
        <f t="shared" si="41"/>
        <v>0</v>
      </c>
      <c r="Q234" s="149">
        <v>0</v>
      </c>
      <c r="R234" s="149">
        <f t="shared" si="42"/>
        <v>0</v>
      </c>
      <c r="S234" s="149">
        <v>0</v>
      </c>
      <c r="T234" s="150">
        <f t="shared" si="43"/>
        <v>0</v>
      </c>
      <c r="AR234" s="151" t="s">
        <v>1471</v>
      </c>
      <c r="AT234" s="151" t="s">
        <v>167</v>
      </c>
      <c r="AU234" s="151" t="s">
        <v>75</v>
      </c>
      <c r="AY234" s="16" t="s">
        <v>143</v>
      </c>
      <c r="BE234" s="152">
        <f t="shared" si="44"/>
        <v>0</v>
      </c>
      <c r="BF234" s="152">
        <f t="shared" si="45"/>
        <v>0</v>
      </c>
      <c r="BG234" s="152">
        <f t="shared" si="46"/>
        <v>0</v>
      </c>
      <c r="BH234" s="152">
        <f t="shared" si="47"/>
        <v>0</v>
      </c>
      <c r="BI234" s="152">
        <f t="shared" si="48"/>
        <v>0</v>
      </c>
      <c r="BJ234" s="16" t="s">
        <v>79</v>
      </c>
      <c r="BK234" s="152">
        <f t="shared" si="49"/>
        <v>0</v>
      </c>
      <c r="BL234" s="16" t="s">
        <v>467</v>
      </c>
      <c r="BM234" s="151" t="s">
        <v>1382</v>
      </c>
    </row>
    <row r="235" spans="2:65" s="1" customFormat="1" ht="16.5" customHeight="1" x14ac:dyDescent="0.2">
      <c r="B235" s="138"/>
      <c r="C235" s="174" t="s">
        <v>501</v>
      </c>
      <c r="D235" s="174" t="s">
        <v>167</v>
      </c>
      <c r="E235" s="175" t="s">
        <v>1729</v>
      </c>
      <c r="F235" s="176" t="s">
        <v>1730</v>
      </c>
      <c r="G235" s="177" t="s">
        <v>208</v>
      </c>
      <c r="H235" s="178">
        <v>1</v>
      </c>
      <c r="I235" s="179"/>
      <c r="J235" s="180">
        <f t="shared" si="40"/>
        <v>0</v>
      </c>
      <c r="K235" s="181"/>
      <c r="L235" s="182"/>
      <c r="M235" s="183" t="s">
        <v>1</v>
      </c>
      <c r="N235" s="184" t="s">
        <v>36</v>
      </c>
      <c r="P235" s="149">
        <f t="shared" si="41"/>
        <v>0</v>
      </c>
      <c r="Q235" s="149">
        <v>0</v>
      </c>
      <c r="R235" s="149">
        <f t="shared" si="42"/>
        <v>0</v>
      </c>
      <c r="S235" s="149">
        <v>0</v>
      </c>
      <c r="T235" s="150">
        <f t="shared" si="43"/>
        <v>0</v>
      </c>
      <c r="AR235" s="151" t="s">
        <v>1471</v>
      </c>
      <c r="AT235" s="151" t="s">
        <v>167</v>
      </c>
      <c r="AU235" s="151" t="s">
        <v>75</v>
      </c>
      <c r="AY235" s="16" t="s">
        <v>143</v>
      </c>
      <c r="BE235" s="152">
        <f t="shared" si="44"/>
        <v>0</v>
      </c>
      <c r="BF235" s="152">
        <f t="shared" si="45"/>
        <v>0</v>
      </c>
      <c r="BG235" s="152">
        <f t="shared" si="46"/>
        <v>0</v>
      </c>
      <c r="BH235" s="152">
        <f t="shared" si="47"/>
        <v>0</v>
      </c>
      <c r="BI235" s="152">
        <f t="shared" si="48"/>
        <v>0</v>
      </c>
      <c r="BJ235" s="16" t="s">
        <v>79</v>
      </c>
      <c r="BK235" s="152">
        <f t="shared" si="49"/>
        <v>0</v>
      </c>
      <c r="BL235" s="16" t="s">
        <v>467</v>
      </c>
      <c r="BM235" s="151" t="s">
        <v>1385</v>
      </c>
    </row>
    <row r="236" spans="2:65" s="1" customFormat="1" ht="24.15" customHeight="1" x14ac:dyDescent="0.2">
      <c r="B236" s="138"/>
      <c r="C236" s="174" t="s">
        <v>655</v>
      </c>
      <c r="D236" s="174" t="s">
        <v>167</v>
      </c>
      <c r="E236" s="175" t="s">
        <v>1731</v>
      </c>
      <c r="F236" s="176" t="s">
        <v>1732</v>
      </c>
      <c r="G236" s="177" t="s">
        <v>208</v>
      </c>
      <c r="H236" s="178">
        <v>2</v>
      </c>
      <c r="I236" s="179"/>
      <c r="J236" s="180">
        <f t="shared" si="40"/>
        <v>0</v>
      </c>
      <c r="K236" s="181"/>
      <c r="L236" s="182"/>
      <c r="M236" s="183" t="s">
        <v>1</v>
      </c>
      <c r="N236" s="184" t="s">
        <v>36</v>
      </c>
      <c r="P236" s="149">
        <f t="shared" si="41"/>
        <v>0</v>
      </c>
      <c r="Q236" s="149">
        <v>0</v>
      </c>
      <c r="R236" s="149">
        <f t="shared" si="42"/>
        <v>0</v>
      </c>
      <c r="S236" s="149">
        <v>0</v>
      </c>
      <c r="T236" s="150">
        <f t="shared" si="43"/>
        <v>0</v>
      </c>
      <c r="AR236" s="151" t="s">
        <v>1471</v>
      </c>
      <c r="AT236" s="151" t="s">
        <v>167</v>
      </c>
      <c r="AU236" s="151" t="s">
        <v>75</v>
      </c>
      <c r="AY236" s="16" t="s">
        <v>143</v>
      </c>
      <c r="BE236" s="152">
        <f t="shared" si="44"/>
        <v>0</v>
      </c>
      <c r="BF236" s="152">
        <f t="shared" si="45"/>
        <v>0</v>
      </c>
      <c r="BG236" s="152">
        <f t="shared" si="46"/>
        <v>0</v>
      </c>
      <c r="BH236" s="152">
        <f t="shared" si="47"/>
        <v>0</v>
      </c>
      <c r="BI236" s="152">
        <f t="shared" si="48"/>
        <v>0</v>
      </c>
      <c r="BJ236" s="16" t="s">
        <v>79</v>
      </c>
      <c r="BK236" s="152">
        <f t="shared" si="49"/>
        <v>0</v>
      </c>
      <c r="BL236" s="16" t="s">
        <v>467</v>
      </c>
      <c r="BM236" s="151" t="s">
        <v>1386</v>
      </c>
    </row>
    <row r="237" spans="2:65" s="1" customFormat="1" ht="21.75" customHeight="1" x14ac:dyDescent="0.2">
      <c r="B237" s="138"/>
      <c r="C237" s="174" t="s">
        <v>660</v>
      </c>
      <c r="D237" s="174" t="s">
        <v>167</v>
      </c>
      <c r="E237" s="175" t="s">
        <v>1685</v>
      </c>
      <c r="F237" s="176" t="s">
        <v>1686</v>
      </c>
      <c r="G237" s="177" t="s">
        <v>208</v>
      </c>
      <c r="H237" s="178">
        <v>3</v>
      </c>
      <c r="I237" s="179"/>
      <c r="J237" s="180">
        <f t="shared" si="40"/>
        <v>0</v>
      </c>
      <c r="K237" s="181"/>
      <c r="L237" s="182"/>
      <c r="M237" s="183" t="s">
        <v>1</v>
      </c>
      <c r="N237" s="184" t="s">
        <v>36</v>
      </c>
      <c r="P237" s="149">
        <f t="shared" si="41"/>
        <v>0</v>
      </c>
      <c r="Q237" s="149">
        <v>0</v>
      </c>
      <c r="R237" s="149">
        <f t="shared" si="42"/>
        <v>0</v>
      </c>
      <c r="S237" s="149">
        <v>0</v>
      </c>
      <c r="T237" s="150">
        <f t="shared" si="43"/>
        <v>0</v>
      </c>
      <c r="AR237" s="151" t="s">
        <v>1471</v>
      </c>
      <c r="AT237" s="151" t="s">
        <v>167</v>
      </c>
      <c r="AU237" s="151" t="s">
        <v>75</v>
      </c>
      <c r="AY237" s="16" t="s">
        <v>143</v>
      </c>
      <c r="BE237" s="152">
        <f t="shared" si="44"/>
        <v>0</v>
      </c>
      <c r="BF237" s="152">
        <f t="shared" si="45"/>
        <v>0</v>
      </c>
      <c r="BG237" s="152">
        <f t="shared" si="46"/>
        <v>0</v>
      </c>
      <c r="BH237" s="152">
        <f t="shared" si="47"/>
        <v>0</v>
      </c>
      <c r="BI237" s="152">
        <f t="shared" si="48"/>
        <v>0</v>
      </c>
      <c r="BJ237" s="16" t="s">
        <v>79</v>
      </c>
      <c r="BK237" s="152">
        <f t="shared" si="49"/>
        <v>0</v>
      </c>
      <c r="BL237" s="16" t="s">
        <v>467</v>
      </c>
      <c r="BM237" s="151" t="s">
        <v>1389</v>
      </c>
    </row>
    <row r="238" spans="2:65" s="1" customFormat="1" ht="24.15" customHeight="1" x14ac:dyDescent="0.2">
      <c r="B238" s="138"/>
      <c r="C238" s="174" t="s">
        <v>665</v>
      </c>
      <c r="D238" s="174" t="s">
        <v>167</v>
      </c>
      <c r="E238" s="175" t="s">
        <v>1733</v>
      </c>
      <c r="F238" s="176" t="s">
        <v>1734</v>
      </c>
      <c r="G238" s="177" t="s">
        <v>208</v>
      </c>
      <c r="H238" s="178">
        <v>3</v>
      </c>
      <c r="I238" s="179"/>
      <c r="J238" s="180">
        <f t="shared" si="40"/>
        <v>0</v>
      </c>
      <c r="K238" s="181"/>
      <c r="L238" s="182"/>
      <c r="M238" s="183" t="s">
        <v>1</v>
      </c>
      <c r="N238" s="184" t="s">
        <v>36</v>
      </c>
      <c r="P238" s="149">
        <f t="shared" si="41"/>
        <v>0</v>
      </c>
      <c r="Q238" s="149">
        <v>0</v>
      </c>
      <c r="R238" s="149">
        <f t="shared" si="42"/>
        <v>0</v>
      </c>
      <c r="S238" s="149">
        <v>0</v>
      </c>
      <c r="T238" s="150">
        <f t="shared" si="43"/>
        <v>0</v>
      </c>
      <c r="AR238" s="151" t="s">
        <v>1471</v>
      </c>
      <c r="AT238" s="151" t="s">
        <v>167</v>
      </c>
      <c r="AU238" s="151" t="s">
        <v>75</v>
      </c>
      <c r="AY238" s="16" t="s">
        <v>143</v>
      </c>
      <c r="BE238" s="152">
        <f t="shared" si="44"/>
        <v>0</v>
      </c>
      <c r="BF238" s="152">
        <f t="shared" si="45"/>
        <v>0</v>
      </c>
      <c r="BG238" s="152">
        <f t="shared" si="46"/>
        <v>0</v>
      </c>
      <c r="BH238" s="152">
        <f t="shared" si="47"/>
        <v>0</v>
      </c>
      <c r="BI238" s="152">
        <f t="shared" si="48"/>
        <v>0</v>
      </c>
      <c r="BJ238" s="16" t="s">
        <v>79</v>
      </c>
      <c r="BK238" s="152">
        <f t="shared" si="49"/>
        <v>0</v>
      </c>
      <c r="BL238" s="16" t="s">
        <v>467</v>
      </c>
      <c r="BM238" s="151" t="s">
        <v>1392</v>
      </c>
    </row>
    <row r="239" spans="2:65" s="1" customFormat="1" ht="21.75" customHeight="1" x14ac:dyDescent="0.2">
      <c r="B239" s="138"/>
      <c r="C239" s="174" t="s">
        <v>669</v>
      </c>
      <c r="D239" s="174" t="s">
        <v>167</v>
      </c>
      <c r="E239" s="175" t="s">
        <v>1735</v>
      </c>
      <c r="F239" s="176" t="s">
        <v>1736</v>
      </c>
      <c r="G239" s="177" t="s">
        <v>208</v>
      </c>
      <c r="H239" s="178">
        <v>2</v>
      </c>
      <c r="I239" s="179"/>
      <c r="J239" s="180">
        <f t="shared" si="40"/>
        <v>0</v>
      </c>
      <c r="K239" s="181"/>
      <c r="L239" s="182"/>
      <c r="M239" s="183" t="s">
        <v>1</v>
      </c>
      <c r="N239" s="184" t="s">
        <v>36</v>
      </c>
      <c r="P239" s="149">
        <f t="shared" si="41"/>
        <v>0</v>
      </c>
      <c r="Q239" s="149">
        <v>0</v>
      </c>
      <c r="R239" s="149">
        <f t="shared" si="42"/>
        <v>0</v>
      </c>
      <c r="S239" s="149">
        <v>0</v>
      </c>
      <c r="T239" s="150">
        <f t="shared" si="43"/>
        <v>0</v>
      </c>
      <c r="AR239" s="151" t="s">
        <v>1471</v>
      </c>
      <c r="AT239" s="151" t="s">
        <v>167</v>
      </c>
      <c r="AU239" s="151" t="s">
        <v>75</v>
      </c>
      <c r="AY239" s="16" t="s">
        <v>143</v>
      </c>
      <c r="BE239" s="152">
        <f t="shared" si="44"/>
        <v>0</v>
      </c>
      <c r="BF239" s="152">
        <f t="shared" si="45"/>
        <v>0</v>
      </c>
      <c r="BG239" s="152">
        <f t="shared" si="46"/>
        <v>0</v>
      </c>
      <c r="BH239" s="152">
        <f t="shared" si="47"/>
        <v>0</v>
      </c>
      <c r="BI239" s="152">
        <f t="shared" si="48"/>
        <v>0</v>
      </c>
      <c r="BJ239" s="16" t="s">
        <v>79</v>
      </c>
      <c r="BK239" s="152">
        <f t="shared" si="49"/>
        <v>0</v>
      </c>
      <c r="BL239" s="16" t="s">
        <v>467</v>
      </c>
      <c r="BM239" s="151" t="s">
        <v>1395</v>
      </c>
    </row>
    <row r="240" spans="2:65" s="1" customFormat="1" ht="24.15" customHeight="1" x14ac:dyDescent="0.2">
      <c r="B240" s="138"/>
      <c r="C240" s="174" t="s">
        <v>674</v>
      </c>
      <c r="D240" s="174" t="s">
        <v>167</v>
      </c>
      <c r="E240" s="175" t="s">
        <v>1737</v>
      </c>
      <c r="F240" s="176" t="s">
        <v>1738</v>
      </c>
      <c r="G240" s="177" t="s">
        <v>208</v>
      </c>
      <c r="H240" s="178">
        <v>1</v>
      </c>
      <c r="I240" s="179"/>
      <c r="J240" s="180">
        <f t="shared" si="40"/>
        <v>0</v>
      </c>
      <c r="K240" s="181"/>
      <c r="L240" s="182"/>
      <c r="M240" s="183" t="s">
        <v>1</v>
      </c>
      <c r="N240" s="184" t="s">
        <v>36</v>
      </c>
      <c r="P240" s="149">
        <f t="shared" si="41"/>
        <v>0</v>
      </c>
      <c r="Q240" s="149">
        <v>0</v>
      </c>
      <c r="R240" s="149">
        <f t="shared" si="42"/>
        <v>0</v>
      </c>
      <c r="S240" s="149">
        <v>0</v>
      </c>
      <c r="T240" s="150">
        <f t="shared" si="43"/>
        <v>0</v>
      </c>
      <c r="AR240" s="151" t="s">
        <v>1471</v>
      </c>
      <c r="AT240" s="151" t="s">
        <v>167</v>
      </c>
      <c r="AU240" s="151" t="s">
        <v>75</v>
      </c>
      <c r="AY240" s="16" t="s">
        <v>143</v>
      </c>
      <c r="BE240" s="152">
        <f t="shared" si="44"/>
        <v>0</v>
      </c>
      <c r="BF240" s="152">
        <f t="shared" si="45"/>
        <v>0</v>
      </c>
      <c r="BG240" s="152">
        <f t="shared" si="46"/>
        <v>0</v>
      </c>
      <c r="BH240" s="152">
        <f t="shared" si="47"/>
        <v>0</v>
      </c>
      <c r="BI240" s="152">
        <f t="shared" si="48"/>
        <v>0</v>
      </c>
      <c r="BJ240" s="16" t="s">
        <v>79</v>
      </c>
      <c r="BK240" s="152">
        <f t="shared" si="49"/>
        <v>0</v>
      </c>
      <c r="BL240" s="16" t="s">
        <v>467</v>
      </c>
      <c r="BM240" s="151" t="s">
        <v>1398</v>
      </c>
    </row>
    <row r="241" spans="2:65" s="1" customFormat="1" ht="21.75" customHeight="1" x14ac:dyDescent="0.2">
      <c r="B241" s="138"/>
      <c r="C241" s="174" t="s">
        <v>678</v>
      </c>
      <c r="D241" s="174" t="s">
        <v>167</v>
      </c>
      <c r="E241" s="175" t="s">
        <v>1739</v>
      </c>
      <c r="F241" s="176" t="s">
        <v>1740</v>
      </c>
      <c r="G241" s="177" t="s">
        <v>208</v>
      </c>
      <c r="H241" s="178">
        <v>1</v>
      </c>
      <c r="I241" s="179"/>
      <c r="J241" s="180">
        <f t="shared" si="40"/>
        <v>0</v>
      </c>
      <c r="K241" s="181"/>
      <c r="L241" s="182"/>
      <c r="M241" s="183" t="s">
        <v>1</v>
      </c>
      <c r="N241" s="184" t="s">
        <v>36</v>
      </c>
      <c r="P241" s="149">
        <f t="shared" si="41"/>
        <v>0</v>
      </c>
      <c r="Q241" s="149">
        <v>0</v>
      </c>
      <c r="R241" s="149">
        <f t="shared" si="42"/>
        <v>0</v>
      </c>
      <c r="S241" s="149">
        <v>0</v>
      </c>
      <c r="T241" s="150">
        <f t="shared" si="43"/>
        <v>0</v>
      </c>
      <c r="AR241" s="151" t="s">
        <v>1471</v>
      </c>
      <c r="AT241" s="151" t="s">
        <v>167</v>
      </c>
      <c r="AU241" s="151" t="s">
        <v>75</v>
      </c>
      <c r="AY241" s="16" t="s">
        <v>143</v>
      </c>
      <c r="BE241" s="152">
        <f t="shared" si="44"/>
        <v>0</v>
      </c>
      <c r="BF241" s="152">
        <f t="shared" si="45"/>
        <v>0</v>
      </c>
      <c r="BG241" s="152">
        <f t="shared" si="46"/>
        <v>0</v>
      </c>
      <c r="BH241" s="152">
        <f t="shared" si="47"/>
        <v>0</v>
      </c>
      <c r="BI241" s="152">
        <f t="shared" si="48"/>
        <v>0</v>
      </c>
      <c r="BJ241" s="16" t="s">
        <v>79</v>
      </c>
      <c r="BK241" s="152">
        <f t="shared" si="49"/>
        <v>0</v>
      </c>
      <c r="BL241" s="16" t="s">
        <v>467</v>
      </c>
      <c r="BM241" s="151" t="s">
        <v>1401</v>
      </c>
    </row>
    <row r="242" spans="2:65" s="1" customFormat="1" ht="16.5" customHeight="1" x14ac:dyDescent="0.2">
      <c r="B242" s="138"/>
      <c r="C242" s="174" t="s">
        <v>681</v>
      </c>
      <c r="D242" s="174" t="s">
        <v>167</v>
      </c>
      <c r="E242" s="175" t="s">
        <v>1741</v>
      </c>
      <c r="F242" s="176" t="s">
        <v>1742</v>
      </c>
      <c r="G242" s="177" t="s">
        <v>208</v>
      </c>
      <c r="H242" s="178">
        <v>1</v>
      </c>
      <c r="I242" s="179"/>
      <c r="J242" s="180">
        <f t="shared" si="40"/>
        <v>0</v>
      </c>
      <c r="K242" s="181"/>
      <c r="L242" s="182"/>
      <c r="M242" s="183" t="s">
        <v>1</v>
      </c>
      <c r="N242" s="184" t="s">
        <v>36</v>
      </c>
      <c r="P242" s="149">
        <f t="shared" si="41"/>
        <v>0</v>
      </c>
      <c r="Q242" s="149">
        <v>0</v>
      </c>
      <c r="R242" s="149">
        <f t="shared" si="42"/>
        <v>0</v>
      </c>
      <c r="S242" s="149">
        <v>0</v>
      </c>
      <c r="T242" s="150">
        <f t="shared" si="43"/>
        <v>0</v>
      </c>
      <c r="AR242" s="151" t="s">
        <v>1471</v>
      </c>
      <c r="AT242" s="151" t="s">
        <v>167</v>
      </c>
      <c r="AU242" s="151" t="s">
        <v>75</v>
      </c>
      <c r="AY242" s="16" t="s">
        <v>143</v>
      </c>
      <c r="BE242" s="152">
        <f t="shared" si="44"/>
        <v>0</v>
      </c>
      <c r="BF242" s="152">
        <f t="shared" si="45"/>
        <v>0</v>
      </c>
      <c r="BG242" s="152">
        <f t="shared" si="46"/>
        <v>0</v>
      </c>
      <c r="BH242" s="152">
        <f t="shared" si="47"/>
        <v>0</v>
      </c>
      <c r="BI242" s="152">
        <f t="shared" si="48"/>
        <v>0</v>
      </c>
      <c r="BJ242" s="16" t="s">
        <v>79</v>
      </c>
      <c r="BK242" s="152">
        <f t="shared" si="49"/>
        <v>0</v>
      </c>
      <c r="BL242" s="16" t="s">
        <v>467</v>
      </c>
      <c r="BM242" s="151" t="s">
        <v>1404</v>
      </c>
    </row>
    <row r="243" spans="2:65" s="1" customFormat="1" ht="16.5" customHeight="1" x14ac:dyDescent="0.2">
      <c r="B243" s="138"/>
      <c r="C243" s="174" t="s">
        <v>687</v>
      </c>
      <c r="D243" s="174" t="s">
        <v>167</v>
      </c>
      <c r="E243" s="175" t="s">
        <v>1743</v>
      </c>
      <c r="F243" s="176" t="s">
        <v>1744</v>
      </c>
      <c r="G243" s="177" t="s">
        <v>208</v>
      </c>
      <c r="H243" s="178">
        <v>1</v>
      </c>
      <c r="I243" s="179"/>
      <c r="J243" s="180">
        <f t="shared" si="40"/>
        <v>0</v>
      </c>
      <c r="K243" s="181"/>
      <c r="L243" s="182"/>
      <c r="M243" s="183" t="s">
        <v>1</v>
      </c>
      <c r="N243" s="184" t="s">
        <v>36</v>
      </c>
      <c r="P243" s="149">
        <f t="shared" si="41"/>
        <v>0</v>
      </c>
      <c r="Q243" s="149">
        <v>0</v>
      </c>
      <c r="R243" s="149">
        <f t="shared" si="42"/>
        <v>0</v>
      </c>
      <c r="S243" s="149">
        <v>0</v>
      </c>
      <c r="T243" s="150">
        <f t="shared" si="43"/>
        <v>0</v>
      </c>
      <c r="AR243" s="151" t="s">
        <v>1471</v>
      </c>
      <c r="AT243" s="151" t="s">
        <v>167</v>
      </c>
      <c r="AU243" s="151" t="s">
        <v>75</v>
      </c>
      <c r="AY243" s="16" t="s">
        <v>143</v>
      </c>
      <c r="BE243" s="152">
        <f t="shared" si="44"/>
        <v>0</v>
      </c>
      <c r="BF243" s="152">
        <f t="shared" si="45"/>
        <v>0</v>
      </c>
      <c r="BG243" s="152">
        <f t="shared" si="46"/>
        <v>0</v>
      </c>
      <c r="BH243" s="152">
        <f t="shared" si="47"/>
        <v>0</v>
      </c>
      <c r="BI243" s="152">
        <f t="shared" si="48"/>
        <v>0</v>
      </c>
      <c r="BJ243" s="16" t="s">
        <v>79</v>
      </c>
      <c r="BK243" s="152">
        <f t="shared" si="49"/>
        <v>0</v>
      </c>
      <c r="BL243" s="16" t="s">
        <v>467</v>
      </c>
      <c r="BM243" s="151" t="s">
        <v>1407</v>
      </c>
    </row>
    <row r="244" spans="2:65" s="1" customFormat="1" ht="16.5" customHeight="1" x14ac:dyDescent="0.2">
      <c r="B244" s="138"/>
      <c r="C244" s="174" t="s">
        <v>693</v>
      </c>
      <c r="D244" s="174" t="s">
        <v>167</v>
      </c>
      <c r="E244" s="175" t="s">
        <v>1745</v>
      </c>
      <c r="F244" s="176" t="s">
        <v>1746</v>
      </c>
      <c r="G244" s="177" t="s">
        <v>208</v>
      </c>
      <c r="H244" s="178">
        <v>5</v>
      </c>
      <c r="I244" s="179"/>
      <c r="J244" s="180">
        <f t="shared" si="40"/>
        <v>0</v>
      </c>
      <c r="K244" s="181"/>
      <c r="L244" s="182"/>
      <c r="M244" s="183" t="s">
        <v>1</v>
      </c>
      <c r="N244" s="184" t="s">
        <v>36</v>
      </c>
      <c r="P244" s="149">
        <f t="shared" si="41"/>
        <v>0</v>
      </c>
      <c r="Q244" s="149">
        <v>0</v>
      </c>
      <c r="R244" s="149">
        <f t="shared" si="42"/>
        <v>0</v>
      </c>
      <c r="S244" s="149">
        <v>0</v>
      </c>
      <c r="T244" s="150">
        <f t="shared" si="43"/>
        <v>0</v>
      </c>
      <c r="AR244" s="151" t="s">
        <v>1471</v>
      </c>
      <c r="AT244" s="151" t="s">
        <v>167</v>
      </c>
      <c r="AU244" s="151" t="s">
        <v>75</v>
      </c>
      <c r="AY244" s="16" t="s">
        <v>143</v>
      </c>
      <c r="BE244" s="152">
        <f t="shared" si="44"/>
        <v>0</v>
      </c>
      <c r="BF244" s="152">
        <f t="shared" si="45"/>
        <v>0</v>
      </c>
      <c r="BG244" s="152">
        <f t="shared" si="46"/>
        <v>0</v>
      </c>
      <c r="BH244" s="152">
        <f t="shared" si="47"/>
        <v>0</v>
      </c>
      <c r="BI244" s="152">
        <f t="shared" si="48"/>
        <v>0</v>
      </c>
      <c r="BJ244" s="16" t="s">
        <v>79</v>
      </c>
      <c r="BK244" s="152">
        <f t="shared" si="49"/>
        <v>0</v>
      </c>
      <c r="BL244" s="16" t="s">
        <v>467</v>
      </c>
      <c r="BM244" s="151" t="s">
        <v>1410</v>
      </c>
    </row>
    <row r="245" spans="2:65" s="11" customFormat="1" ht="22.95" customHeight="1" x14ac:dyDescent="0.25">
      <c r="B245" s="126"/>
      <c r="D245" s="127" t="s">
        <v>69</v>
      </c>
      <c r="E245" s="136" t="s">
        <v>1747</v>
      </c>
      <c r="F245" s="136" t="s">
        <v>1748</v>
      </c>
      <c r="I245" s="129"/>
      <c r="J245" s="137">
        <f>BK245</f>
        <v>0</v>
      </c>
      <c r="L245" s="126"/>
      <c r="M245" s="131"/>
      <c r="P245" s="132">
        <f>SUM(P246:P249)</f>
        <v>0</v>
      </c>
      <c r="R245" s="132">
        <f>SUM(R246:R249)</f>
        <v>0</v>
      </c>
      <c r="T245" s="133">
        <f>SUM(T246:T249)</f>
        <v>0</v>
      </c>
      <c r="AR245" s="127" t="s">
        <v>75</v>
      </c>
      <c r="AT245" s="134" t="s">
        <v>69</v>
      </c>
      <c r="AU245" s="134" t="s">
        <v>75</v>
      </c>
      <c r="AY245" s="127" t="s">
        <v>143</v>
      </c>
      <c r="BK245" s="135">
        <f>SUM(BK246:BK249)</f>
        <v>0</v>
      </c>
    </row>
    <row r="246" spans="2:65" s="1" customFormat="1" ht="24.15" customHeight="1" x14ac:dyDescent="0.2">
      <c r="B246" s="138"/>
      <c r="C246" s="139" t="s">
        <v>699</v>
      </c>
      <c r="D246" s="139" t="s">
        <v>145</v>
      </c>
      <c r="E246" s="140" t="s">
        <v>1749</v>
      </c>
      <c r="F246" s="141" t="s">
        <v>1750</v>
      </c>
      <c r="G246" s="142" t="s">
        <v>208</v>
      </c>
      <c r="H246" s="143">
        <v>3</v>
      </c>
      <c r="I246" s="144"/>
      <c r="J246" s="145">
        <f>ROUND(I246*H246,2)</f>
        <v>0</v>
      </c>
      <c r="K246" s="146"/>
      <c r="L246" s="31"/>
      <c r="M246" s="147" t="s">
        <v>1</v>
      </c>
      <c r="N246" s="148" t="s">
        <v>36</v>
      </c>
      <c r="P246" s="149">
        <f>O246*H246</f>
        <v>0</v>
      </c>
      <c r="Q246" s="149">
        <v>0</v>
      </c>
      <c r="R246" s="149">
        <f>Q246*H246</f>
        <v>0</v>
      </c>
      <c r="S246" s="149">
        <v>0</v>
      </c>
      <c r="T246" s="150">
        <f>S246*H246</f>
        <v>0</v>
      </c>
      <c r="AR246" s="151" t="s">
        <v>467</v>
      </c>
      <c r="AT246" s="151" t="s">
        <v>145</v>
      </c>
      <c r="AU246" s="151" t="s">
        <v>79</v>
      </c>
      <c r="AY246" s="16" t="s">
        <v>143</v>
      </c>
      <c r="BE246" s="152">
        <f>IF(N246="základná",J246,0)</f>
        <v>0</v>
      </c>
      <c r="BF246" s="152">
        <f>IF(N246="znížená",J246,0)</f>
        <v>0</v>
      </c>
      <c r="BG246" s="152">
        <f>IF(N246="zákl. prenesená",J246,0)</f>
        <v>0</v>
      </c>
      <c r="BH246" s="152">
        <f>IF(N246="zníž. prenesená",J246,0)</f>
        <v>0</v>
      </c>
      <c r="BI246" s="152">
        <f>IF(N246="nulová",J246,0)</f>
        <v>0</v>
      </c>
      <c r="BJ246" s="16" t="s">
        <v>79</v>
      </c>
      <c r="BK246" s="152">
        <f>ROUND(I246*H246,2)</f>
        <v>0</v>
      </c>
      <c r="BL246" s="16" t="s">
        <v>467</v>
      </c>
      <c r="BM246" s="151" t="s">
        <v>1413</v>
      </c>
    </row>
    <row r="247" spans="2:65" s="1" customFormat="1" ht="24.15" customHeight="1" x14ac:dyDescent="0.2">
      <c r="B247" s="138"/>
      <c r="C247" s="139" t="s">
        <v>705</v>
      </c>
      <c r="D247" s="139" t="s">
        <v>145</v>
      </c>
      <c r="E247" s="140" t="s">
        <v>1751</v>
      </c>
      <c r="F247" s="141" t="s">
        <v>1752</v>
      </c>
      <c r="G247" s="142" t="s">
        <v>208</v>
      </c>
      <c r="H247" s="143">
        <v>30</v>
      </c>
      <c r="I247" s="144"/>
      <c r="J247" s="145">
        <f>ROUND(I247*H247,2)</f>
        <v>0</v>
      </c>
      <c r="K247" s="146"/>
      <c r="L247" s="31"/>
      <c r="M247" s="147" t="s">
        <v>1</v>
      </c>
      <c r="N247" s="148" t="s">
        <v>36</v>
      </c>
      <c r="P247" s="149">
        <f>O247*H247</f>
        <v>0</v>
      </c>
      <c r="Q247" s="149">
        <v>0</v>
      </c>
      <c r="R247" s="149">
        <f>Q247*H247</f>
        <v>0</v>
      </c>
      <c r="S247" s="149">
        <v>0</v>
      </c>
      <c r="T247" s="150">
        <f>S247*H247</f>
        <v>0</v>
      </c>
      <c r="AR247" s="151" t="s">
        <v>467</v>
      </c>
      <c r="AT247" s="151" t="s">
        <v>145</v>
      </c>
      <c r="AU247" s="151" t="s">
        <v>79</v>
      </c>
      <c r="AY247" s="16" t="s">
        <v>143</v>
      </c>
      <c r="BE247" s="152">
        <f>IF(N247="základná",J247,0)</f>
        <v>0</v>
      </c>
      <c r="BF247" s="152">
        <f>IF(N247="znížená",J247,0)</f>
        <v>0</v>
      </c>
      <c r="BG247" s="152">
        <f>IF(N247="zákl. prenesená",J247,0)</f>
        <v>0</v>
      </c>
      <c r="BH247" s="152">
        <f>IF(N247="zníž. prenesená",J247,0)</f>
        <v>0</v>
      </c>
      <c r="BI247" s="152">
        <f>IF(N247="nulová",J247,0)</f>
        <v>0</v>
      </c>
      <c r="BJ247" s="16" t="s">
        <v>79</v>
      </c>
      <c r="BK247" s="152">
        <f>ROUND(I247*H247,2)</f>
        <v>0</v>
      </c>
      <c r="BL247" s="16" t="s">
        <v>467</v>
      </c>
      <c r="BM247" s="151" t="s">
        <v>1417</v>
      </c>
    </row>
    <row r="248" spans="2:65" s="1" customFormat="1" ht="21.75" customHeight="1" x14ac:dyDescent="0.2">
      <c r="B248" s="138"/>
      <c r="C248" s="139" t="s">
        <v>711</v>
      </c>
      <c r="D248" s="139" t="s">
        <v>145</v>
      </c>
      <c r="E248" s="140" t="s">
        <v>1753</v>
      </c>
      <c r="F248" s="141" t="s">
        <v>1754</v>
      </c>
      <c r="G248" s="142" t="s">
        <v>208</v>
      </c>
      <c r="H248" s="143">
        <v>3</v>
      </c>
      <c r="I248" s="144"/>
      <c r="J248" s="145">
        <f>ROUND(I248*H248,2)</f>
        <v>0</v>
      </c>
      <c r="K248" s="146"/>
      <c r="L248" s="31"/>
      <c r="M248" s="147" t="s">
        <v>1</v>
      </c>
      <c r="N248" s="148" t="s">
        <v>36</v>
      </c>
      <c r="P248" s="149">
        <f>O248*H248</f>
        <v>0</v>
      </c>
      <c r="Q248" s="149">
        <v>0</v>
      </c>
      <c r="R248" s="149">
        <f>Q248*H248</f>
        <v>0</v>
      </c>
      <c r="S248" s="149">
        <v>0</v>
      </c>
      <c r="T248" s="150">
        <f>S248*H248</f>
        <v>0</v>
      </c>
      <c r="AR248" s="151" t="s">
        <v>467</v>
      </c>
      <c r="AT248" s="151" t="s">
        <v>145</v>
      </c>
      <c r="AU248" s="151" t="s">
        <v>79</v>
      </c>
      <c r="AY248" s="16" t="s">
        <v>143</v>
      </c>
      <c r="BE248" s="152">
        <f>IF(N248="základná",J248,0)</f>
        <v>0</v>
      </c>
      <c r="BF248" s="152">
        <f>IF(N248="znížená",J248,0)</f>
        <v>0</v>
      </c>
      <c r="BG248" s="152">
        <f>IF(N248="zákl. prenesená",J248,0)</f>
        <v>0</v>
      </c>
      <c r="BH248" s="152">
        <f>IF(N248="zníž. prenesená",J248,0)</f>
        <v>0</v>
      </c>
      <c r="BI248" s="152">
        <f>IF(N248="nulová",J248,0)</f>
        <v>0</v>
      </c>
      <c r="BJ248" s="16" t="s">
        <v>79</v>
      </c>
      <c r="BK248" s="152">
        <f>ROUND(I248*H248,2)</f>
        <v>0</v>
      </c>
      <c r="BL248" s="16" t="s">
        <v>467</v>
      </c>
      <c r="BM248" s="151" t="s">
        <v>1220</v>
      </c>
    </row>
    <row r="249" spans="2:65" s="1" customFormat="1" ht="24.15" customHeight="1" x14ac:dyDescent="0.2">
      <c r="B249" s="138"/>
      <c r="C249" s="139" t="s">
        <v>716</v>
      </c>
      <c r="D249" s="139" t="s">
        <v>145</v>
      </c>
      <c r="E249" s="140" t="s">
        <v>1721</v>
      </c>
      <c r="F249" s="141" t="s">
        <v>1722</v>
      </c>
      <c r="G249" s="142" t="s">
        <v>208</v>
      </c>
      <c r="H249" s="143">
        <v>10</v>
      </c>
      <c r="I249" s="144"/>
      <c r="J249" s="145">
        <f>ROUND(I249*H249,2)</f>
        <v>0</v>
      </c>
      <c r="K249" s="146"/>
      <c r="L249" s="31"/>
      <c r="M249" s="147" t="s">
        <v>1</v>
      </c>
      <c r="N249" s="148" t="s">
        <v>36</v>
      </c>
      <c r="P249" s="149">
        <f>O249*H249</f>
        <v>0</v>
      </c>
      <c r="Q249" s="149">
        <v>0</v>
      </c>
      <c r="R249" s="149">
        <f>Q249*H249</f>
        <v>0</v>
      </c>
      <c r="S249" s="149">
        <v>0</v>
      </c>
      <c r="T249" s="150">
        <f>S249*H249</f>
        <v>0</v>
      </c>
      <c r="AR249" s="151" t="s">
        <v>467</v>
      </c>
      <c r="AT249" s="151" t="s">
        <v>145</v>
      </c>
      <c r="AU249" s="151" t="s">
        <v>79</v>
      </c>
      <c r="AY249" s="16" t="s">
        <v>143</v>
      </c>
      <c r="BE249" s="152">
        <f>IF(N249="základná",J249,0)</f>
        <v>0</v>
      </c>
      <c r="BF249" s="152">
        <f>IF(N249="znížená",J249,0)</f>
        <v>0</v>
      </c>
      <c r="BG249" s="152">
        <f>IF(N249="zákl. prenesená",J249,0)</f>
        <v>0</v>
      </c>
      <c r="BH249" s="152">
        <f>IF(N249="zníž. prenesená",J249,0)</f>
        <v>0</v>
      </c>
      <c r="BI249" s="152">
        <f>IF(N249="nulová",J249,0)</f>
        <v>0</v>
      </c>
      <c r="BJ249" s="16" t="s">
        <v>79</v>
      </c>
      <c r="BK249" s="152">
        <f>ROUND(I249*H249,2)</f>
        <v>0</v>
      </c>
      <c r="BL249" s="16" t="s">
        <v>467</v>
      </c>
      <c r="BM249" s="151" t="s">
        <v>1342</v>
      </c>
    </row>
    <row r="250" spans="2:65" s="11" customFormat="1" ht="25.95" customHeight="1" x14ac:dyDescent="0.25">
      <c r="B250" s="126"/>
      <c r="D250" s="127" t="s">
        <v>69</v>
      </c>
      <c r="E250" s="128" t="s">
        <v>1755</v>
      </c>
      <c r="F250" s="128" t="s">
        <v>1756</v>
      </c>
      <c r="I250" s="129"/>
      <c r="J250" s="130">
        <f>BK250</f>
        <v>0</v>
      </c>
      <c r="L250" s="126"/>
      <c r="M250" s="131"/>
      <c r="P250" s="132">
        <f>P251+SUM(P252:P278)</f>
        <v>0</v>
      </c>
      <c r="R250" s="132">
        <f>R251+SUM(R252:R278)</f>
        <v>0</v>
      </c>
      <c r="T250" s="133">
        <f>T251+SUM(T252:T278)</f>
        <v>0</v>
      </c>
      <c r="AR250" s="127" t="s">
        <v>75</v>
      </c>
      <c r="AT250" s="134" t="s">
        <v>69</v>
      </c>
      <c r="AU250" s="134" t="s">
        <v>70</v>
      </c>
      <c r="AY250" s="127" t="s">
        <v>143</v>
      </c>
      <c r="BK250" s="135">
        <f>BK251+SUM(BK252:BK278)</f>
        <v>0</v>
      </c>
    </row>
    <row r="251" spans="2:65" s="1" customFormat="1" ht="16.5" customHeight="1" x14ac:dyDescent="0.2">
      <c r="B251" s="138"/>
      <c r="C251" s="174" t="s">
        <v>721</v>
      </c>
      <c r="D251" s="174" t="s">
        <v>167</v>
      </c>
      <c r="E251" s="175" t="s">
        <v>1757</v>
      </c>
      <c r="F251" s="176" t="s">
        <v>1758</v>
      </c>
      <c r="G251" s="177" t="s">
        <v>322</v>
      </c>
      <c r="H251" s="178">
        <v>33</v>
      </c>
      <c r="I251" s="179"/>
      <c r="J251" s="180">
        <f t="shared" ref="J251:J277" si="50">ROUND(I251*H251,2)</f>
        <v>0</v>
      </c>
      <c r="K251" s="181"/>
      <c r="L251" s="182"/>
      <c r="M251" s="183" t="s">
        <v>1</v>
      </c>
      <c r="N251" s="184" t="s">
        <v>36</v>
      </c>
      <c r="P251" s="149">
        <f t="shared" ref="P251:P277" si="51">O251*H251</f>
        <v>0</v>
      </c>
      <c r="Q251" s="149">
        <v>0</v>
      </c>
      <c r="R251" s="149">
        <f t="shared" ref="R251:R277" si="52">Q251*H251</f>
        <v>0</v>
      </c>
      <c r="S251" s="149">
        <v>0</v>
      </c>
      <c r="T251" s="150">
        <f t="shared" ref="T251:T277" si="53">S251*H251</f>
        <v>0</v>
      </c>
      <c r="AR251" s="151" t="s">
        <v>1471</v>
      </c>
      <c r="AT251" s="151" t="s">
        <v>167</v>
      </c>
      <c r="AU251" s="151" t="s">
        <v>75</v>
      </c>
      <c r="AY251" s="16" t="s">
        <v>143</v>
      </c>
      <c r="BE251" s="152">
        <f t="shared" ref="BE251:BE277" si="54">IF(N251="základná",J251,0)</f>
        <v>0</v>
      </c>
      <c r="BF251" s="152">
        <f t="shared" ref="BF251:BF277" si="55">IF(N251="znížená",J251,0)</f>
        <v>0</v>
      </c>
      <c r="BG251" s="152">
        <f t="shared" ref="BG251:BG277" si="56">IF(N251="zákl. prenesená",J251,0)</f>
        <v>0</v>
      </c>
      <c r="BH251" s="152">
        <f t="shared" ref="BH251:BH277" si="57">IF(N251="zníž. prenesená",J251,0)</f>
        <v>0</v>
      </c>
      <c r="BI251" s="152">
        <f t="shared" ref="BI251:BI277" si="58">IF(N251="nulová",J251,0)</f>
        <v>0</v>
      </c>
      <c r="BJ251" s="16" t="s">
        <v>79</v>
      </c>
      <c r="BK251" s="152">
        <f t="shared" ref="BK251:BK277" si="59">ROUND(I251*H251,2)</f>
        <v>0</v>
      </c>
      <c r="BL251" s="16" t="s">
        <v>467</v>
      </c>
      <c r="BM251" s="151" t="s">
        <v>1424</v>
      </c>
    </row>
    <row r="252" spans="2:65" s="1" customFormat="1" ht="21.75" customHeight="1" x14ac:dyDescent="0.2">
      <c r="B252" s="138"/>
      <c r="C252" s="174" t="s">
        <v>725</v>
      </c>
      <c r="D252" s="174" t="s">
        <v>167</v>
      </c>
      <c r="E252" s="175" t="s">
        <v>1759</v>
      </c>
      <c r="F252" s="176" t="s">
        <v>1760</v>
      </c>
      <c r="G252" s="177" t="s">
        <v>322</v>
      </c>
      <c r="H252" s="178">
        <v>30</v>
      </c>
      <c r="I252" s="179"/>
      <c r="J252" s="180">
        <f t="shared" si="50"/>
        <v>0</v>
      </c>
      <c r="K252" s="181"/>
      <c r="L252" s="182"/>
      <c r="M252" s="183" t="s">
        <v>1</v>
      </c>
      <c r="N252" s="184" t="s">
        <v>36</v>
      </c>
      <c r="P252" s="149">
        <f t="shared" si="51"/>
        <v>0</v>
      </c>
      <c r="Q252" s="149">
        <v>0</v>
      </c>
      <c r="R252" s="149">
        <f t="shared" si="52"/>
        <v>0</v>
      </c>
      <c r="S252" s="149">
        <v>0</v>
      </c>
      <c r="T252" s="150">
        <f t="shared" si="53"/>
        <v>0</v>
      </c>
      <c r="AR252" s="151" t="s">
        <v>1471</v>
      </c>
      <c r="AT252" s="151" t="s">
        <v>167</v>
      </c>
      <c r="AU252" s="151" t="s">
        <v>75</v>
      </c>
      <c r="AY252" s="16" t="s">
        <v>143</v>
      </c>
      <c r="BE252" s="152">
        <f t="shared" si="54"/>
        <v>0</v>
      </c>
      <c r="BF252" s="152">
        <f t="shared" si="55"/>
        <v>0</v>
      </c>
      <c r="BG252" s="152">
        <f t="shared" si="56"/>
        <v>0</v>
      </c>
      <c r="BH252" s="152">
        <f t="shared" si="57"/>
        <v>0</v>
      </c>
      <c r="BI252" s="152">
        <f t="shared" si="58"/>
        <v>0</v>
      </c>
      <c r="BJ252" s="16" t="s">
        <v>79</v>
      </c>
      <c r="BK252" s="152">
        <f t="shared" si="59"/>
        <v>0</v>
      </c>
      <c r="BL252" s="16" t="s">
        <v>467</v>
      </c>
      <c r="BM252" s="151" t="s">
        <v>1427</v>
      </c>
    </row>
    <row r="253" spans="2:65" s="1" customFormat="1" ht="21.75" customHeight="1" x14ac:dyDescent="0.2">
      <c r="B253" s="138"/>
      <c r="C253" s="174" t="s">
        <v>730</v>
      </c>
      <c r="D253" s="174" t="s">
        <v>167</v>
      </c>
      <c r="E253" s="175" t="s">
        <v>1761</v>
      </c>
      <c r="F253" s="176" t="s">
        <v>1762</v>
      </c>
      <c r="G253" s="177" t="s">
        <v>322</v>
      </c>
      <c r="H253" s="178">
        <v>465</v>
      </c>
      <c r="I253" s="179"/>
      <c r="J253" s="180">
        <f t="shared" si="50"/>
        <v>0</v>
      </c>
      <c r="K253" s="181"/>
      <c r="L253" s="182"/>
      <c r="M253" s="183" t="s">
        <v>1</v>
      </c>
      <c r="N253" s="184" t="s">
        <v>36</v>
      </c>
      <c r="P253" s="149">
        <f t="shared" si="51"/>
        <v>0</v>
      </c>
      <c r="Q253" s="149">
        <v>0</v>
      </c>
      <c r="R253" s="149">
        <f t="shared" si="52"/>
        <v>0</v>
      </c>
      <c r="S253" s="149">
        <v>0</v>
      </c>
      <c r="T253" s="150">
        <f t="shared" si="53"/>
        <v>0</v>
      </c>
      <c r="AR253" s="151" t="s">
        <v>1471</v>
      </c>
      <c r="AT253" s="151" t="s">
        <v>167</v>
      </c>
      <c r="AU253" s="151" t="s">
        <v>75</v>
      </c>
      <c r="AY253" s="16" t="s">
        <v>143</v>
      </c>
      <c r="BE253" s="152">
        <f t="shared" si="54"/>
        <v>0</v>
      </c>
      <c r="BF253" s="152">
        <f t="shared" si="55"/>
        <v>0</v>
      </c>
      <c r="BG253" s="152">
        <f t="shared" si="56"/>
        <v>0</v>
      </c>
      <c r="BH253" s="152">
        <f t="shared" si="57"/>
        <v>0</v>
      </c>
      <c r="BI253" s="152">
        <f t="shared" si="58"/>
        <v>0</v>
      </c>
      <c r="BJ253" s="16" t="s">
        <v>79</v>
      </c>
      <c r="BK253" s="152">
        <f t="shared" si="59"/>
        <v>0</v>
      </c>
      <c r="BL253" s="16" t="s">
        <v>467</v>
      </c>
      <c r="BM253" s="151" t="s">
        <v>1430</v>
      </c>
    </row>
    <row r="254" spans="2:65" s="1" customFormat="1" ht="21.75" customHeight="1" x14ac:dyDescent="0.2">
      <c r="B254" s="138"/>
      <c r="C254" s="174" t="s">
        <v>734</v>
      </c>
      <c r="D254" s="174" t="s">
        <v>167</v>
      </c>
      <c r="E254" s="175" t="s">
        <v>1763</v>
      </c>
      <c r="F254" s="176" t="s">
        <v>1764</v>
      </c>
      <c r="G254" s="177" t="s">
        <v>322</v>
      </c>
      <c r="H254" s="178">
        <v>418</v>
      </c>
      <c r="I254" s="179"/>
      <c r="J254" s="180">
        <f t="shared" si="50"/>
        <v>0</v>
      </c>
      <c r="K254" s="181"/>
      <c r="L254" s="182"/>
      <c r="M254" s="183" t="s">
        <v>1</v>
      </c>
      <c r="N254" s="184" t="s">
        <v>36</v>
      </c>
      <c r="P254" s="149">
        <f t="shared" si="51"/>
        <v>0</v>
      </c>
      <c r="Q254" s="149">
        <v>0</v>
      </c>
      <c r="R254" s="149">
        <f t="shared" si="52"/>
        <v>0</v>
      </c>
      <c r="S254" s="149">
        <v>0</v>
      </c>
      <c r="T254" s="150">
        <f t="shared" si="53"/>
        <v>0</v>
      </c>
      <c r="AR254" s="151" t="s">
        <v>1471</v>
      </c>
      <c r="AT254" s="151" t="s">
        <v>167</v>
      </c>
      <c r="AU254" s="151" t="s">
        <v>75</v>
      </c>
      <c r="AY254" s="16" t="s">
        <v>143</v>
      </c>
      <c r="BE254" s="152">
        <f t="shared" si="54"/>
        <v>0</v>
      </c>
      <c r="BF254" s="152">
        <f t="shared" si="55"/>
        <v>0</v>
      </c>
      <c r="BG254" s="152">
        <f t="shared" si="56"/>
        <v>0</v>
      </c>
      <c r="BH254" s="152">
        <f t="shared" si="57"/>
        <v>0</v>
      </c>
      <c r="BI254" s="152">
        <f t="shared" si="58"/>
        <v>0</v>
      </c>
      <c r="BJ254" s="16" t="s">
        <v>79</v>
      </c>
      <c r="BK254" s="152">
        <f t="shared" si="59"/>
        <v>0</v>
      </c>
      <c r="BL254" s="16" t="s">
        <v>467</v>
      </c>
      <c r="BM254" s="151" t="s">
        <v>1433</v>
      </c>
    </row>
    <row r="255" spans="2:65" s="1" customFormat="1" ht="21.75" customHeight="1" x14ac:dyDescent="0.2">
      <c r="B255" s="138"/>
      <c r="C255" s="174" t="s">
        <v>740</v>
      </c>
      <c r="D255" s="174" t="s">
        <v>167</v>
      </c>
      <c r="E255" s="175" t="s">
        <v>1765</v>
      </c>
      <c r="F255" s="176" t="s">
        <v>1766</v>
      </c>
      <c r="G255" s="177" t="s">
        <v>322</v>
      </c>
      <c r="H255" s="178">
        <v>215</v>
      </c>
      <c r="I255" s="179"/>
      <c r="J255" s="180">
        <f t="shared" si="50"/>
        <v>0</v>
      </c>
      <c r="K255" s="181"/>
      <c r="L255" s="182"/>
      <c r="M255" s="183" t="s">
        <v>1</v>
      </c>
      <c r="N255" s="184" t="s">
        <v>36</v>
      </c>
      <c r="P255" s="149">
        <f t="shared" si="51"/>
        <v>0</v>
      </c>
      <c r="Q255" s="149">
        <v>0</v>
      </c>
      <c r="R255" s="149">
        <f t="shared" si="52"/>
        <v>0</v>
      </c>
      <c r="S255" s="149">
        <v>0</v>
      </c>
      <c r="T255" s="150">
        <f t="shared" si="53"/>
        <v>0</v>
      </c>
      <c r="AR255" s="151" t="s">
        <v>1471</v>
      </c>
      <c r="AT255" s="151" t="s">
        <v>167</v>
      </c>
      <c r="AU255" s="151" t="s">
        <v>75</v>
      </c>
      <c r="AY255" s="16" t="s">
        <v>143</v>
      </c>
      <c r="BE255" s="152">
        <f t="shared" si="54"/>
        <v>0</v>
      </c>
      <c r="BF255" s="152">
        <f t="shared" si="55"/>
        <v>0</v>
      </c>
      <c r="BG255" s="152">
        <f t="shared" si="56"/>
        <v>0</v>
      </c>
      <c r="BH255" s="152">
        <f t="shared" si="57"/>
        <v>0</v>
      </c>
      <c r="BI255" s="152">
        <f t="shared" si="58"/>
        <v>0</v>
      </c>
      <c r="BJ255" s="16" t="s">
        <v>79</v>
      </c>
      <c r="BK255" s="152">
        <f t="shared" si="59"/>
        <v>0</v>
      </c>
      <c r="BL255" s="16" t="s">
        <v>467</v>
      </c>
      <c r="BM255" s="151" t="s">
        <v>1436</v>
      </c>
    </row>
    <row r="256" spans="2:65" s="1" customFormat="1" ht="16.5" customHeight="1" x14ac:dyDescent="0.2">
      <c r="B256" s="138"/>
      <c r="C256" s="174" t="s">
        <v>746</v>
      </c>
      <c r="D256" s="174" t="s">
        <v>167</v>
      </c>
      <c r="E256" s="175" t="s">
        <v>1767</v>
      </c>
      <c r="F256" s="176" t="s">
        <v>1768</v>
      </c>
      <c r="G256" s="177" t="s">
        <v>322</v>
      </c>
      <c r="H256" s="178">
        <v>30</v>
      </c>
      <c r="I256" s="179"/>
      <c r="J256" s="180">
        <f t="shared" si="50"/>
        <v>0</v>
      </c>
      <c r="K256" s="181"/>
      <c r="L256" s="182"/>
      <c r="M256" s="183" t="s">
        <v>1</v>
      </c>
      <c r="N256" s="184" t="s">
        <v>36</v>
      </c>
      <c r="P256" s="149">
        <f t="shared" si="51"/>
        <v>0</v>
      </c>
      <c r="Q256" s="149">
        <v>0</v>
      </c>
      <c r="R256" s="149">
        <f t="shared" si="52"/>
        <v>0</v>
      </c>
      <c r="S256" s="149">
        <v>0</v>
      </c>
      <c r="T256" s="150">
        <f t="shared" si="53"/>
        <v>0</v>
      </c>
      <c r="AR256" s="151" t="s">
        <v>1471</v>
      </c>
      <c r="AT256" s="151" t="s">
        <v>167</v>
      </c>
      <c r="AU256" s="151" t="s">
        <v>75</v>
      </c>
      <c r="AY256" s="16" t="s">
        <v>143</v>
      </c>
      <c r="BE256" s="152">
        <f t="shared" si="54"/>
        <v>0</v>
      </c>
      <c r="BF256" s="152">
        <f t="shared" si="55"/>
        <v>0</v>
      </c>
      <c r="BG256" s="152">
        <f t="shared" si="56"/>
        <v>0</v>
      </c>
      <c r="BH256" s="152">
        <f t="shared" si="57"/>
        <v>0</v>
      </c>
      <c r="BI256" s="152">
        <f t="shared" si="58"/>
        <v>0</v>
      </c>
      <c r="BJ256" s="16" t="s">
        <v>79</v>
      </c>
      <c r="BK256" s="152">
        <f t="shared" si="59"/>
        <v>0</v>
      </c>
      <c r="BL256" s="16" t="s">
        <v>467</v>
      </c>
      <c r="BM256" s="151" t="s">
        <v>1439</v>
      </c>
    </row>
    <row r="257" spans="2:65" s="1" customFormat="1" ht="24.15" customHeight="1" x14ac:dyDescent="0.2">
      <c r="B257" s="138"/>
      <c r="C257" s="174" t="s">
        <v>750</v>
      </c>
      <c r="D257" s="174" t="s">
        <v>167</v>
      </c>
      <c r="E257" s="175" t="s">
        <v>1769</v>
      </c>
      <c r="F257" s="176" t="s">
        <v>1770</v>
      </c>
      <c r="G257" s="177" t="s">
        <v>322</v>
      </c>
      <c r="H257" s="178">
        <v>25</v>
      </c>
      <c r="I257" s="179"/>
      <c r="J257" s="180">
        <f t="shared" si="50"/>
        <v>0</v>
      </c>
      <c r="K257" s="181"/>
      <c r="L257" s="182"/>
      <c r="M257" s="183" t="s">
        <v>1</v>
      </c>
      <c r="N257" s="184" t="s">
        <v>36</v>
      </c>
      <c r="P257" s="149">
        <f t="shared" si="51"/>
        <v>0</v>
      </c>
      <c r="Q257" s="149">
        <v>0</v>
      </c>
      <c r="R257" s="149">
        <f t="shared" si="52"/>
        <v>0</v>
      </c>
      <c r="S257" s="149">
        <v>0</v>
      </c>
      <c r="T257" s="150">
        <f t="shared" si="53"/>
        <v>0</v>
      </c>
      <c r="AR257" s="151" t="s">
        <v>1471</v>
      </c>
      <c r="AT257" s="151" t="s">
        <v>167</v>
      </c>
      <c r="AU257" s="151" t="s">
        <v>75</v>
      </c>
      <c r="AY257" s="16" t="s">
        <v>143</v>
      </c>
      <c r="BE257" s="152">
        <f t="shared" si="54"/>
        <v>0</v>
      </c>
      <c r="BF257" s="152">
        <f t="shared" si="55"/>
        <v>0</v>
      </c>
      <c r="BG257" s="152">
        <f t="shared" si="56"/>
        <v>0</v>
      </c>
      <c r="BH257" s="152">
        <f t="shared" si="57"/>
        <v>0</v>
      </c>
      <c r="BI257" s="152">
        <f t="shared" si="58"/>
        <v>0</v>
      </c>
      <c r="BJ257" s="16" t="s">
        <v>79</v>
      </c>
      <c r="BK257" s="152">
        <f t="shared" si="59"/>
        <v>0</v>
      </c>
      <c r="BL257" s="16" t="s">
        <v>467</v>
      </c>
      <c r="BM257" s="151" t="s">
        <v>1442</v>
      </c>
    </row>
    <row r="258" spans="2:65" s="1" customFormat="1" ht="16.5" customHeight="1" x14ac:dyDescent="0.2">
      <c r="B258" s="138"/>
      <c r="C258" s="174" t="s">
        <v>756</v>
      </c>
      <c r="D258" s="174" t="s">
        <v>167</v>
      </c>
      <c r="E258" s="175" t="s">
        <v>1771</v>
      </c>
      <c r="F258" s="176" t="s">
        <v>1772</v>
      </c>
      <c r="G258" s="177" t="s">
        <v>322</v>
      </c>
      <c r="H258" s="178">
        <v>200</v>
      </c>
      <c r="I258" s="179"/>
      <c r="J258" s="180">
        <f t="shared" si="50"/>
        <v>0</v>
      </c>
      <c r="K258" s="181"/>
      <c r="L258" s="182"/>
      <c r="M258" s="183" t="s">
        <v>1</v>
      </c>
      <c r="N258" s="184" t="s">
        <v>36</v>
      </c>
      <c r="P258" s="149">
        <f t="shared" si="51"/>
        <v>0</v>
      </c>
      <c r="Q258" s="149">
        <v>0</v>
      </c>
      <c r="R258" s="149">
        <f t="shared" si="52"/>
        <v>0</v>
      </c>
      <c r="S258" s="149">
        <v>0</v>
      </c>
      <c r="T258" s="150">
        <f t="shared" si="53"/>
        <v>0</v>
      </c>
      <c r="AR258" s="151" t="s">
        <v>1471</v>
      </c>
      <c r="AT258" s="151" t="s">
        <v>167</v>
      </c>
      <c r="AU258" s="151" t="s">
        <v>75</v>
      </c>
      <c r="AY258" s="16" t="s">
        <v>143</v>
      </c>
      <c r="BE258" s="152">
        <f t="shared" si="54"/>
        <v>0</v>
      </c>
      <c r="BF258" s="152">
        <f t="shared" si="55"/>
        <v>0</v>
      </c>
      <c r="BG258" s="152">
        <f t="shared" si="56"/>
        <v>0</v>
      </c>
      <c r="BH258" s="152">
        <f t="shared" si="57"/>
        <v>0</v>
      </c>
      <c r="BI258" s="152">
        <f t="shared" si="58"/>
        <v>0</v>
      </c>
      <c r="BJ258" s="16" t="s">
        <v>79</v>
      </c>
      <c r="BK258" s="152">
        <f t="shared" si="59"/>
        <v>0</v>
      </c>
      <c r="BL258" s="16" t="s">
        <v>467</v>
      </c>
      <c r="BM258" s="151" t="s">
        <v>1445</v>
      </c>
    </row>
    <row r="259" spans="2:65" s="1" customFormat="1" ht="16.5" customHeight="1" x14ac:dyDescent="0.2">
      <c r="B259" s="138"/>
      <c r="C259" s="174" t="s">
        <v>762</v>
      </c>
      <c r="D259" s="174" t="s">
        <v>167</v>
      </c>
      <c r="E259" s="175" t="s">
        <v>1773</v>
      </c>
      <c r="F259" s="176" t="s">
        <v>1774</v>
      </c>
      <c r="G259" s="177" t="s">
        <v>322</v>
      </c>
      <c r="H259" s="178">
        <v>150</v>
      </c>
      <c r="I259" s="179"/>
      <c r="J259" s="180">
        <f t="shared" si="50"/>
        <v>0</v>
      </c>
      <c r="K259" s="181"/>
      <c r="L259" s="182"/>
      <c r="M259" s="183" t="s">
        <v>1</v>
      </c>
      <c r="N259" s="184" t="s">
        <v>36</v>
      </c>
      <c r="P259" s="149">
        <f t="shared" si="51"/>
        <v>0</v>
      </c>
      <c r="Q259" s="149">
        <v>0</v>
      </c>
      <c r="R259" s="149">
        <f t="shared" si="52"/>
        <v>0</v>
      </c>
      <c r="S259" s="149">
        <v>0</v>
      </c>
      <c r="T259" s="150">
        <f t="shared" si="53"/>
        <v>0</v>
      </c>
      <c r="AR259" s="151" t="s">
        <v>1471</v>
      </c>
      <c r="AT259" s="151" t="s">
        <v>167</v>
      </c>
      <c r="AU259" s="151" t="s">
        <v>75</v>
      </c>
      <c r="AY259" s="16" t="s">
        <v>143</v>
      </c>
      <c r="BE259" s="152">
        <f t="shared" si="54"/>
        <v>0</v>
      </c>
      <c r="BF259" s="152">
        <f t="shared" si="55"/>
        <v>0</v>
      </c>
      <c r="BG259" s="152">
        <f t="shared" si="56"/>
        <v>0</v>
      </c>
      <c r="BH259" s="152">
        <f t="shared" si="57"/>
        <v>0</v>
      </c>
      <c r="BI259" s="152">
        <f t="shared" si="58"/>
        <v>0</v>
      </c>
      <c r="BJ259" s="16" t="s">
        <v>79</v>
      </c>
      <c r="BK259" s="152">
        <f t="shared" si="59"/>
        <v>0</v>
      </c>
      <c r="BL259" s="16" t="s">
        <v>467</v>
      </c>
      <c r="BM259" s="151" t="s">
        <v>1448</v>
      </c>
    </row>
    <row r="260" spans="2:65" s="1" customFormat="1" ht="16.5" customHeight="1" x14ac:dyDescent="0.2">
      <c r="B260" s="138"/>
      <c r="C260" s="174" t="s">
        <v>766</v>
      </c>
      <c r="D260" s="174" t="s">
        <v>167</v>
      </c>
      <c r="E260" s="175" t="s">
        <v>1775</v>
      </c>
      <c r="F260" s="176" t="s">
        <v>1776</v>
      </c>
      <c r="G260" s="177" t="s">
        <v>322</v>
      </c>
      <c r="H260" s="178">
        <v>5</v>
      </c>
      <c r="I260" s="179"/>
      <c r="J260" s="180">
        <f t="shared" si="50"/>
        <v>0</v>
      </c>
      <c r="K260" s="181"/>
      <c r="L260" s="182"/>
      <c r="M260" s="183" t="s">
        <v>1</v>
      </c>
      <c r="N260" s="184" t="s">
        <v>36</v>
      </c>
      <c r="P260" s="149">
        <f t="shared" si="51"/>
        <v>0</v>
      </c>
      <c r="Q260" s="149">
        <v>0</v>
      </c>
      <c r="R260" s="149">
        <f t="shared" si="52"/>
        <v>0</v>
      </c>
      <c r="S260" s="149">
        <v>0</v>
      </c>
      <c r="T260" s="150">
        <f t="shared" si="53"/>
        <v>0</v>
      </c>
      <c r="AR260" s="151" t="s">
        <v>1471</v>
      </c>
      <c r="AT260" s="151" t="s">
        <v>167</v>
      </c>
      <c r="AU260" s="151" t="s">
        <v>75</v>
      </c>
      <c r="AY260" s="16" t="s">
        <v>143</v>
      </c>
      <c r="BE260" s="152">
        <f t="shared" si="54"/>
        <v>0</v>
      </c>
      <c r="BF260" s="152">
        <f t="shared" si="55"/>
        <v>0</v>
      </c>
      <c r="BG260" s="152">
        <f t="shared" si="56"/>
        <v>0</v>
      </c>
      <c r="BH260" s="152">
        <f t="shared" si="57"/>
        <v>0</v>
      </c>
      <c r="BI260" s="152">
        <f t="shared" si="58"/>
        <v>0</v>
      </c>
      <c r="BJ260" s="16" t="s">
        <v>79</v>
      </c>
      <c r="BK260" s="152">
        <f t="shared" si="59"/>
        <v>0</v>
      </c>
      <c r="BL260" s="16" t="s">
        <v>467</v>
      </c>
      <c r="BM260" s="151" t="s">
        <v>1451</v>
      </c>
    </row>
    <row r="261" spans="2:65" s="1" customFormat="1" ht="21.75" customHeight="1" x14ac:dyDescent="0.2">
      <c r="B261" s="138"/>
      <c r="C261" s="174" t="s">
        <v>772</v>
      </c>
      <c r="D261" s="174" t="s">
        <v>167</v>
      </c>
      <c r="E261" s="175" t="s">
        <v>1777</v>
      </c>
      <c r="F261" s="176" t="s">
        <v>1778</v>
      </c>
      <c r="G261" s="177" t="s">
        <v>322</v>
      </c>
      <c r="H261" s="178">
        <v>100</v>
      </c>
      <c r="I261" s="179"/>
      <c r="J261" s="180">
        <f t="shared" si="50"/>
        <v>0</v>
      </c>
      <c r="K261" s="181"/>
      <c r="L261" s="182"/>
      <c r="M261" s="183" t="s">
        <v>1</v>
      </c>
      <c r="N261" s="184" t="s">
        <v>36</v>
      </c>
      <c r="P261" s="149">
        <f t="shared" si="51"/>
        <v>0</v>
      </c>
      <c r="Q261" s="149">
        <v>0</v>
      </c>
      <c r="R261" s="149">
        <f t="shared" si="52"/>
        <v>0</v>
      </c>
      <c r="S261" s="149">
        <v>0</v>
      </c>
      <c r="T261" s="150">
        <f t="shared" si="53"/>
        <v>0</v>
      </c>
      <c r="AR261" s="151" t="s">
        <v>1471</v>
      </c>
      <c r="AT261" s="151" t="s">
        <v>167</v>
      </c>
      <c r="AU261" s="151" t="s">
        <v>75</v>
      </c>
      <c r="AY261" s="16" t="s">
        <v>143</v>
      </c>
      <c r="BE261" s="152">
        <f t="shared" si="54"/>
        <v>0</v>
      </c>
      <c r="BF261" s="152">
        <f t="shared" si="55"/>
        <v>0</v>
      </c>
      <c r="BG261" s="152">
        <f t="shared" si="56"/>
        <v>0</v>
      </c>
      <c r="BH261" s="152">
        <f t="shared" si="57"/>
        <v>0</v>
      </c>
      <c r="BI261" s="152">
        <f t="shared" si="58"/>
        <v>0</v>
      </c>
      <c r="BJ261" s="16" t="s">
        <v>79</v>
      </c>
      <c r="BK261" s="152">
        <f t="shared" si="59"/>
        <v>0</v>
      </c>
      <c r="BL261" s="16" t="s">
        <v>467</v>
      </c>
      <c r="BM261" s="151" t="s">
        <v>1454</v>
      </c>
    </row>
    <row r="262" spans="2:65" s="1" customFormat="1" ht="24.15" customHeight="1" x14ac:dyDescent="0.2">
      <c r="B262" s="138"/>
      <c r="C262" s="174" t="s">
        <v>777</v>
      </c>
      <c r="D262" s="174" t="s">
        <v>167</v>
      </c>
      <c r="E262" s="175" t="s">
        <v>1779</v>
      </c>
      <c r="F262" s="176" t="s">
        <v>1780</v>
      </c>
      <c r="G262" s="177" t="s">
        <v>322</v>
      </c>
      <c r="H262" s="178">
        <v>125</v>
      </c>
      <c r="I262" s="179"/>
      <c r="J262" s="180">
        <f t="shared" si="50"/>
        <v>0</v>
      </c>
      <c r="K262" s="181"/>
      <c r="L262" s="182"/>
      <c r="M262" s="183" t="s">
        <v>1</v>
      </c>
      <c r="N262" s="184" t="s">
        <v>36</v>
      </c>
      <c r="P262" s="149">
        <f t="shared" si="51"/>
        <v>0</v>
      </c>
      <c r="Q262" s="149">
        <v>0</v>
      </c>
      <c r="R262" s="149">
        <f t="shared" si="52"/>
        <v>0</v>
      </c>
      <c r="S262" s="149">
        <v>0</v>
      </c>
      <c r="T262" s="150">
        <f t="shared" si="53"/>
        <v>0</v>
      </c>
      <c r="AR262" s="151" t="s">
        <v>1471</v>
      </c>
      <c r="AT262" s="151" t="s">
        <v>167</v>
      </c>
      <c r="AU262" s="151" t="s">
        <v>75</v>
      </c>
      <c r="AY262" s="16" t="s">
        <v>143</v>
      </c>
      <c r="BE262" s="152">
        <f t="shared" si="54"/>
        <v>0</v>
      </c>
      <c r="BF262" s="152">
        <f t="shared" si="55"/>
        <v>0</v>
      </c>
      <c r="BG262" s="152">
        <f t="shared" si="56"/>
        <v>0</v>
      </c>
      <c r="BH262" s="152">
        <f t="shared" si="57"/>
        <v>0</v>
      </c>
      <c r="BI262" s="152">
        <f t="shared" si="58"/>
        <v>0</v>
      </c>
      <c r="BJ262" s="16" t="s">
        <v>79</v>
      </c>
      <c r="BK262" s="152">
        <f t="shared" si="59"/>
        <v>0</v>
      </c>
      <c r="BL262" s="16" t="s">
        <v>467</v>
      </c>
      <c r="BM262" s="151" t="s">
        <v>1457</v>
      </c>
    </row>
    <row r="263" spans="2:65" s="1" customFormat="1" ht="24.15" customHeight="1" x14ac:dyDescent="0.2">
      <c r="B263" s="138"/>
      <c r="C263" s="174" t="s">
        <v>783</v>
      </c>
      <c r="D263" s="174" t="s">
        <v>167</v>
      </c>
      <c r="E263" s="175" t="s">
        <v>1781</v>
      </c>
      <c r="F263" s="176" t="s">
        <v>1782</v>
      </c>
      <c r="G263" s="177" t="s">
        <v>322</v>
      </c>
      <c r="H263" s="178">
        <v>50</v>
      </c>
      <c r="I263" s="179"/>
      <c r="J263" s="180">
        <f t="shared" si="50"/>
        <v>0</v>
      </c>
      <c r="K263" s="181"/>
      <c r="L263" s="182"/>
      <c r="M263" s="183" t="s">
        <v>1</v>
      </c>
      <c r="N263" s="184" t="s">
        <v>36</v>
      </c>
      <c r="P263" s="149">
        <f t="shared" si="51"/>
        <v>0</v>
      </c>
      <c r="Q263" s="149">
        <v>0</v>
      </c>
      <c r="R263" s="149">
        <f t="shared" si="52"/>
        <v>0</v>
      </c>
      <c r="S263" s="149">
        <v>0</v>
      </c>
      <c r="T263" s="150">
        <f t="shared" si="53"/>
        <v>0</v>
      </c>
      <c r="AR263" s="151" t="s">
        <v>1471</v>
      </c>
      <c r="AT263" s="151" t="s">
        <v>167</v>
      </c>
      <c r="AU263" s="151" t="s">
        <v>75</v>
      </c>
      <c r="AY263" s="16" t="s">
        <v>143</v>
      </c>
      <c r="BE263" s="152">
        <f t="shared" si="54"/>
        <v>0</v>
      </c>
      <c r="BF263" s="152">
        <f t="shared" si="55"/>
        <v>0</v>
      </c>
      <c r="BG263" s="152">
        <f t="shared" si="56"/>
        <v>0</v>
      </c>
      <c r="BH263" s="152">
        <f t="shared" si="57"/>
        <v>0</v>
      </c>
      <c r="BI263" s="152">
        <f t="shared" si="58"/>
        <v>0</v>
      </c>
      <c r="BJ263" s="16" t="s">
        <v>79</v>
      </c>
      <c r="BK263" s="152">
        <f t="shared" si="59"/>
        <v>0</v>
      </c>
      <c r="BL263" s="16" t="s">
        <v>467</v>
      </c>
      <c r="BM263" s="151" t="s">
        <v>1460</v>
      </c>
    </row>
    <row r="264" spans="2:65" s="1" customFormat="1" ht="24.15" customHeight="1" x14ac:dyDescent="0.2">
      <c r="B264" s="138"/>
      <c r="C264" s="174" t="s">
        <v>787</v>
      </c>
      <c r="D264" s="174" t="s">
        <v>167</v>
      </c>
      <c r="E264" s="175" t="s">
        <v>1783</v>
      </c>
      <c r="F264" s="176" t="s">
        <v>1784</v>
      </c>
      <c r="G264" s="177" t="s">
        <v>322</v>
      </c>
      <c r="H264" s="178">
        <v>50</v>
      </c>
      <c r="I264" s="179"/>
      <c r="J264" s="180">
        <f t="shared" si="50"/>
        <v>0</v>
      </c>
      <c r="K264" s="181"/>
      <c r="L264" s="182"/>
      <c r="M264" s="183" t="s">
        <v>1</v>
      </c>
      <c r="N264" s="184" t="s">
        <v>36</v>
      </c>
      <c r="P264" s="149">
        <f t="shared" si="51"/>
        <v>0</v>
      </c>
      <c r="Q264" s="149">
        <v>0</v>
      </c>
      <c r="R264" s="149">
        <f t="shared" si="52"/>
        <v>0</v>
      </c>
      <c r="S264" s="149">
        <v>0</v>
      </c>
      <c r="T264" s="150">
        <f t="shared" si="53"/>
        <v>0</v>
      </c>
      <c r="AR264" s="151" t="s">
        <v>1471</v>
      </c>
      <c r="AT264" s="151" t="s">
        <v>167</v>
      </c>
      <c r="AU264" s="151" t="s">
        <v>75</v>
      </c>
      <c r="AY264" s="16" t="s">
        <v>143</v>
      </c>
      <c r="BE264" s="152">
        <f t="shared" si="54"/>
        <v>0</v>
      </c>
      <c r="BF264" s="152">
        <f t="shared" si="55"/>
        <v>0</v>
      </c>
      <c r="BG264" s="152">
        <f t="shared" si="56"/>
        <v>0</v>
      </c>
      <c r="BH264" s="152">
        <f t="shared" si="57"/>
        <v>0</v>
      </c>
      <c r="BI264" s="152">
        <f t="shared" si="58"/>
        <v>0</v>
      </c>
      <c r="BJ264" s="16" t="s">
        <v>79</v>
      </c>
      <c r="BK264" s="152">
        <f t="shared" si="59"/>
        <v>0</v>
      </c>
      <c r="BL264" s="16" t="s">
        <v>467</v>
      </c>
      <c r="BM264" s="151" t="s">
        <v>1464</v>
      </c>
    </row>
    <row r="265" spans="2:65" s="1" customFormat="1" ht="24.15" customHeight="1" x14ac:dyDescent="0.2">
      <c r="B265" s="138"/>
      <c r="C265" s="174" t="s">
        <v>792</v>
      </c>
      <c r="D265" s="174" t="s">
        <v>167</v>
      </c>
      <c r="E265" s="175" t="s">
        <v>1785</v>
      </c>
      <c r="F265" s="176" t="s">
        <v>1786</v>
      </c>
      <c r="G265" s="177" t="s">
        <v>322</v>
      </c>
      <c r="H265" s="178">
        <v>10</v>
      </c>
      <c r="I265" s="179"/>
      <c r="J265" s="180">
        <f t="shared" si="50"/>
        <v>0</v>
      </c>
      <c r="K265" s="181"/>
      <c r="L265" s="182"/>
      <c r="M265" s="183" t="s">
        <v>1</v>
      </c>
      <c r="N265" s="184" t="s">
        <v>36</v>
      </c>
      <c r="P265" s="149">
        <f t="shared" si="51"/>
        <v>0</v>
      </c>
      <c r="Q265" s="149">
        <v>0</v>
      </c>
      <c r="R265" s="149">
        <f t="shared" si="52"/>
        <v>0</v>
      </c>
      <c r="S265" s="149">
        <v>0</v>
      </c>
      <c r="T265" s="150">
        <f t="shared" si="53"/>
        <v>0</v>
      </c>
      <c r="AR265" s="151" t="s">
        <v>1471</v>
      </c>
      <c r="AT265" s="151" t="s">
        <v>167</v>
      </c>
      <c r="AU265" s="151" t="s">
        <v>75</v>
      </c>
      <c r="AY265" s="16" t="s">
        <v>143</v>
      </c>
      <c r="BE265" s="152">
        <f t="shared" si="54"/>
        <v>0</v>
      </c>
      <c r="BF265" s="152">
        <f t="shared" si="55"/>
        <v>0</v>
      </c>
      <c r="BG265" s="152">
        <f t="shared" si="56"/>
        <v>0</v>
      </c>
      <c r="BH265" s="152">
        <f t="shared" si="57"/>
        <v>0</v>
      </c>
      <c r="BI265" s="152">
        <f t="shared" si="58"/>
        <v>0</v>
      </c>
      <c r="BJ265" s="16" t="s">
        <v>79</v>
      </c>
      <c r="BK265" s="152">
        <f t="shared" si="59"/>
        <v>0</v>
      </c>
      <c r="BL265" s="16" t="s">
        <v>467</v>
      </c>
      <c r="BM265" s="151" t="s">
        <v>1467</v>
      </c>
    </row>
    <row r="266" spans="2:65" s="1" customFormat="1" ht="24.15" customHeight="1" x14ac:dyDescent="0.2">
      <c r="B266" s="138"/>
      <c r="C266" s="174" t="s">
        <v>796</v>
      </c>
      <c r="D266" s="174" t="s">
        <v>167</v>
      </c>
      <c r="E266" s="175" t="s">
        <v>1787</v>
      </c>
      <c r="F266" s="176" t="s">
        <v>1788</v>
      </c>
      <c r="G266" s="177" t="s">
        <v>208</v>
      </c>
      <c r="H266" s="178">
        <v>200</v>
      </c>
      <c r="I266" s="179"/>
      <c r="J266" s="180">
        <f t="shared" si="50"/>
        <v>0</v>
      </c>
      <c r="K266" s="181"/>
      <c r="L266" s="182"/>
      <c r="M266" s="183" t="s">
        <v>1</v>
      </c>
      <c r="N266" s="184" t="s">
        <v>36</v>
      </c>
      <c r="P266" s="149">
        <f t="shared" si="51"/>
        <v>0</v>
      </c>
      <c r="Q266" s="149">
        <v>0</v>
      </c>
      <c r="R266" s="149">
        <f t="shared" si="52"/>
        <v>0</v>
      </c>
      <c r="S266" s="149">
        <v>0</v>
      </c>
      <c r="T266" s="150">
        <f t="shared" si="53"/>
        <v>0</v>
      </c>
      <c r="AR266" s="151" t="s">
        <v>1471</v>
      </c>
      <c r="AT266" s="151" t="s">
        <v>167</v>
      </c>
      <c r="AU266" s="151" t="s">
        <v>75</v>
      </c>
      <c r="AY266" s="16" t="s">
        <v>143</v>
      </c>
      <c r="BE266" s="152">
        <f t="shared" si="54"/>
        <v>0</v>
      </c>
      <c r="BF266" s="152">
        <f t="shared" si="55"/>
        <v>0</v>
      </c>
      <c r="BG266" s="152">
        <f t="shared" si="56"/>
        <v>0</v>
      </c>
      <c r="BH266" s="152">
        <f t="shared" si="57"/>
        <v>0</v>
      </c>
      <c r="BI266" s="152">
        <f t="shared" si="58"/>
        <v>0</v>
      </c>
      <c r="BJ266" s="16" t="s">
        <v>79</v>
      </c>
      <c r="BK266" s="152">
        <f t="shared" si="59"/>
        <v>0</v>
      </c>
      <c r="BL266" s="16" t="s">
        <v>467</v>
      </c>
      <c r="BM266" s="151" t="s">
        <v>1471</v>
      </c>
    </row>
    <row r="267" spans="2:65" s="1" customFormat="1" ht="24.15" customHeight="1" x14ac:dyDescent="0.2">
      <c r="B267" s="138"/>
      <c r="C267" s="174" t="s">
        <v>800</v>
      </c>
      <c r="D267" s="174" t="s">
        <v>167</v>
      </c>
      <c r="E267" s="175" t="s">
        <v>1789</v>
      </c>
      <c r="F267" s="176" t="s">
        <v>1790</v>
      </c>
      <c r="G267" s="177" t="s">
        <v>208</v>
      </c>
      <c r="H267" s="178">
        <v>200</v>
      </c>
      <c r="I267" s="179"/>
      <c r="J267" s="180">
        <f t="shared" si="50"/>
        <v>0</v>
      </c>
      <c r="K267" s="181"/>
      <c r="L267" s="182"/>
      <c r="M267" s="183" t="s">
        <v>1</v>
      </c>
      <c r="N267" s="184" t="s">
        <v>36</v>
      </c>
      <c r="P267" s="149">
        <f t="shared" si="51"/>
        <v>0</v>
      </c>
      <c r="Q267" s="149">
        <v>0</v>
      </c>
      <c r="R267" s="149">
        <f t="shared" si="52"/>
        <v>0</v>
      </c>
      <c r="S267" s="149">
        <v>0</v>
      </c>
      <c r="T267" s="150">
        <f t="shared" si="53"/>
        <v>0</v>
      </c>
      <c r="AR267" s="151" t="s">
        <v>1471</v>
      </c>
      <c r="AT267" s="151" t="s">
        <v>167</v>
      </c>
      <c r="AU267" s="151" t="s">
        <v>75</v>
      </c>
      <c r="AY267" s="16" t="s">
        <v>143</v>
      </c>
      <c r="BE267" s="152">
        <f t="shared" si="54"/>
        <v>0</v>
      </c>
      <c r="BF267" s="152">
        <f t="shared" si="55"/>
        <v>0</v>
      </c>
      <c r="BG267" s="152">
        <f t="shared" si="56"/>
        <v>0</v>
      </c>
      <c r="BH267" s="152">
        <f t="shared" si="57"/>
        <v>0</v>
      </c>
      <c r="BI267" s="152">
        <f t="shared" si="58"/>
        <v>0</v>
      </c>
      <c r="BJ267" s="16" t="s">
        <v>79</v>
      </c>
      <c r="BK267" s="152">
        <f t="shared" si="59"/>
        <v>0</v>
      </c>
      <c r="BL267" s="16" t="s">
        <v>467</v>
      </c>
      <c r="BM267" s="151" t="s">
        <v>1475</v>
      </c>
    </row>
    <row r="268" spans="2:65" s="1" customFormat="1" ht="16.5" customHeight="1" x14ac:dyDescent="0.2">
      <c r="B268" s="138"/>
      <c r="C268" s="174" t="s">
        <v>804</v>
      </c>
      <c r="D268" s="174" t="s">
        <v>167</v>
      </c>
      <c r="E268" s="175" t="s">
        <v>1791</v>
      </c>
      <c r="F268" s="176" t="s">
        <v>1792</v>
      </c>
      <c r="G268" s="177" t="s">
        <v>208</v>
      </c>
      <c r="H268" s="178">
        <v>400</v>
      </c>
      <c r="I268" s="179"/>
      <c r="J268" s="180">
        <f t="shared" si="50"/>
        <v>0</v>
      </c>
      <c r="K268" s="181"/>
      <c r="L268" s="182"/>
      <c r="M268" s="183" t="s">
        <v>1</v>
      </c>
      <c r="N268" s="184" t="s">
        <v>36</v>
      </c>
      <c r="P268" s="149">
        <f t="shared" si="51"/>
        <v>0</v>
      </c>
      <c r="Q268" s="149">
        <v>0</v>
      </c>
      <c r="R268" s="149">
        <f t="shared" si="52"/>
        <v>0</v>
      </c>
      <c r="S268" s="149">
        <v>0</v>
      </c>
      <c r="T268" s="150">
        <f t="shared" si="53"/>
        <v>0</v>
      </c>
      <c r="AR268" s="151" t="s">
        <v>1471</v>
      </c>
      <c r="AT268" s="151" t="s">
        <v>167</v>
      </c>
      <c r="AU268" s="151" t="s">
        <v>75</v>
      </c>
      <c r="AY268" s="16" t="s">
        <v>143</v>
      </c>
      <c r="BE268" s="152">
        <f t="shared" si="54"/>
        <v>0</v>
      </c>
      <c r="BF268" s="152">
        <f t="shared" si="55"/>
        <v>0</v>
      </c>
      <c r="BG268" s="152">
        <f t="shared" si="56"/>
        <v>0</v>
      </c>
      <c r="BH268" s="152">
        <f t="shared" si="57"/>
        <v>0</v>
      </c>
      <c r="BI268" s="152">
        <f t="shared" si="58"/>
        <v>0</v>
      </c>
      <c r="BJ268" s="16" t="s">
        <v>79</v>
      </c>
      <c r="BK268" s="152">
        <f t="shared" si="59"/>
        <v>0</v>
      </c>
      <c r="BL268" s="16" t="s">
        <v>467</v>
      </c>
      <c r="BM268" s="151" t="s">
        <v>1478</v>
      </c>
    </row>
    <row r="269" spans="2:65" s="1" customFormat="1" ht="16.5" customHeight="1" x14ac:dyDescent="0.2">
      <c r="B269" s="138"/>
      <c r="C269" s="174" t="s">
        <v>808</v>
      </c>
      <c r="D269" s="174" t="s">
        <v>167</v>
      </c>
      <c r="E269" s="175" t="s">
        <v>1793</v>
      </c>
      <c r="F269" s="176" t="s">
        <v>1794</v>
      </c>
      <c r="G269" s="177" t="s">
        <v>208</v>
      </c>
      <c r="H269" s="178">
        <v>200</v>
      </c>
      <c r="I269" s="179"/>
      <c r="J269" s="180">
        <f t="shared" si="50"/>
        <v>0</v>
      </c>
      <c r="K269" s="181"/>
      <c r="L269" s="182"/>
      <c r="M269" s="183" t="s">
        <v>1</v>
      </c>
      <c r="N269" s="184" t="s">
        <v>36</v>
      </c>
      <c r="P269" s="149">
        <f t="shared" si="51"/>
        <v>0</v>
      </c>
      <c r="Q269" s="149">
        <v>0</v>
      </c>
      <c r="R269" s="149">
        <f t="shared" si="52"/>
        <v>0</v>
      </c>
      <c r="S269" s="149">
        <v>0</v>
      </c>
      <c r="T269" s="150">
        <f t="shared" si="53"/>
        <v>0</v>
      </c>
      <c r="AR269" s="151" t="s">
        <v>1471</v>
      </c>
      <c r="AT269" s="151" t="s">
        <v>167</v>
      </c>
      <c r="AU269" s="151" t="s">
        <v>75</v>
      </c>
      <c r="AY269" s="16" t="s">
        <v>143</v>
      </c>
      <c r="BE269" s="152">
        <f t="shared" si="54"/>
        <v>0</v>
      </c>
      <c r="BF269" s="152">
        <f t="shared" si="55"/>
        <v>0</v>
      </c>
      <c r="BG269" s="152">
        <f t="shared" si="56"/>
        <v>0</v>
      </c>
      <c r="BH269" s="152">
        <f t="shared" si="57"/>
        <v>0</v>
      </c>
      <c r="BI269" s="152">
        <f t="shared" si="58"/>
        <v>0</v>
      </c>
      <c r="BJ269" s="16" t="s">
        <v>79</v>
      </c>
      <c r="BK269" s="152">
        <f t="shared" si="59"/>
        <v>0</v>
      </c>
      <c r="BL269" s="16" t="s">
        <v>467</v>
      </c>
      <c r="BM269" s="151" t="s">
        <v>1482</v>
      </c>
    </row>
    <row r="270" spans="2:65" s="1" customFormat="1" ht="24.15" customHeight="1" x14ac:dyDescent="0.2">
      <c r="B270" s="138"/>
      <c r="C270" s="174" t="s">
        <v>812</v>
      </c>
      <c r="D270" s="174" t="s">
        <v>167</v>
      </c>
      <c r="E270" s="175" t="s">
        <v>1795</v>
      </c>
      <c r="F270" s="176" t="s">
        <v>1796</v>
      </c>
      <c r="G270" s="177" t="s">
        <v>1797</v>
      </c>
      <c r="H270" s="178">
        <v>3</v>
      </c>
      <c r="I270" s="179"/>
      <c r="J270" s="180">
        <f t="shared" si="50"/>
        <v>0</v>
      </c>
      <c r="K270" s="181"/>
      <c r="L270" s="182"/>
      <c r="M270" s="183" t="s">
        <v>1</v>
      </c>
      <c r="N270" s="184" t="s">
        <v>36</v>
      </c>
      <c r="P270" s="149">
        <f t="shared" si="51"/>
        <v>0</v>
      </c>
      <c r="Q270" s="149">
        <v>0</v>
      </c>
      <c r="R270" s="149">
        <f t="shared" si="52"/>
        <v>0</v>
      </c>
      <c r="S270" s="149">
        <v>0</v>
      </c>
      <c r="T270" s="150">
        <f t="shared" si="53"/>
        <v>0</v>
      </c>
      <c r="AR270" s="151" t="s">
        <v>1471</v>
      </c>
      <c r="AT270" s="151" t="s">
        <v>167</v>
      </c>
      <c r="AU270" s="151" t="s">
        <v>75</v>
      </c>
      <c r="AY270" s="16" t="s">
        <v>143</v>
      </c>
      <c r="BE270" s="152">
        <f t="shared" si="54"/>
        <v>0</v>
      </c>
      <c r="BF270" s="152">
        <f t="shared" si="55"/>
        <v>0</v>
      </c>
      <c r="BG270" s="152">
        <f t="shared" si="56"/>
        <v>0</v>
      </c>
      <c r="BH270" s="152">
        <f t="shared" si="57"/>
        <v>0</v>
      </c>
      <c r="BI270" s="152">
        <f t="shared" si="58"/>
        <v>0</v>
      </c>
      <c r="BJ270" s="16" t="s">
        <v>79</v>
      </c>
      <c r="BK270" s="152">
        <f t="shared" si="59"/>
        <v>0</v>
      </c>
      <c r="BL270" s="16" t="s">
        <v>467</v>
      </c>
      <c r="BM270" s="151" t="s">
        <v>1485</v>
      </c>
    </row>
    <row r="271" spans="2:65" s="1" customFormat="1" ht="16.5" customHeight="1" x14ac:dyDescent="0.2">
      <c r="B271" s="138"/>
      <c r="C271" s="174" t="s">
        <v>816</v>
      </c>
      <c r="D271" s="174" t="s">
        <v>167</v>
      </c>
      <c r="E271" s="175" t="s">
        <v>1798</v>
      </c>
      <c r="F271" s="176" t="s">
        <v>1799</v>
      </c>
      <c r="G271" s="177" t="s">
        <v>208</v>
      </c>
      <c r="H271" s="178">
        <v>65</v>
      </c>
      <c r="I271" s="179"/>
      <c r="J271" s="180">
        <f t="shared" si="50"/>
        <v>0</v>
      </c>
      <c r="K271" s="181"/>
      <c r="L271" s="182"/>
      <c r="M271" s="183" t="s">
        <v>1</v>
      </c>
      <c r="N271" s="184" t="s">
        <v>36</v>
      </c>
      <c r="P271" s="149">
        <f t="shared" si="51"/>
        <v>0</v>
      </c>
      <c r="Q271" s="149">
        <v>0</v>
      </c>
      <c r="R271" s="149">
        <f t="shared" si="52"/>
        <v>0</v>
      </c>
      <c r="S271" s="149">
        <v>0</v>
      </c>
      <c r="T271" s="150">
        <f t="shared" si="53"/>
        <v>0</v>
      </c>
      <c r="AR271" s="151" t="s">
        <v>1471</v>
      </c>
      <c r="AT271" s="151" t="s">
        <v>167</v>
      </c>
      <c r="AU271" s="151" t="s">
        <v>75</v>
      </c>
      <c r="AY271" s="16" t="s">
        <v>143</v>
      </c>
      <c r="BE271" s="152">
        <f t="shared" si="54"/>
        <v>0</v>
      </c>
      <c r="BF271" s="152">
        <f t="shared" si="55"/>
        <v>0</v>
      </c>
      <c r="BG271" s="152">
        <f t="shared" si="56"/>
        <v>0</v>
      </c>
      <c r="BH271" s="152">
        <f t="shared" si="57"/>
        <v>0</v>
      </c>
      <c r="BI271" s="152">
        <f t="shared" si="58"/>
        <v>0</v>
      </c>
      <c r="BJ271" s="16" t="s">
        <v>79</v>
      </c>
      <c r="BK271" s="152">
        <f t="shared" si="59"/>
        <v>0</v>
      </c>
      <c r="BL271" s="16" t="s">
        <v>467</v>
      </c>
      <c r="BM271" s="151" t="s">
        <v>1488</v>
      </c>
    </row>
    <row r="272" spans="2:65" s="1" customFormat="1" ht="24.15" customHeight="1" x14ac:dyDescent="0.2">
      <c r="B272" s="138"/>
      <c r="C272" s="174" t="s">
        <v>820</v>
      </c>
      <c r="D272" s="174" t="s">
        <v>167</v>
      </c>
      <c r="E272" s="175" t="s">
        <v>1800</v>
      </c>
      <c r="F272" s="176" t="s">
        <v>1801</v>
      </c>
      <c r="G272" s="177" t="s">
        <v>208</v>
      </c>
      <c r="H272" s="178">
        <v>32</v>
      </c>
      <c r="I272" s="179"/>
      <c r="J272" s="180">
        <f t="shared" si="50"/>
        <v>0</v>
      </c>
      <c r="K272" s="181"/>
      <c r="L272" s="182"/>
      <c r="M272" s="183" t="s">
        <v>1</v>
      </c>
      <c r="N272" s="184" t="s">
        <v>36</v>
      </c>
      <c r="P272" s="149">
        <f t="shared" si="51"/>
        <v>0</v>
      </c>
      <c r="Q272" s="149">
        <v>0</v>
      </c>
      <c r="R272" s="149">
        <f t="shared" si="52"/>
        <v>0</v>
      </c>
      <c r="S272" s="149">
        <v>0</v>
      </c>
      <c r="T272" s="150">
        <f t="shared" si="53"/>
        <v>0</v>
      </c>
      <c r="AR272" s="151" t="s">
        <v>1471</v>
      </c>
      <c r="AT272" s="151" t="s">
        <v>167</v>
      </c>
      <c r="AU272" s="151" t="s">
        <v>75</v>
      </c>
      <c r="AY272" s="16" t="s">
        <v>143</v>
      </c>
      <c r="BE272" s="152">
        <f t="shared" si="54"/>
        <v>0</v>
      </c>
      <c r="BF272" s="152">
        <f t="shared" si="55"/>
        <v>0</v>
      </c>
      <c r="BG272" s="152">
        <f t="shared" si="56"/>
        <v>0</v>
      </c>
      <c r="BH272" s="152">
        <f t="shared" si="57"/>
        <v>0</v>
      </c>
      <c r="BI272" s="152">
        <f t="shared" si="58"/>
        <v>0</v>
      </c>
      <c r="BJ272" s="16" t="s">
        <v>79</v>
      </c>
      <c r="BK272" s="152">
        <f t="shared" si="59"/>
        <v>0</v>
      </c>
      <c r="BL272" s="16" t="s">
        <v>467</v>
      </c>
      <c r="BM272" s="151" t="s">
        <v>1491</v>
      </c>
    </row>
    <row r="273" spans="2:65" s="1" customFormat="1" ht="24.15" customHeight="1" x14ac:dyDescent="0.2">
      <c r="B273" s="138"/>
      <c r="C273" s="174" t="s">
        <v>824</v>
      </c>
      <c r="D273" s="174" t="s">
        <v>167</v>
      </c>
      <c r="E273" s="175" t="s">
        <v>1802</v>
      </c>
      <c r="F273" s="176" t="s">
        <v>1803</v>
      </c>
      <c r="G273" s="177" t="s">
        <v>208</v>
      </c>
      <c r="H273" s="178">
        <v>5</v>
      </c>
      <c r="I273" s="179"/>
      <c r="J273" s="180">
        <f t="shared" si="50"/>
        <v>0</v>
      </c>
      <c r="K273" s="181"/>
      <c r="L273" s="182"/>
      <c r="M273" s="183" t="s">
        <v>1</v>
      </c>
      <c r="N273" s="184" t="s">
        <v>36</v>
      </c>
      <c r="P273" s="149">
        <f t="shared" si="51"/>
        <v>0</v>
      </c>
      <c r="Q273" s="149">
        <v>0</v>
      </c>
      <c r="R273" s="149">
        <f t="shared" si="52"/>
        <v>0</v>
      </c>
      <c r="S273" s="149">
        <v>0</v>
      </c>
      <c r="T273" s="150">
        <f t="shared" si="53"/>
        <v>0</v>
      </c>
      <c r="AR273" s="151" t="s">
        <v>1471</v>
      </c>
      <c r="AT273" s="151" t="s">
        <v>167</v>
      </c>
      <c r="AU273" s="151" t="s">
        <v>75</v>
      </c>
      <c r="AY273" s="16" t="s">
        <v>143</v>
      </c>
      <c r="BE273" s="152">
        <f t="shared" si="54"/>
        <v>0</v>
      </c>
      <c r="BF273" s="152">
        <f t="shared" si="55"/>
        <v>0</v>
      </c>
      <c r="BG273" s="152">
        <f t="shared" si="56"/>
        <v>0</v>
      </c>
      <c r="BH273" s="152">
        <f t="shared" si="57"/>
        <v>0</v>
      </c>
      <c r="BI273" s="152">
        <f t="shared" si="58"/>
        <v>0</v>
      </c>
      <c r="BJ273" s="16" t="s">
        <v>79</v>
      </c>
      <c r="BK273" s="152">
        <f t="shared" si="59"/>
        <v>0</v>
      </c>
      <c r="BL273" s="16" t="s">
        <v>467</v>
      </c>
      <c r="BM273" s="151" t="s">
        <v>1493</v>
      </c>
    </row>
    <row r="274" spans="2:65" s="1" customFormat="1" ht="21.75" customHeight="1" x14ac:dyDescent="0.2">
      <c r="B274" s="138"/>
      <c r="C274" s="174" t="s">
        <v>828</v>
      </c>
      <c r="D274" s="174" t="s">
        <v>167</v>
      </c>
      <c r="E274" s="175" t="s">
        <v>1804</v>
      </c>
      <c r="F274" s="176" t="s">
        <v>1805</v>
      </c>
      <c r="G274" s="177" t="s">
        <v>208</v>
      </c>
      <c r="H274" s="178">
        <v>5</v>
      </c>
      <c r="I274" s="179"/>
      <c r="J274" s="180">
        <f t="shared" si="50"/>
        <v>0</v>
      </c>
      <c r="K274" s="181"/>
      <c r="L274" s="182"/>
      <c r="M274" s="183" t="s">
        <v>1</v>
      </c>
      <c r="N274" s="184" t="s">
        <v>36</v>
      </c>
      <c r="P274" s="149">
        <f t="shared" si="51"/>
        <v>0</v>
      </c>
      <c r="Q274" s="149">
        <v>0</v>
      </c>
      <c r="R274" s="149">
        <f t="shared" si="52"/>
        <v>0</v>
      </c>
      <c r="S274" s="149">
        <v>0</v>
      </c>
      <c r="T274" s="150">
        <f t="shared" si="53"/>
        <v>0</v>
      </c>
      <c r="AR274" s="151" t="s">
        <v>1471</v>
      </c>
      <c r="AT274" s="151" t="s">
        <v>167</v>
      </c>
      <c r="AU274" s="151" t="s">
        <v>75</v>
      </c>
      <c r="AY274" s="16" t="s">
        <v>143</v>
      </c>
      <c r="BE274" s="152">
        <f t="shared" si="54"/>
        <v>0</v>
      </c>
      <c r="BF274" s="152">
        <f t="shared" si="55"/>
        <v>0</v>
      </c>
      <c r="BG274" s="152">
        <f t="shared" si="56"/>
        <v>0</v>
      </c>
      <c r="BH274" s="152">
        <f t="shared" si="57"/>
        <v>0</v>
      </c>
      <c r="BI274" s="152">
        <f t="shared" si="58"/>
        <v>0</v>
      </c>
      <c r="BJ274" s="16" t="s">
        <v>79</v>
      </c>
      <c r="BK274" s="152">
        <f t="shared" si="59"/>
        <v>0</v>
      </c>
      <c r="BL274" s="16" t="s">
        <v>467</v>
      </c>
      <c r="BM274" s="151" t="s">
        <v>1495</v>
      </c>
    </row>
    <row r="275" spans="2:65" s="1" customFormat="1" ht="16.5" customHeight="1" x14ac:dyDescent="0.2">
      <c r="B275" s="138"/>
      <c r="C275" s="174" t="s">
        <v>832</v>
      </c>
      <c r="D275" s="174" t="s">
        <v>167</v>
      </c>
      <c r="E275" s="175" t="s">
        <v>1806</v>
      </c>
      <c r="F275" s="176" t="s">
        <v>1807</v>
      </c>
      <c r="G275" s="177" t="s">
        <v>208</v>
      </c>
      <c r="H275" s="178">
        <v>10</v>
      </c>
      <c r="I275" s="179"/>
      <c r="J275" s="180">
        <f t="shared" si="50"/>
        <v>0</v>
      </c>
      <c r="K275" s="181"/>
      <c r="L275" s="182"/>
      <c r="M275" s="183" t="s">
        <v>1</v>
      </c>
      <c r="N275" s="184" t="s">
        <v>36</v>
      </c>
      <c r="P275" s="149">
        <f t="shared" si="51"/>
        <v>0</v>
      </c>
      <c r="Q275" s="149">
        <v>0</v>
      </c>
      <c r="R275" s="149">
        <f t="shared" si="52"/>
        <v>0</v>
      </c>
      <c r="S275" s="149">
        <v>0</v>
      </c>
      <c r="T275" s="150">
        <f t="shared" si="53"/>
        <v>0</v>
      </c>
      <c r="AR275" s="151" t="s">
        <v>1471</v>
      </c>
      <c r="AT275" s="151" t="s">
        <v>167</v>
      </c>
      <c r="AU275" s="151" t="s">
        <v>75</v>
      </c>
      <c r="AY275" s="16" t="s">
        <v>143</v>
      </c>
      <c r="BE275" s="152">
        <f t="shared" si="54"/>
        <v>0</v>
      </c>
      <c r="BF275" s="152">
        <f t="shared" si="55"/>
        <v>0</v>
      </c>
      <c r="BG275" s="152">
        <f t="shared" si="56"/>
        <v>0</v>
      </c>
      <c r="BH275" s="152">
        <f t="shared" si="57"/>
        <v>0</v>
      </c>
      <c r="BI275" s="152">
        <f t="shared" si="58"/>
        <v>0</v>
      </c>
      <c r="BJ275" s="16" t="s">
        <v>79</v>
      </c>
      <c r="BK275" s="152">
        <f t="shared" si="59"/>
        <v>0</v>
      </c>
      <c r="BL275" s="16" t="s">
        <v>467</v>
      </c>
      <c r="BM275" s="151" t="s">
        <v>1497</v>
      </c>
    </row>
    <row r="276" spans="2:65" s="1" customFormat="1" ht="16.5" customHeight="1" x14ac:dyDescent="0.2">
      <c r="B276" s="138"/>
      <c r="C276" s="174" t="s">
        <v>836</v>
      </c>
      <c r="D276" s="174" t="s">
        <v>167</v>
      </c>
      <c r="E276" s="175" t="s">
        <v>1808</v>
      </c>
      <c r="F276" s="176" t="s">
        <v>1809</v>
      </c>
      <c r="G276" s="177" t="s">
        <v>208</v>
      </c>
      <c r="H276" s="178">
        <v>10</v>
      </c>
      <c r="I276" s="179"/>
      <c r="J276" s="180">
        <f t="shared" si="50"/>
        <v>0</v>
      </c>
      <c r="K276" s="181"/>
      <c r="L276" s="182"/>
      <c r="M276" s="183" t="s">
        <v>1</v>
      </c>
      <c r="N276" s="184" t="s">
        <v>36</v>
      </c>
      <c r="P276" s="149">
        <f t="shared" si="51"/>
        <v>0</v>
      </c>
      <c r="Q276" s="149">
        <v>0</v>
      </c>
      <c r="R276" s="149">
        <f t="shared" si="52"/>
        <v>0</v>
      </c>
      <c r="S276" s="149">
        <v>0</v>
      </c>
      <c r="T276" s="150">
        <f t="shared" si="53"/>
        <v>0</v>
      </c>
      <c r="AR276" s="151" t="s">
        <v>1471</v>
      </c>
      <c r="AT276" s="151" t="s">
        <v>167</v>
      </c>
      <c r="AU276" s="151" t="s">
        <v>75</v>
      </c>
      <c r="AY276" s="16" t="s">
        <v>143</v>
      </c>
      <c r="BE276" s="152">
        <f t="shared" si="54"/>
        <v>0</v>
      </c>
      <c r="BF276" s="152">
        <f t="shared" si="55"/>
        <v>0</v>
      </c>
      <c r="BG276" s="152">
        <f t="shared" si="56"/>
        <v>0</v>
      </c>
      <c r="BH276" s="152">
        <f t="shared" si="57"/>
        <v>0</v>
      </c>
      <c r="BI276" s="152">
        <f t="shared" si="58"/>
        <v>0</v>
      </c>
      <c r="BJ276" s="16" t="s">
        <v>79</v>
      </c>
      <c r="BK276" s="152">
        <f t="shared" si="59"/>
        <v>0</v>
      </c>
      <c r="BL276" s="16" t="s">
        <v>467</v>
      </c>
      <c r="BM276" s="151" t="s">
        <v>1500</v>
      </c>
    </row>
    <row r="277" spans="2:65" s="1" customFormat="1" ht="24.15" customHeight="1" x14ac:dyDescent="0.2">
      <c r="B277" s="138"/>
      <c r="C277" s="174" t="s">
        <v>840</v>
      </c>
      <c r="D277" s="174" t="s">
        <v>167</v>
      </c>
      <c r="E277" s="175" t="s">
        <v>1810</v>
      </c>
      <c r="F277" s="176" t="s">
        <v>1811</v>
      </c>
      <c r="G277" s="177" t="s">
        <v>208</v>
      </c>
      <c r="H277" s="178">
        <v>1</v>
      </c>
      <c r="I277" s="179"/>
      <c r="J277" s="180">
        <f t="shared" si="50"/>
        <v>0</v>
      </c>
      <c r="K277" s="181"/>
      <c r="L277" s="182"/>
      <c r="M277" s="183" t="s">
        <v>1</v>
      </c>
      <c r="N277" s="184" t="s">
        <v>36</v>
      </c>
      <c r="P277" s="149">
        <f t="shared" si="51"/>
        <v>0</v>
      </c>
      <c r="Q277" s="149">
        <v>0</v>
      </c>
      <c r="R277" s="149">
        <f t="shared" si="52"/>
        <v>0</v>
      </c>
      <c r="S277" s="149">
        <v>0</v>
      </c>
      <c r="T277" s="150">
        <f t="shared" si="53"/>
        <v>0</v>
      </c>
      <c r="AR277" s="151" t="s">
        <v>1471</v>
      </c>
      <c r="AT277" s="151" t="s">
        <v>167</v>
      </c>
      <c r="AU277" s="151" t="s">
        <v>75</v>
      </c>
      <c r="AY277" s="16" t="s">
        <v>143</v>
      </c>
      <c r="BE277" s="152">
        <f t="shared" si="54"/>
        <v>0</v>
      </c>
      <c r="BF277" s="152">
        <f t="shared" si="55"/>
        <v>0</v>
      </c>
      <c r="BG277" s="152">
        <f t="shared" si="56"/>
        <v>0</v>
      </c>
      <c r="BH277" s="152">
        <f t="shared" si="57"/>
        <v>0</v>
      </c>
      <c r="BI277" s="152">
        <f t="shared" si="58"/>
        <v>0</v>
      </c>
      <c r="BJ277" s="16" t="s">
        <v>79</v>
      </c>
      <c r="BK277" s="152">
        <f t="shared" si="59"/>
        <v>0</v>
      </c>
      <c r="BL277" s="16" t="s">
        <v>467</v>
      </c>
      <c r="BM277" s="151" t="s">
        <v>1503</v>
      </c>
    </row>
    <row r="278" spans="2:65" s="11" customFormat="1" ht="22.95" customHeight="1" x14ac:dyDescent="0.25">
      <c r="B278" s="126"/>
      <c r="D278" s="127" t="s">
        <v>69</v>
      </c>
      <c r="E278" s="136" t="s">
        <v>1812</v>
      </c>
      <c r="F278" s="136" t="s">
        <v>978</v>
      </c>
      <c r="I278" s="129"/>
      <c r="J278" s="137">
        <f>BK278</f>
        <v>0</v>
      </c>
      <c r="L278" s="126"/>
      <c r="M278" s="131"/>
      <c r="P278" s="132">
        <f>SUM(P279:P289)</f>
        <v>0</v>
      </c>
      <c r="R278" s="132">
        <f>SUM(R279:R289)</f>
        <v>0</v>
      </c>
      <c r="T278" s="133">
        <f>SUM(T279:T289)</f>
        <v>0</v>
      </c>
      <c r="AR278" s="127" t="s">
        <v>75</v>
      </c>
      <c r="AT278" s="134" t="s">
        <v>69</v>
      </c>
      <c r="AU278" s="134" t="s">
        <v>75</v>
      </c>
      <c r="AY278" s="127" t="s">
        <v>143</v>
      </c>
      <c r="BK278" s="135">
        <f>SUM(BK279:BK289)</f>
        <v>0</v>
      </c>
    </row>
    <row r="279" spans="2:65" s="1" customFormat="1" ht="16.5" customHeight="1" x14ac:dyDescent="0.2">
      <c r="B279" s="138"/>
      <c r="C279" s="139" t="s">
        <v>844</v>
      </c>
      <c r="D279" s="139" t="s">
        <v>145</v>
      </c>
      <c r="E279" s="140" t="s">
        <v>1813</v>
      </c>
      <c r="F279" s="141" t="s">
        <v>1814</v>
      </c>
      <c r="G279" s="142" t="s">
        <v>208</v>
      </c>
      <c r="H279" s="143">
        <v>65</v>
      </c>
      <c r="I279" s="144"/>
      <c r="J279" s="145">
        <f t="shared" ref="J279:J289" si="60">ROUND(I279*H279,2)</f>
        <v>0</v>
      </c>
      <c r="K279" s="146"/>
      <c r="L279" s="31"/>
      <c r="M279" s="147" t="s">
        <v>1</v>
      </c>
      <c r="N279" s="148" t="s">
        <v>36</v>
      </c>
      <c r="P279" s="149">
        <f t="shared" ref="P279:P289" si="61">O279*H279</f>
        <v>0</v>
      </c>
      <c r="Q279" s="149">
        <v>0</v>
      </c>
      <c r="R279" s="149">
        <f t="shared" ref="R279:R289" si="62">Q279*H279</f>
        <v>0</v>
      </c>
      <c r="S279" s="149">
        <v>0</v>
      </c>
      <c r="T279" s="150">
        <f t="shared" ref="T279:T289" si="63">S279*H279</f>
        <v>0</v>
      </c>
      <c r="AR279" s="151" t="s">
        <v>467</v>
      </c>
      <c r="AT279" s="151" t="s">
        <v>145</v>
      </c>
      <c r="AU279" s="151" t="s">
        <v>79</v>
      </c>
      <c r="AY279" s="16" t="s">
        <v>143</v>
      </c>
      <c r="BE279" s="152">
        <f t="shared" ref="BE279:BE289" si="64">IF(N279="základná",J279,0)</f>
        <v>0</v>
      </c>
      <c r="BF279" s="152">
        <f t="shared" ref="BF279:BF289" si="65">IF(N279="znížená",J279,0)</f>
        <v>0</v>
      </c>
      <c r="BG279" s="152">
        <f t="shared" ref="BG279:BG289" si="66">IF(N279="zákl. prenesená",J279,0)</f>
        <v>0</v>
      </c>
      <c r="BH279" s="152">
        <f t="shared" ref="BH279:BH289" si="67">IF(N279="zníž. prenesená",J279,0)</f>
        <v>0</v>
      </c>
      <c r="BI279" s="152">
        <f t="shared" ref="BI279:BI289" si="68">IF(N279="nulová",J279,0)</f>
        <v>0</v>
      </c>
      <c r="BJ279" s="16" t="s">
        <v>79</v>
      </c>
      <c r="BK279" s="152">
        <f t="shared" ref="BK279:BK289" si="69">ROUND(I279*H279,2)</f>
        <v>0</v>
      </c>
      <c r="BL279" s="16" t="s">
        <v>467</v>
      </c>
      <c r="BM279" s="151" t="s">
        <v>1506</v>
      </c>
    </row>
    <row r="280" spans="2:65" s="1" customFormat="1" ht="24.15" customHeight="1" x14ac:dyDescent="0.2">
      <c r="B280" s="138"/>
      <c r="C280" s="139" t="s">
        <v>848</v>
      </c>
      <c r="D280" s="139" t="s">
        <v>145</v>
      </c>
      <c r="E280" s="140" t="s">
        <v>1815</v>
      </c>
      <c r="F280" s="141" t="s">
        <v>1816</v>
      </c>
      <c r="G280" s="142" t="s">
        <v>208</v>
      </c>
      <c r="H280" s="143">
        <v>42</v>
      </c>
      <c r="I280" s="144"/>
      <c r="J280" s="145">
        <f t="shared" si="60"/>
        <v>0</v>
      </c>
      <c r="K280" s="146"/>
      <c r="L280" s="31"/>
      <c r="M280" s="147" t="s">
        <v>1</v>
      </c>
      <c r="N280" s="148" t="s">
        <v>36</v>
      </c>
      <c r="P280" s="149">
        <f t="shared" si="61"/>
        <v>0</v>
      </c>
      <c r="Q280" s="149">
        <v>0</v>
      </c>
      <c r="R280" s="149">
        <f t="shared" si="62"/>
        <v>0</v>
      </c>
      <c r="S280" s="149">
        <v>0</v>
      </c>
      <c r="T280" s="150">
        <f t="shared" si="63"/>
        <v>0</v>
      </c>
      <c r="AR280" s="151" t="s">
        <v>467</v>
      </c>
      <c r="AT280" s="151" t="s">
        <v>145</v>
      </c>
      <c r="AU280" s="151" t="s">
        <v>79</v>
      </c>
      <c r="AY280" s="16" t="s">
        <v>143</v>
      </c>
      <c r="BE280" s="152">
        <f t="shared" si="64"/>
        <v>0</v>
      </c>
      <c r="BF280" s="152">
        <f t="shared" si="65"/>
        <v>0</v>
      </c>
      <c r="BG280" s="152">
        <f t="shared" si="66"/>
        <v>0</v>
      </c>
      <c r="BH280" s="152">
        <f t="shared" si="67"/>
        <v>0</v>
      </c>
      <c r="BI280" s="152">
        <f t="shared" si="68"/>
        <v>0</v>
      </c>
      <c r="BJ280" s="16" t="s">
        <v>79</v>
      </c>
      <c r="BK280" s="152">
        <f t="shared" si="69"/>
        <v>0</v>
      </c>
      <c r="BL280" s="16" t="s">
        <v>467</v>
      </c>
      <c r="BM280" s="151" t="s">
        <v>1509</v>
      </c>
    </row>
    <row r="281" spans="2:65" s="1" customFormat="1" ht="24.15" customHeight="1" x14ac:dyDescent="0.2">
      <c r="B281" s="138"/>
      <c r="C281" s="139" t="s">
        <v>852</v>
      </c>
      <c r="D281" s="139" t="s">
        <v>145</v>
      </c>
      <c r="E281" s="140" t="s">
        <v>1817</v>
      </c>
      <c r="F281" s="141" t="s">
        <v>1818</v>
      </c>
      <c r="G281" s="142" t="s">
        <v>322</v>
      </c>
      <c r="H281" s="143">
        <v>30</v>
      </c>
      <c r="I281" s="144"/>
      <c r="J281" s="145">
        <f t="shared" si="60"/>
        <v>0</v>
      </c>
      <c r="K281" s="146"/>
      <c r="L281" s="31"/>
      <c r="M281" s="147" t="s">
        <v>1</v>
      </c>
      <c r="N281" s="148" t="s">
        <v>36</v>
      </c>
      <c r="P281" s="149">
        <f t="shared" si="61"/>
        <v>0</v>
      </c>
      <c r="Q281" s="149">
        <v>0</v>
      </c>
      <c r="R281" s="149">
        <f t="shared" si="62"/>
        <v>0</v>
      </c>
      <c r="S281" s="149">
        <v>0</v>
      </c>
      <c r="T281" s="150">
        <f t="shared" si="63"/>
        <v>0</v>
      </c>
      <c r="AR281" s="151" t="s">
        <v>467</v>
      </c>
      <c r="AT281" s="151" t="s">
        <v>145</v>
      </c>
      <c r="AU281" s="151" t="s">
        <v>79</v>
      </c>
      <c r="AY281" s="16" t="s">
        <v>143</v>
      </c>
      <c r="BE281" s="152">
        <f t="shared" si="64"/>
        <v>0</v>
      </c>
      <c r="BF281" s="152">
        <f t="shared" si="65"/>
        <v>0</v>
      </c>
      <c r="BG281" s="152">
        <f t="shared" si="66"/>
        <v>0</v>
      </c>
      <c r="BH281" s="152">
        <f t="shared" si="67"/>
        <v>0</v>
      </c>
      <c r="BI281" s="152">
        <f t="shared" si="68"/>
        <v>0</v>
      </c>
      <c r="BJ281" s="16" t="s">
        <v>79</v>
      </c>
      <c r="BK281" s="152">
        <f t="shared" si="69"/>
        <v>0</v>
      </c>
      <c r="BL281" s="16" t="s">
        <v>467</v>
      </c>
      <c r="BM281" s="151" t="s">
        <v>1512</v>
      </c>
    </row>
    <row r="282" spans="2:65" s="1" customFormat="1" ht="24.15" customHeight="1" x14ac:dyDescent="0.2">
      <c r="B282" s="138"/>
      <c r="C282" s="139" t="s">
        <v>856</v>
      </c>
      <c r="D282" s="139" t="s">
        <v>145</v>
      </c>
      <c r="E282" s="140" t="s">
        <v>1819</v>
      </c>
      <c r="F282" s="141" t="s">
        <v>1820</v>
      </c>
      <c r="G282" s="142" t="s">
        <v>322</v>
      </c>
      <c r="H282" s="143">
        <v>465</v>
      </c>
      <c r="I282" s="144"/>
      <c r="J282" s="145">
        <f t="shared" si="60"/>
        <v>0</v>
      </c>
      <c r="K282" s="146"/>
      <c r="L282" s="31"/>
      <c r="M282" s="147" t="s">
        <v>1</v>
      </c>
      <c r="N282" s="148" t="s">
        <v>36</v>
      </c>
      <c r="P282" s="149">
        <f t="shared" si="61"/>
        <v>0</v>
      </c>
      <c r="Q282" s="149">
        <v>0</v>
      </c>
      <c r="R282" s="149">
        <f t="shared" si="62"/>
        <v>0</v>
      </c>
      <c r="S282" s="149">
        <v>0</v>
      </c>
      <c r="T282" s="150">
        <f t="shared" si="63"/>
        <v>0</v>
      </c>
      <c r="AR282" s="151" t="s">
        <v>467</v>
      </c>
      <c r="AT282" s="151" t="s">
        <v>145</v>
      </c>
      <c r="AU282" s="151" t="s">
        <v>79</v>
      </c>
      <c r="AY282" s="16" t="s">
        <v>143</v>
      </c>
      <c r="BE282" s="152">
        <f t="shared" si="64"/>
        <v>0</v>
      </c>
      <c r="BF282" s="152">
        <f t="shared" si="65"/>
        <v>0</v>
      </c>
      <c r="BG282" s="152">
        <f t="shared" si="66"/>
        <v>0</v>
      </c>
      <c r="BH282" s="152">
        <f t="shared" si="67"/>
        <v>0</v>
      </c>
      <c r="BI282" s="152">
        <f t="shared" si="68"/>
        <v>0</v>
      </c>
      <c r="BJ282" s="16" t="s">
        <v>79</v>
      </c>
      <c r="BK282" s="152">
        <f t="shared" si="69"/>
        <v>0</v>
      </c>
      <c r="BL282" s="16" t="s">
        <v>467</v>
      </c>
      <c r="BM282" s="151" t="s">
        <v>1515</v>
      </c>
    </row>
    <row r="283" spans="2:65" s="1" customFormat="1" ht="24.15" customHeight="1" x14ac:dyDescent="0.2">
      <c r="B283" s="138"/>
      <c r="C283" s="139" t="s">
        <v>862</v>
      </c>
      <c r="D283" s="139" t="s">
        <v>145</v>
      </c>
      <c r="E283" s="140" t="s">
        <v>1821</v>
      </c>
      <c r="F283" s="141" t="s">
        <v>1822</v>
      </c>
      <c r="G283" s="142" t="s">
        <v>322</v>
      </c>
      <c r="H283" s="143">
        <v>418</v>
      </c>
      <c r="I283" s="144"/>
      <c r="J283" s="145">
        <f t="shared" si="60"/>
        <v>0</v>
      </c>
      <c r="K283" s="146"/>
      <c r="L283" s="31"/>
      <c r="M283" s="147" t="s">
        <v>1</v>
      </c>
      <c r="N283" s="148" t="s">
        <v>36</v>
      </c>
      <c r="P283" s="149">
        <f t="shared" si="61"/>
        <v>0</v>
      </c>
      <c r="Q283" s="149">
        <v>0</v>
      </c>
      <c r="R283" s="149">
        <f t="shared" si="62"/>
        <v>0</v>
      </c>
      <c r="S283" s="149">
        <v>0</v>
      </c>
      <c r="T283" s="150">
        <f t="shared" si="63"/>
        <v>0</v>
      </c>
      <c r="AR283" s="151" t="s">
        <v>467</v>
      </c>
      <c r="AT283" s="151" t="s">
        <v>145</v>
      </c>
      <c r="AU283" s="151" t="s">
        <v>79</v>
      </c>
      <c r="AY283" s="16" t="s">
        <v>143</v>
      </c>
      <c r="BE283" s="152">
        <f t="shared" si="64"/>
        <v>0</v>
      </c>
      <c r="BF283" s="152">
        <f t="shared" si="65"/>
        <v>0</v>
      </c>
      <c r="BG283" s="152">
        <f t="shared" si="66"/>
        <v>0</v>
      </c>
      <c r="BH283" s="152">
        <f t="shared" si="67"/>
        <v>0</v>
      </c>
      <c r="BI283" s="152">
        <f t="shared" si="68"/>
        <v>0</v>
      </c>
      <c r="BJ283" s="16" t="s">
        <v>79</v>
      </c>
      <c r="BK283" s="152">
        <f t="shared" si="69"/>
        <v>0</v>
      </c>
      <c r="BL283" s="16" t="s">
        <v>467</v>
      </c>
      <c r="BM283" s="151" t="s">
        <v>1516</v>
      </c>
    </row>
    <row r="284" spans="2:65" s="1" customFormat="1" ht="24.15" customHeight="1" x14ac:dyDescent="0.2">
      <c r="B284" s="138"/>
      <c r="C284" s="139" t="s">
        <v>867</v>
      </c>
      <c r="D284" s="139" t="s">
        <v>145</v>
      </c>
      <c r="E284" s="140" t="s">
        <v>1823</v>
      </c>
      <c r="F284" s="141" t="s">
        <v>1824</v>
      </c>
      <c r="G284" s="142" t="s">
        <v>322</v>
      </c>
      <c r="H284" s="143">
        <v>215</v>
      </c>
      <c r="I284" s="144"/>
      <c r="J284" s="145">
        <f t="shared" si="60"/>
        <v>0</v>
      </c>
      <c r="K284" s="146"/>
      <c r="L284" s="31"/>
      <c r="M284" s="147" t="s">
        <v>1</v>
      </c>
      <c r="N284" s="148" t="s">
        <v>36</v>
      </c>
      <c r="P284" s="149">
        <f t="shared" si="61"/>
        <v>0</v>
      </c>
      <c r="Q284" s="149">
        <v>0</v>
      </c>
      <c r="R284" s="149">
        <f t="shared" si="62"/>
        <v>0</v>
      </c>
      <c r="S284" s="149">
        <v>0</v>
      </c>
      <c r="T284" s="150">
        <f t="shared" si="63"/>
        <v>0</v>
      </c>
      <c r="AR284" s="151" t="s">
        <v>467</v>
      </c>
      <c r="AT284" s="151" t="s">
        <v>145</v>
      </c>
      <c r="AU284" s="151" t="s">
        <v>79</v>
      </c>
      <c r="AY284" s="16" t="s">
        <v>143</v>
      </c>
      <c r="BE284" s="152">
        <f t="shared" si="64"/>
        <v>0</v>
      </c>
      <c r="BF284" s="152">
        <f t="shared" si="65"/>
        <v>0</v>
      </c>
      <c r="BG284" s="152">
        <f t="shared" si="66"/>
        <v>0</v>
      </c>
      <c r="BH284" s="152">
        <f t="shared" si="67"/>
        <v>0</v>
      </c>
      <c r="BI284" s="152">
        <f t="shared" si="68"/>
        <v>0</v>
      </c>
      <c r="BJ284" s="16" t="s">
        <v>79</v>
      </c>
      <c r="BK284" s="152">
        <f t="shared" si="69"/>
        <v>0</v>
      </c>
      <c r="BL284" s="16" t="s">
        <v>467</v>
      </c>
      <c r="BM284" s="151" t="s">
        <v>1519</v>
      </c>
    </row>
    <row r="285" spans="2:65" s="1" customFormat="1" ht="24.15" customHeight="1" x14ac:dyDescent="0.2">
      <c r="B285" s="138"/>
      <c r="C285" s="139" t="s">
        <v>872</v>
      </c>
      <c r="D285" s="139" t="s">
        <v>145</v>
      </c>
      <c r="E285" s="140" t="s">
        <v>1825</v>
      </c>
      <c r="F285" s="141" t="s">
        <v>1826</v>
      </c>
      <c r="G285" s="142" t="s">
        <v>322</v>
      </c>
      <c r="H285" s="143">
        <v>30</v>
      </c>
      <c r="I285" s="144"/>
      <c r="J285" s="145">
        <f t="shared" si="60"/>
        <v>0</v>
      </c>
      <c r="K285" s="146"/>
      <c r="L285" s="31"/>
      <c r="M285" s="147" t="s">
        <v>1</v>
      </c>
      <c r="N285" s="148" t="s">
        <v>36</v>
      </c>
      <c r="P285" s="149">
        <f t="shared" si="61"/>
        <v>0</v>
      </c>
      <c r="Q285" s="149">
        <v>0</v>
      </c>
      <c r="R285" s="149">
        <f t="shared" si="62"/>
        <v>0</v>
      </c>
      <c r="S285" s="149">
        <v>0</v>
      </c>
      <c r="T285" s="150">
        <f t="shared" si="63"/>
        <v>0</v>
      </c>
      <c r="AR285" s="151" t="s">
        <v>467</v>
      </c>
      <c r="AT285" s="151" t="s">
        <v>145</v>
      </c>
      <c r="AU285" s="151" t="s">
        <v>79</v>
      </c>
      <c r="AY285" s="16" t="s">
        <v>143</v>
      </c>
      <c r="BE285" s="152">
        <f t="shared" si="64"/>
        <v>0</v>
      </c>
      <c r="BF285" s="152">
        <f t="shared" si="65"/>
        <v>0</v>
      </c>
      <c r="BG285" s="152">
        <f t="shared" si="66"/>
        <v>0</v>
      </c>
      <c r="BH285" s="152">
        <f t="shared" si="67"/>
        <v>0</v>
      </c>
      <c r="BI285" s="152">
        <f t="shared" si="68"/>
        <v>0</v>
      </c>
      <c r="BJ285" s="16" t="s">
        <v>79</v>
      </c>
      <c r="BK285" s="152">
        <f t="shared" si="69"/>
        <v>0</v>
      </c>
      <c r="BL285" s="16" t="s">
        <v>467</v>
      </c>
      <c r="BM285" s="151" t="s">
        <v>1827</v>
      </c>
    </row>
    <row r="286" spans="2:65" s="1" customFormat="1" ht="24.15" customHeight="1" x14ac:dyDescent="0.2">
      <c r="B286" s="138"/>
      <c r="C286" s="139" t="s">
        <v>878</v>
      </c>
      <c r="D286" s="139" t="s">
        <v>145</v>
      </c>
      <c r="E286" s="140" t="s">
        <v>1828</v>
      </c>
      <c r="F286" s="141" t="s">
        <v>1829</v>
      </c>
      <c r="G286" s="142" t="s">
        <v>322</v>
      </c>
      <c r="H286" s="143">
        <v>25</v>
      </c>
      <c r="I286" s="144"/>
      <c r="J286" s="145">
        <f t="shared" si="60"/>
        <v>0</v>
      </c>
      <c r="K286" s="146"/>
      <c r="L286" s="31"/>
      <c r="M286" s="147" t="s">
        <v>1</v>
      </c>
      <c r="N286" s="148" t="s">
        <v>36</v>
      </c>
      <c r="P286" s="149">
        <f t="shared" si="61"/>
        <v>0</v>
      </c>
      <c r="Q286" s="149">
        <v>0</v>
      </c>
      <c r="R286" s="149">
        <f t="shared" si="62"/>
        <v>0</v>
      </c>
      <c r="S286" s="149">
        <v>0</v>
      </c>
      <c r="T286" s="150">
        <f t="shared" si="63"/>
        <v>0</v>
      </c>
      <c r="AR286" s="151" t="s">
        <v>467</v>
      </c>
      <c r="AT286" s="151" t="s">
        <v>145</v>
      </c>
      <c r="AU286" s="151" t="s">
        <v>79</v>
      </c>
      <c r="AY286" s="16" t="s">
        <v>143</v>
      </c>
      <c r="BE286" s="152">
        <f t="shared" si="64"/>
        <v>0</v>
      </c>
      <c r="BF286" s="152">
        <f t="shared" si="65"/>
        <v>0</v>
      </c>
      <c r="BG286" s="152">
        <f t="shared" si="66"/>
        <v>0</v>
      </c>
      <c r="BH286" s="152">
        <f t="shared" si="67"/>
        <v>0</v>
      </c>
      <c r="BI286" s="152">
        <f t="shared" si="68"/>
        <v>0</v>
      </c>
      <c r="BJ286" s="16" t="s">
        <v>79</v>
      </c>
      <c r="BK286" s="152">
        <f t="shared" si="69"/>
        <v>0</v>
      </c>
      <c r="BL286" s="16" t="s">
        <v>467</v>
      </c>
      <c r="BM286" s="151" t="s">
        <v>1830</v>
      </c>
    </row>
    <row r="287" spans="2:65" s="1" customFormat="1" ht="24.15" customHeight="1" x14ac:dyDescent="0.2">
      <c r="B287" s="138"/>
      <c r="C287" s="139" t="s">
        <v>883</v>
      </c>
      <c r="D287" s="139" t="s">
        <v>145</v>
      </c>
      <c r="E287" s="140" t="s">
        <v>1831</v>
      </c>
      <c r="F287" s="141" t="s">
        <v>1832</v>
      </c>
      <c r="G287" s="142" t="s">
        <v>322</v>
      </c>
      <c r="H287" s="143">
        <v>200</v>
      </c>
      <c r="I287" s="144"/>
      <c r="J287" s="145">
        <f t="shared" si="60"/>
        <v>0</v>
      </c>
      <c r="K287" s="146"/>
      <c r="L287" s="31"/>
      <c r="M287" s="147" t="s">
        <v>1</v>
      </c>
      <c r="N287" s="148" t="s">
        <v>36</v>
      </c>
      <c r="P287" s="149">
        <f t="shared" si="61"/>
        <v>0</v>
      </c>
      <c r="Q287" s="149">
        <v>0</v>
      </c>
      <c r="R287" s="149">
        <f t="shared" si="62"/>
        <v>0</v>
      </c>
      <c r="S287" s="149">
        <v>0</v>
      </c>
      <c r="T287" s="150">
        <f t="shared" si="63"/>
        <v>0</v>
      </c>
      <c r="AR287" s="151" t="s">
        <v>467</v>
      </c>
      <c r="AT287" s="151" t="s">
        <v>145</v>
      </c>
      <c r="AU287" s="151" t="s">
        <v>79</v>
      </c>
      <c r="AY287" s="16" t="s">
        <v>143</v>
      </c>
      <c r="BE287" s="152">
        <f t="shared" si="64"/>
        <v>0</v>
      </c>
      <c r="BF287" s="152">
        <f t="shared" si="65"/>
        <v>0</v>
      </c>
      <c r="BG287" s="152">
        <f t="shared" si="66"/>
        <v>0</v>
      </c>
      <c r="BH287" s="152">
        <f t="shared" si="67"/>
        <v>0</v>
      </c>
      <c r="BI287" s="152">
        <f t="shared" si="68"/>
        <v>0</v>
      </c>
      <c r="BJ287" s="16" t="s">
        <v>79</v>
      </c>
      <c r="BK287" s="152">
        <f t="shared" si="69"/>
        <v>0</v>
      </c>
      <c r="BL287" s="16" t="s">
        <v>467</v>
      </c>
      <c r="BM287" s="151" t="s">
        <v>1833</v>
      </c>
    </row>
    <row r="288" spans="2:65" s="1" customFormat="1" ht="24.15" customHeight="1" x14ac:dyDescent="0.2">
      <c r="B288" s="138"/>
      <c r="C288" s="139" t="s">
        <v>889</v>
      </c>
      <c r="D288" s="139" t="s">
        <v>145</v>
      </c>
      <c r="E288" s="140" t="s">
        <v>1834</v>
      </c>
      <c r="F288" s="141" t="s">
        <v>1835</v>
      </c>
      <c r="G288" s="142" t="s">
        <v>322</v>
      </c>
      <c r="H288" s="143">
        <v>150</v>
      </c>
      <c r="I288" s="144"/>
      <c r="J288" s="145">
        <f t="shared" si="60"/>
        <v>0</v>
      </c>
      <c r="K288" s="146"/>
      <c r="L288" s="31"/>
      <c r="M288" s="147" t="s">
        <v>1</v>
      </c>
      <c r="N288" s="148" t="s">
        <v>36</v>
      </c>
      <c r="P288" s="149">
        <f t="shared" si="61"/>
        <v>0</v>
      </c>
      <c r="Q288" s="149">
        <v>0</v>
      </c>
      <c r="R288" s="149">
        <f t="shared" si="62"/>
        <v>0</v>
      </c>
      <c r="S288" s="149">
        <v>0</v>
      </c>
      <c r="T288" s="150">
        <f t="shared" si="63"/>
        <v>0</v>
      </c>
      <c r="AR288" s="151" t="s">
        <v>467</v>
      </c>
      <c r="AT288" s="151" t="s">
        <v>145</v>
      </c>
      <c r="AU288" s="151" t="s">
        <v>79</v>
      </c>
      <c r="AY288" s="16" t="s">
        <v>143</v>
      </c>
      <c r="BE288" s="152">
        <f t="shared" si="64"/>
        <v>0</v>
      </c>
      <c r="BF288" s="152">
        <f t="shared" si="65"/>
        <v>0</v>
      </c>
      <c r="BG288" s="152">
        <f t="shared" si="66"/>
        <v>0</v>
      </c>
      <c r="BH288" s="152">
        <f t="shared" si="67"/>
        <v>0</v>
      </c>
      <c r="BI288" s="152">
        <f t="shared" si="68"/>
        <v>0</v>
      </c>
      <c r="BJ288" s="16" t="s">
        <v>79</v>
      </c>
      <c r="BK288" s="152">
        <f t="shared" si="69"/>
        <v>0</v>
      </c>
      <c r="BL288" s="16" t="s">
        <v>467</v>
      </c>
      <c r="BM288" s="151" t="s">
        <v>1836</v>
      </c>
    </row>
    <row r="289" spans="2:65" s="1" customFormat="1" ht="24.15" customHeight="1" x14ac:dyDescent="0.2">
      <c r="B289" s="138"/>
      <c r="C289" s="139" t="s">
        <v>894</v>
      </c>
      <c r="D289" s="139" t="s">
        <v>145</v>
      </c>
      <c r="E289" s="140" t="s">
        <v>1837</v>
      </c>
      <c r="F289" s="141" t="s">
        <v>1838</v>
      </c>
      <c r="G289" s="142" t="s">
        <v>322</v>
      </c>
      <c r="H289" s="143">
        <v>5</v>
      </c>
      <c r="I289" s="144"/>
      <c r="J289" s="145">
        <f t="shared" si="60"/>
        <v>0</v>
      </c>
      <c r="K289" s="146"/>
      <c r="L289" s="31"/>
      <c r="M289" s="147" t="s">
        <v>1</v>
      </c>
      <c r="N289" s="148" t="s">
        <v>36</v>
      </c>
      <c r="P289" s="149">
        <f t="shared" si="61"/>
        <v>0</v>
      </c>
      <c r="Q289" s="149">
        <v>0</v>
      </c>
      <c r="R289" s="149">
        <f t="shared" si="62"/>
        <v>0</v>
      </c>
      <c r="S289" s="149">
        <v>0</v>
      </c>
      <c r="T289" s="150">
        <f t="shared" si="63"/>
        <v>0</v>
      </c>
      <c r="AR289" s="151" t="s">
        <v>467</v>
      </c>
      <c r="AT289" s="151" t="s">
        <v>145</v>
      </c>
      <c r="AU289" s="151" t="s">
        <v>79</v>
      </c>
      <c r="AY289" s="16" t="s">
        <v>143</v>
      </c>
      <c r="BE289" s="152">
        <f t="shared" si="64"/>
        <v>0</v>
      </c>
      <c r="BF289" s="152">
        <f t="shared" si="65"/>
        <v>0</v>
      </c>
      <c r="BG289" s="152">
        <f t="shared" si="66"/>
        <v>0</v>
      </c>
      <c r="BH289" s="152">
        <f t="shared" si="67"/>
        <v>0</v>
      </c>
      <c r="BI289" s="152">
        <f t="shared" si="68"/>
        <v>0</v>
      </c>
      <c r="BJ289" s="16" t="s">
        <v>79</v>
      </c>
      <c r="BK289" s="152">
        <f t="shared" si="69"/>
        <v>0</v>
      </c>
      <c r="BL289" s="16" t="s">
        <v>467</v>
      </c>
      <c r="BM289" s="151" t="s">
        <v>1839</v>
      </c>
    </row>
    <row r="290" spans="2:65" s="11" customFormat="1" ht="25.95" customHeight="1" x14ac:dyDescent="0.25">
      <c r="B290" s="126"/>
      <c r="D290" s="127" t="s">
        <v>69</v>
      </c>
      <c r="E290" s="128" t="s">
        <v>1840</v>
      </c>
      <c r="F290" s="128" t="s">
        <v>1841</v>
      </c>
      <c r="I290" s="129"/>
      <c r="J290" s="130">
        <f>BK290</f>
        <v>0</v>
      </c>
      <c r="L290" s="126"/>
      <c r="M290" s="131"/>
      <c r="P290" s="132">
        <f>SUM(P291:P309)</f>
        <v>0</v>
      </c>
      <c r="R290" s="132">
        <f>SUM(R291:R309)</f>
        <v>0</v>
      </c>
      <c r="T290" s="133">
        <f>SUM(T291:T309)</f>
        <v>0</v>
      </c>
      <c r="AR290" s="127" t="s">
        <v>75</v>
      </c>
      <c r="AT290" s="134" t="s">
        <v>69</v>
      </c>
      <c r="AU290" s="134" t="s">
        <v>70</v>
      </c>
      <c r="AY290" s="127" t="s">
        <v>143</v>
      </c>
      <c r="BK290" s="135">
        <f>SUM(BK291:BK309)</f>
        <v>0</v>
      </c>
    </row>
    <row r="291" spans="2:65" s="1" customFormat="1" ht="16.5" customHeight="1" x14ac:dyDescent="0.2">
      <c r="B291" s="138"/>
      <c r="C291" s="174" t="s">
        <v>899</v>
      </c>
      <c r="D291" s="174" t="s">
        <v>167</v>
      </c>
      <c r="E291" s="175" t="s">
        <v>1591</v>
      </c>
      <c r="F291" s="176" t="s">
        <v>1592</v>
      </c>
      <c r="G291" s="177" t="s">
        <v>208</v>
      </c>
      <c r="H291" s="178">
        <v>3</v>
      </c>
      <c r="I291" s="179"/>
      <c r="J291" s="180">
        <f t="shared" ref="J291:J309" si="70">ROUND(I291*H291,2)</f>
        <v>0</v>
      </c>
      <c r="K291" s="181"/>
      <c r="L291" s="182"/>
      <c r="M291" s="183" t="s">
        <v>1</v>
      </c>
      <c r="N291" s="184" t="s">
        <v>36</v>
      </c>
      <c r="P291" s="149">
        <f t="shared" ref="P291:P309" si="71">O291*H291</f>
        <v>0</v>
      </c>
      <c r="Q291" s="149">
        <v>0</v>
      </c>
      <c r="R291" s="149">
        <f t="shared" ref="R291:R309" si="72">Q291*H291</f>
        <v>0</v>
      </c>
      <c r="S291" s="149">
        <v>0</v>
      </c>
      <c r="T291" s="150">
        <f t="shared" ref="T291:T309" si="73">S291*H291</f>
        <v>0</v>
      </c>
      <c r="AR291" s="151" t="s">
        <v>1471</v>
      </c>
      <c r="AT291" s="151" t="s">
        <v>167</v>
      </c>
      <c r="AU291" s="151" t="s">
        <v>75</v>
      </c>
      <c r="AY291" s="16" t="s">
        <v>143</v>
      </c>
      <c r="BE291" s="152">
        <f t="shared" ref="BE291:BE309" si="74">IF(N291="základná",J291,0)</f>
        <v>0</v>
      </c>
      <c r="BF291" s="152">
        <f t="shared" ref="BF291:BF309" si="75">IF(N291="znížená",J291,0)</f>
        <v>0</v>
      </c>
      <c r="BG291" s="152">
        <f t="shared" ref="BG291:BG309" si="76">IF(N291="zákl. prenesená",J291,0)</f>
        <v>0</v>
      </c>
      <c r="BH291" s="152">
        <f t="shared" ref="BH291:BH309" si="77">IF(N291="zníž. prenesená",J291,0)</f>
        <v>0</v>
      </c>
      <c r="BI291" s="152">
        <f t="shared" ref="BI291:BI309" si="78">IF(N291="nulová",J291,0)</f>
        <v>0</v>
      </c>
      <c r="BJ291" s="16" t="s">
        <v>79</v>
      </c>
      <c r="BK291" s="152">
        <f t="shared" ref="BK291:BK309" si="79">ROUND(I291*H291,2)</f>
        <v>0</v>
      </c>
      <c r="BL291" s="16" t="s">
        <v>467</v>
      </c>
      <c r="BM291" s="151" t="s">
        <v>1842</v>
      </c>
    </row>
    <row r="292" spans="2:65" s="1" customFormat="1" ht="16.5" customHeight="1" x14ac:dyDescent="0.2">
      <c r="B292" s="138"/>
      <c r="C292" s="174" t="s">
        <v>905</v>
      </c>
      <c r="D292" s="174" t="s">
        <v>167</v>
      </c>
      <c r="E292" s="175" t="s">
        <v>1843</v>
      </c>
      <c r="F292" s="176" t="s">
        <v>1844</v>
      </c>
      <c r="G292" s="177" t="s">
        <v>322</v>
      </c>
      <c r="H292" s="178">
        <v>33</v>
      </c>
      <c r="I292" s="179"/>
      <c r="J292" s="180">
        <f t="shared" si="70"/>
        <v>0</v>
      </c>
      <c r="K292" s="181"/>
      <c r="L292" s="182"/>
      <c r="M292" s="183" t="s">
        <v>1</v>
      </c>
      <c r="N292" s="184" t="s">
        <v>36</v>
      </c>
      <c r="P292" s="149">
        <f t="shared" si="71"/>
        <v>0</v>
      </c>
      <c r="Q292" s="149">
        <v>0</v>
      </c>
      <c r="R292" s="149">
        <f t="shared" si="72"/>
        <v>0</v>
      </c>
      <c r="S292" s="149">
        <v>0</v>
      </c>
      <c r="T292" s="150">
        <f t="shared" si="73"/>
        <v>0</v>
      </c>
      <c r="AR292" s="151" t="s">
        <v>1471</v>
      </c>
      <c r="AT292" s="151" t="s">
        <v>167</v>
      </c>
      <c r="AU292" s="151" t="s">
        <v>75</v>
      </c>
      <c r="AY292" s="16" t="s">
        <v>143</v>
      </c>
      <c r="BE292" s="152">
        <f t="shared" si="74"/>
        <v>0</v>
      </c>
      <c r="BF292" s="152">
        <f t="shared" si="75"/>
        <v>0</v>
      </c>
      <c r="BG292" s="152">
        <f t="shared" si="76"/>
        <v>0</v>
      </c>
      <c r="BH292" s="152">
        <f t="shared" si="77"/>
        <v>0</v>
      </c>
      <c r="BI292" s="152">
        <f t="shared" si="78"/>
        <v>0</v>
      </c>
      <c r="BJ292" s="16" t="s">
        <v>79</v>
      </c>
      <c r="BK292" s="152">
        <f t="shared" si="79"/>
        <v>0</v>
      </c>
      <c r="BL292" s="16" t="s">
        <v>467</v>
      </c>
      <c r="BM292" s="151" t="s">
        <v>1845</v>
      </c>
    </row>
    <row r="293" spans="2:65" s="1" customFormat="1" ht="24.15" customHeight="1" x14ac:dyDescent="0.2">
      <c r="B293" s="138"/>
      <c r="C293" s="139" t="s">
        <v>910</v>
      </c>
      <c r="D293" s="139" t="s">
        <v>145</v>
      </c>
      <c r="E293" s="140" t="s">
        <v>1846</v>
      </c>
      <c r="F293" s="141" t="s">
        <v>1847</v>
      </c>
      <c r="G293" s="142" t="s">
        <v>322</v>
      </c>
      <c r="H293" s="143">
        <v>33</v>
      </c>
      <c r="I293" s="144"/>
      <c r="J293" s="145">
        <f t="shared" si="70"/>
        <v>0</v>
      </c>
      <c r="K293" s="146"/>
      <c r="L293" s="31"/>
      <c r="M293" s="147" t="s">
        <v>1</v>
      </c>
      <c r="N293" s="148" t="s">
        <v>36</v>
      </c>
      <c r="P293" s="149">
        <f t="shared" si="71"/>
        <v>0</v>
      </c>
      <c r="Q293" s="149">
        <v>0</v>
      </c>
      <c r="R293" s="149">
        <f t="shared" si="72"/>
        <v>0</v>
      </c>
      <c r="S293" s="149">
        <v>0</v>
      </c>
      <c r="T293" s="150">
        <f t="shared" si="73"/>
        <v>0</v>
      </c>
      <c r="AR293" s="151" t="s">
        <v>467</v>
      </c>
      <c r="AT293" s="151" t="s">
        <v>145</v>
      </c>
      <c r="AU293" s="151" t="s">
        <v>75</v>
      </c>
      <c r="AY293" s="16" t="s">
        <v>143</v>
      </c>
      <c r="BE293" s="152">
        <f t="shared" si="74"/>
        <v>0</v>
      </c>
      <c r="BF293" s="152">
        <f t="shared" si="75"/>
        <v>0</v>
      </c>
      <c r="BG293" s="152">
        <f t="shared" si="76"/>
        <v>0</v>
      </c>
      <c r="BH293" s="152">
        <f t="shared" si="77"/>
        <v>0</v>
      </c>
      <c r="BI293" s="152">
        <f t="shared" si="78"/>
        <v>0</v>
      </c>
      <c r="BJ293" s="16" t="s">
        <v>79</v>
      </c>
      <c r="BK293" s="152">
        <f t="shared" si="79"/>
        <v>0</v>
      </c>
      <c r="BL293" s="16" t="s">
        <v>467</v>
      </c>
      <c r="BM293" s="151" t="s">
        <v>1848</v>
      </c>
    </row>
    <row r="294" spans="2:65" s="1" customFormat="1" ht="33" customHeight="1" x14ac:dyDescent="0.2">
      <c r="B294" s="138"/>
      <c r="C294" s="139" t="s">
        <v>916</v>
      </c>
      <c r="D294" s="139" t="s">
        <v>145</v>
      </c>
      <c r="E294" s="140" t="s">
        <v>1849</v>
      </c>
      <c r="F294" s="141" t="s">
        <v>1850</v>
      </c>
      <c r="G294" s="142" t="s">
        <v>208</v>
      </c>
      <c r="H294" s="143">
        <v>8</v>
      </c>
      <c r="I294" s="144"/>
      <c r="J294" s="145">
        <f t="shared" si="70"/>
        <v>0</v>
      </c>
      <c r="K294" s="146"/>
      <c r="L294" s="31"/>
      <c r="M294" s="147" t="s">
        <v>1</v>
      </c>
      <c r="N294" s="148" t="s">
        <v>36</v>
      </c>
      <c r="P294" s="149">
        <f t="shared" si="71"/>
        <v>0</v>
      </c>
      <c r="Q294" s="149">
        <v>0</v>
      </c>
      <c r="R294" s="149">
        <f t="shared" si="72"/>
        <v>0</v>
      </c>
      <c r="S294" s="149">
        <v>0</v>
      </c>
      <c r="T294" s="150">
        <f t="shared" si="73"/>
        <v>0</v>
      </c>
      <c r="AR294" s="151" t="s">
        <v>467</v>
      </c>
      <c r="AT294" s="151" t="s">
        <v>145</v>
      </c>
      <c r="AU294" s="151" t="s">
        <v>75</v>
      </c>
      <c r="AY294" s="16" t="s">
        <v>143</v>
      </c>
      <c r="BE294" s="152">
        <f t="shared" si="74"/>
        <v>0</v>
      </c>
      <c r="BF294" s="152">
        <f t="shared" si="75"/>
        <v>0</v>
      </c>
      <c r="BG294" s="152">
        <f t="shared" si="76"/>
        <v>0</v>
      </c>
      <c r="BH294" s="152">
        <f t="shared" si="77"/>
        <v>0</v>
      </c>
      <c r="BI294" s="152">
        <f t="shared" si="78"/>
        <v>0</v>
      </c>
      <c r="BJ294" s="16" t="s">
        <v>79</v>
      </c>
      <c r="BK294" s="152">
        <f t="shared" si="79"/>
        <v>0</v>
      </c>
      <c r="BL294" s="16" t="s">
        <v>467</v>
      </c>
      <c r="BM294" s="151" t="s">
        <v>1851</v>
      </c>
    </row>
    <row r="295" spans="2:65" s="1" customFormat="1" ht="16.5" customHeight="1" x14ac:dyDescent="0.2">
      <c r="B295" s="138"/>
      <c r="C295" s="174" t="s">
        <v>920</v>
      </c>
      <c r="D295" s="174" t="s">
        <v>167</v>
      </c>
      <c r="E295" s="175" t="s">
        <v>1852</v>
      </c>
      <c r="F295" s="176" t="s">
        <v>1853</v>
      </c>
      <c r="G295" s="177" t="s">
        <v>322</v>
      </c>
      <c r="H295" s="178">
        <v>24</v>
      </c>
      <c r="I295" s="179"/>
      <c r="J295" s="180">
        <f t="shared" si="70"/>
        <v>0</v>
      </c>
      <c r="K295" s="181"/>
      <c r="L295" s="182"/>
      <c r="M295" s="183" t="s">
        <v>1</v>
      </c>
      <c r="N295" s="184" t="s">
        <v>36</v>
      </c>
      <c r="P295" s="149">
        <f t="shared" si="71"/>
        <v>0</v>
      </c>
      <c r="Q295" s="149">
        <v>0</v>
      </c>
      <c r="R295" s="149">
        <f t="shared" si="72"/>
        <v>0</v>
      </c>
      <c r="S295" s="149">
        <v>0</v>
      </c>
      <c r="T295" s="150">
        <f t="shared" si="73"/>
        <v>0</v>
      </c>
      <c r="AR295" s="151" t="s">
        <v>1471</v>
      </c>
      <c r="AT295" s="151" t="s">
        <v>167</v>
      </c>
      <c r="AU295" s="151" t="s">
        <v>75</v>
      </c>
      <c r="AY295" s="16" t="s">
        <v>143</v>
      </c>
      <c r="BE295" s="152">
        <f t="shared" si="74"/>
        <v>0</v>
      </c>
      <c r="BF295" s="152">
        <f t="shared" si="75"/>
        <v>0</v>
      </c>
      <c r="BG295" s="152">
        <f t="shared" si="76"/>
        <v>0</v>
      </c>
      <c r="BH295" s="152">
        <f t="shared" si="77"/>
        <v>0</v>
      </c>
      <c r="BI295" s="152">
        <f t="shared" si="78"/>
        <v>0</v>
      </c>
      <c r="BJ295" s="16" t="s">
        <v>79</v>
      </c>
      <c r="BK295" s="152">
        <f t="shared" si="79"/>
        <v>0</v>
      </c>
      <c r="BL295" s="16" t="s">
        <v>467</v>
      </c>
      <c r="BM295" s="151" t="s">
        <v>1854</v>
      </c>
    </row>
    <row r="296" spans="2:65" s="1" customFormat="1" ht="24.15" customHeight="1" x14ac:dyDescent="0.2">
      <c r="B296" s="138"/>
      <c r="C296" s="174" t="s">
        <v>925</v>
      </c>
      <c r="D296" s="174" t="s">
        <v>167</v>
      </c>
      <c r="E296" s="175" t="s">
        <v>1855</v>
      </c>
      <c r="F296" s="176" t="s">
        <v>1856</v>
      </c>
      <c r="G296" s="177" t="s">
        <v>322</v>
      </c>
      <c r="H296" s="178">
        <v>33</v>
      </c>
      <c r="I296" s="179"/>
      <c r="J296" s="180">
        <f t="shared" si="70"/>
        <v>0</v>
      </c>
      <c r="K296" s="181"/>
      <c r="L296" s="182"/>
      <c r="M296" s="183" t="s">
        <v>1</v>
      </c>
      <c r="N296" s="184" t="s">
        <v>36</v>
      </c>
      <c r="P296" s="149">
        <f t="shared" si="71"/>
        <v>0</v>
      </c>
      <c r="Q296" s="149">
        <v>0</v>
      </c>
      <c r="R296" s="149">
        <f t="shared" si="72"/>
        <v>0</v>
      </c>
      <c r="S296" s="149">
        <v>0</v>
      </c>
      <c r="T296" s="150">
        <f t="shared" si="73"/>
        <v>0</v>
      </c>
      <c r="AR296" s="151" t="s">
        <v>1471</v>
      </c>
      <c r="AT296" s="151" t="s">
        <v>167</v>
      </c>
      <c r="AU296" s="151" t="s">
        <v>75</v>
      </c>
      <c r="AY296" s="16" t="s">
        <v>143</v>
      </c>
      <c r="BE296" s="152">
        <f t="shared" si="74"/>
        <v>0</v>
      </c>
      <c r="BF296" s="152">
        <f t="shared" si="75"/>
        <v>0</v>
      </c>
      <c r="BG296" s="152">
        <f t="shared" si="76"/>
        <v>0</v>
      </c>
      <c r="BH296" s="152">
        <f t="shared" si="77"/>
        <v>0</v>
      </c>
      <c r="BI296" s="152">
        <f t="shared" si="78"/>
        <v>0</v>
      </c>
      <c r="BJ296" s="16" t="s">
        <v>79</v>
      </c>
      <c r="BK296" s="152">
        <f t="shared" si="79"/>
        <v>0</v>
      </c>
      <c r="BL296" s="16" t="s">
        <v>467</v>
      </c>
      <c r="BM296" s="151" t="s">
        <v>1857</v>
      </c>
    </row>
    <row r="297" spans="2:65" s="1" customFormat="1" ht="24.15" customHeight="1" x14ac:dyDescent="0.2">
      <c r="B297" s="138"/>
      <c r="C297" s="139" t="s">
        <v>931</v>
      </c>
      <c r="D297" s="139" t="s">
        <v>145</v>
      </c>
      <c r="E297" s="140" t="s">
        <v>1858</v>
      </c>
      <c r="F297" s="141" t="s">
        <v>1859</v>
      </c>
      <c r="G297" s="142" t="s">
        <v>322</v>
      </c>
      <c r="H297" s="143">
        <v>4</v>
      </c>
      <c r="I297" s="144"/>
      <c r="J297" s="145">
        <f t="shared" si="70"/>
        <v>0</v>
      </c>
      <c r="K297" s="146"/>
      <c r="L297" s="31"/>
      <c r="M297" s="147" t="s">
        <v>1</v>
      </c>
      <c r="N297" s="148" t="s">
        <v>36</v>
      </c>
      <c r="P297" s="149">
        <f t="shared" si="71"/>
        <v>0</v>
      </c>
      <c r="Q297" s="149">
        <v>0</v>
      </c>
      <c r="R297" s="149">
        <f t="shared" si="72"/>
        <v>0</v>
      </c>
      <c r="S297" s="149">
        <v>0</v>
      </c>
      <c r="T297" s="150">
        <f t="shared" si="73"/>
        <v>0</v>
      </c>
      <c r="AR297" s="151" t="s">
        <v>467</v>
      </c>
      <c r="AT297" s="151" t="s">
        <v>145</v>
      </c>
      <c r="AU297" s="151" t="s">
        <v>75</v>
      </c>
      <c r="AY297" s="16" t="s">
        <v>143</v>
      </c>
      <c r="BE297" s="152">
        <f t="shared" si="74"/>
        <v>0</v>
      </c>
      <c r="BF297" s="152">
        <f t="shared" si="75"/>
        <v>0</v>
      </c>
      <c r="BG297" s="152">
        <f t="shared" si="76"/>
        <v>0</v>
      </c>
      <c r="BH297" s="152">
        <f t="shared" si="77"/>
        <v>0</v>
      </c>
      <c r="BI297" s="152">
        <f t="shared" si="78"/>
        <v>0</v>
      </c>
      <c r="BJ297" s="16" t="s">
        <v>79</v>
      </c>
      <c r="BK297" s="152">
        <f t="shared" si="79"/>
        <v>0</v>
      </c>
      <c r="BL297" s="16" t="s">
        <v>467</v>
      </c>
      <c r="BM297" s="151" t="s">
        <v>1860</v>
      </c>
    </row>
    <row r="298" spans="2:65" s="1" customFormat="1" ht="21.75" customHeight="1" x14ac:dyDescent="0.2">
      <c r="B298" s="138"/>
      <c r="C298" s="139" t="s">
        <v>937</v>
      </c>
      <c r="D298" s="139" t="s">
        <v>145</v>
      </c>
      <c r="E298" s="140" t="s">
        <v>1861</v>
      </c>
      <c r="F298" s="141" t="s">
        <v>1862</v>
      </c>
      <c r="G298" s="142" t="s">
        <v>322</v>
      </c>
      <c r="H298" s="143">
        <v>22</v>
      </c>
      <c r="I298" s="144"/>
      <c r="J298" s="145">
        <f t="shared" si="70"/>
        <v>0</v>
      </c>
      <c r="K298" s="146"/>
      <c r="L298" s="31"/>
      <c r="M298" s="147" t="s">
        <v>1</v>
      </c>
      <c r="N298" s="148" t="s">
        <v>36</v>
      </c>
      <c r="P298" s="149">
        <f t="shared" si="71"/>
        <v>0</v>
      </c>
      <c r="Q298" s="149">
        <v>0</v>
      </c>
      <c r="R298" s="149">
        <f t="shared" si="72"/>
        <v>0</v>
      </c>
      <c r="S298" s="149">
        <v>0</v>
      </c>
      <c r="T298" s="150">
        <f t="shared" si="73"/>
        <v>0</v>
      </c>
      <c r="AR298" s="151" t="s">
        <v>467</v>
      </c>
      <c r="AT298" s="151" t="s">
        <v>145</v>
      </c>
      <c r="AU298" s="151" t="s">
        <v>75</v>
      </c>
      <c r="AY298" s="16" t="s">
        <v>143</v>
      </c>
      <c r="BE298" s="152">
        <f t="shared" si="74"/>
        <v>0</v>
      </c>
      <c r="BF298" s="152">
        <f t="shared" si="75"/>
        <v>0</v>
      </c>
      <c r="BG298" s="152">
        <f t="shared" si="76"/>
        <v>0</v>
      </c>
      <c r="BH298" s="152">
        <f t="shared" si="77"/>
        <v>0</v>
      </c>
      <c r="BI298" s="152">
        <f t="shared" si="78"/>
        <v>0</v>
      </c>
      <c r="BJ298" s="16" t="s">
        <v>79</v>
      </c>
      <c r="BK298" s="152">
        <f t="shared" si="79"/>
        <v>0</v>
      </c>
      <c r="BL298" s="16" t="s">
        <v>467</v>
      </c>
      <c r="BM298" s="151" t="s">
        <v>1863</v>
      </c>
    </row>
    <row r="299" spans="2:65" s="1" customFormat="1" ht="24.15" customHeight="1" x14ac:dyDescent="0.2">
      <c r="B299" s="138"/>
      <c r="C299" s="174" t="s">
        <v>943</v>
      </c>
      <c r="D299" s="174" t="s">
        <v>167</v>
      </c>
      <c r="E299" s="175" t="s">
        <v>1864</v>
      </c>
      <c r="F299" s="176" t="s">
        <v>1865</v>
      </c>
      <c r="G299" s="177" t="s">
        <v>208</v>
      </c>
      <c r="H299" s="178">
        <v>4</v>
      </c>
      <c r="I299" s="179"/>
      <c r="J299" s="180">
        <f t="shared" si="70"/>
        <v>0</v>
      </c>
      <c r="K299" s="181"/>
      <c r="L299" s="182"/>
      <c r="M299" s="183" t="s">
        <v>1</v>
      </c>
      <c r="N299" s="184" t="s">
        <v>36</v>
      </c>
      <c r="P299" s="149">
        <f t="shared" si="71"/>
        <v>0</v>
      </c>
      <c r="Q299" s="149">
        <v>0</v>
      </c>
      <c r="R299" s="149">
        <f t="shared" si="72"/>
        <v>0</v>
      </c>
      <c r="S299" s="149">
        <v>0</v>
      </c>
      <c r="T299" s="150">
        <f t="shared" si="73"/>
        <v>0</v>
      </c>
      <c r="AR299" s="151" t="s">
        <v>1471</v>
      </c>
      <c r="AT299" s="151" t="s">
        <v>167</v>
      </c>
      <c r="AU299" s="151" t="s">
        <v>75</v>
      </c>
      <c r="AY299" s="16" t="s">
        <v>143</v>
      </c>
      <c r="BE299" s="152">
        <f t="shared" si="74"/>
        <v>0</v>
      </c>
      <c r="BF299" s="152">
        <f t="shared" si="75"/>
        <v>0</v>
      </c>
      <c r="BG299" s="152">
        <f t="shared" si="76"/>
        <v>0</v>
      </c>
      <c r="BH299" s="152">
        <f t="shared" si="77"/>
        <v>0</v>
      </c>
      <c r="BI299" s="152">
        <f t="shared" si="78"/>
        <v>0</v>
      </c>
      <c r="BJ299" s="16" t="s">
        <v>79</v>
      </c>
      <c r="BK299" s="152">
        <f t="shared" si="79"/>
        <v>0</v>
      </c>
      <c r="BL299" s="16" t="s">
        <v>467</v>
      </c>
      <c r="BM299" s="151" t="s">
        <v>1866</v>
      </c>
    </row>
    <row r="300" spans="2:65" s="1" customFormat="1" ht="24.15" customHeight="1" x14ac:dyDescent="0.2">
      <c r="B300" s="138"/>
      <c r="C300" s="174" t="s">
        <v>948</v>
      </c>
      <c r="D300" s="174" t="s">
        <v>167</v>
      </c>
      <c r="E300" s="175" t="s">
        <v>1867</v>
      </c>
      <c r="F300" s="176" t="s">
        <v>1868</v>
      </c>
      <c r="G300" s="177" t="s">
        <v>208</v>
      </c>
      <c r="H300" s="178">
        <v>2</v>
      </c>
      <c r="I300" s="179"/>
      <c r="J300" s="180">
        <f t="shared" si="70"/>
        <v>0</v>
      </c>
      <c r="K300" s="181"/>
      <c r="L300" s="182"/>
      <c r="M300" s="183" t="s">
        <v>1</v>
      </c>
      <c r="N300" s="184" t="s">
        <v>36</v>
      </c>
      <c r="P300" s="149">
        <f t="shared" si="71"/>
        <v>0</v>
      </c>
      <c r="Q300" s="149">
        <v>0</v>
      </c>
      <c r="R300" s="149">
        <f t="shared" si="72"/>
        <v>0</v>
      </c>
      <c r="S300" s="149">
        <v>0</v>
      </c>
      <c r="T300" s="150">
        <f t="shared" si="73"/>
        <v>0</v>
      </c>
      <c r="AR300" s="151" t="s">
        <v>1471</v>
      </c>
      <c r="AT300" s="151" t="s">
        <v>167</v>
      </c>
      <c r="AU300" s="151" t="s">
        <v>75</v>
      </c>
      <c r="AY300" s="16" t="s">
        <v>143</v>
      </c>
      <c r="BE300" s="152">
        <f t="shared" si="74"/>
        <v>0</v>
      </c>
      <c r="BF300" s="152">
        <f t="shared" si="75"/>
        <v>0</v>
      </c>
      <c r="BG300" s="152">
        <f t="shared" si="76"/>
        <v>0</v>
      </c>
      <c r="BH300" s="152">
        <f t="shared" si="77"/>
        <v>0</v>
      </c>
      <c r="BI300" s="152">
        <f t="shared" si="78"/>
        <v>0</v>
      </c>
      <c r="BJ300" s="16" t="s">
        <v>79</v>
      </c>
      <c r="BK300" s="152">
        <f t="shared" si="79"/>
        <v>0</v>
      </c>
      <c r="BL300" s="16" t="s">
        <v>467</v>
      </c>
      <c r="BM300" s="151" t="s">
        <v>1869</v>
      </c>
    </row>
    <row r="301" spans="2:65" s="1" customFormat="1" ht="21.75" customHeight="1" x14ac:dyDescent="0.2">
      <c r="B301" s="138"/>
      <c r="C301" s="174" t="s">
        <v>953</v>
      </c>
      <c r="D301" s="174" t="s">
        <v>167</v>
      </c>
      <c r="E301" s="175" t="s">
        <v>1870</v>
      </c>
      <c r="F301" s="176" t="s">
        <v>1871</v>
      </c>
      <c r="G301" s="177" t="s">
        <v>1163</v>
      </c>
      <c r="H301" s="178">
        <v>20</v>
      </c>
      <c r="I301" s="179"/>
      <c r="J301" s="180">
        <f t="shared" si="70"/>
        <v>0</v>
      </c>
      <c r="K301" s="181"/>
      <c r="L301" s="182"/>
      <c r="M301" s="183" t="s">
        <v>1</v>
      </c>
      <c r="N301" s="184" t="s">
        <v>36</v>
      </c>
      <c r="P301" s="149">
        <f t="shared" si="71"/>
        <v>0</v>
      </c>
      <c r="Q301" s="149">
        <v>0</v>
      </c>
      <c r="R301" s="149">
        <f t="shared" si="72"/>
        <v>0</v>
      </c>
      <c r="S301" s="149">
        <v>0</v>
      </c>
      <c r="T301" s="150">
        <f t="shared" si="73"/>
        <v>0</v>
      </c>
      <c r="AR301" s="151" t="s">
        <v>1471</v>
      </c>
      <c r="AT301" s="151" t="s">
        <v>167</v>
      </c>
      <c r="AU301" s="151" t="s">
        <v>75</v>
      </c>
      <c r="AY301" s="16" t="s">
        <v>143</v>
      </c>
      <c r="BE301" s="152">
        <f t="shared" si="74"/>
        <v>0</v>
      </c>
      <c r="BF301" s="152">
        <f t="shared" si="75"/>
        <v>0</v>
      </c>
      <c r="BG301" s="152">
        <f t="shared" si="76"/>
        <v>0</v>
      </c>
      <c r="BH301" s="152">
        <f t="shared" si="77"/>
        <v>0</v>
      </c>
      <c r="BI301" s="152">
        <f t="shared" si="78"/>
        <v>0</v>
      </c>
      <c r="BJ301" s="16" t="s">
        <v>79</v>
      </c>
      <c r="BK301" s="152">
        <f t="shared" si="79"/>
        <v>0</v>
      </c>
      <c r="BL301" s="16" t="s">
        <v>467</v>
      </c>
      <c r="BM301" s="151" t="s">
        <v>1872</v>
      </c>
    </row>
    <row r="302" spans="2:65" s="1" customFormat="1" ht="16.5" customHeight="1" x14ac:dyDescent="0.2">
      <c r="B302" s="138"/>
      <c r="C302" s="174" t="s">
        <v>959</v>
      </c>
      <c r="D302" s="174" t="s">
        <v>167</v>
      </c>
      <c r="E302" s="175" t="s">
        <v>1873</v>
      </c>
      <c r="F302" s="176" t="s">
        <v>1874</v>
      </c>
      <c r="G302" s="177" t="s">
        <v>1163</v>
      </c>
      <c r="H302" s="178">
        <v>6</v>
      </c>
      <c r="I302" s="179"/>
      <c r="J302" s="180">
        <f t="shared" si="70"/>
        <v>0</v>
      </c>
      <c r="K302" s="181"/>
      <c r="L302" s="182"/>
      <c r="M302" s="183" t="s">
        <v>1</v>
      </c>
      <c r="N302" s="184" t="s">
        <v>36</v>
      </c>
      <c r="P302" s="149">
        <f t="shared" si="71"/>
        <v>0</v>
      </c>
      <c r="Q302" s="149">
        <v>0</v>
      </c>
      <c r="R302" s="149">
        <f t="shared" si="72"/>
        <v>0</v>
      </c>
      <c r="S302" s="149">
        <v>0</v>
      </c>
      <c r="T302" s="150">
        <f t="shared" si="73"/>
        <v>0</v>
      </c>
      <c r="AR302" s="151" t="s">
        <v>1471</v>
      </c>
      <c r="AT302" s="151" t="s">
        <v>167</v>
      </c>
      <c r="AU302" s="151" t="s">
        <v>75</v>
      </c>
      <c r="AY302" s="16" t="s">
        <v>143</v>
      </c>
      <c r="BE302" s="152">
        <f t="shared" si="74"/>
        <v>0</v>
      </c>
      <c r="BF302" s="152">
        <f t="shared" si="75"/>
        <v>0</v>
      </c>
      <c r="BG302" s="152">
        <f t="shared" si="76"/>
        <v>0</v>
      </c>
      <c r="BH302" s="152">
        <f t="shared" si="77"/>
        <v>0</v>
      </c>
      <c r="BI302" s="152">
        <f t="shared" si="78"/>
        <v>0</v>
      </c>
      <c r="BJ302" s="16" t="s">
        <v>79</v>
      </c>
      <c r="BK302" s="152">
        <f t="shared" si="79"/>
        <v>0</v>
      </c>
      <c r="BL302" s="16" t="s">
        <v>467</v>
      </c>
      <c r="BM302" s="151" t="s">
        <v>1875</v>
      </c>
    </row>
    <row r="303" spans="2:65" s="1" customFormat="1" ht="16.5" customHeight="1" x14ac:dyDescent="0.2">
      <c r="B303" s="138"/>
      <c r="C303" s="174" t="s">
        <v>964</v>
      </c>
      <c r="D303" s="174" t="s">
        <v>167</v>
      </c>
      <c r="E303" s="175" t="s">
        <v>1876</v>
      </c>
      <c r="F303" s="176" t="s">
        <v>1877</v>
      </c>
      <c r="G303" s="177" t="s">
        <v>208</v>
      </c>
      <c r="H303" s="178">
        <v>1</v>
      </c>
      <c r="I303" s="179"/>
      <c r="J303" s="180">
        <f t="shared" si="70"/>
        <v>0</v>
      </c>
      <c r="K303" s="181"/>
      <c r="L303" s="182"/>
      <c r="M303" s="183" t="s">
        <v>1</v>
      </c>
      <c r="N303" s="184" t="s">
        <v>36</v>
      </c>
      <c r="P303" s="149">
        <f t="shared" si="71"/>
        <v>0</v>
      </c>
      <c r="Q303" s="149">
        <v>0</v>
      </c>
      <c r="R303" s="149">
        <f t="shared" si="72"/>
        <v>0</v>
      </c>
      <c r="S303" s="149">
        <v>0</v>
      </c>
      <c r="T303" s="150">
        <f t="shared" si="73"/>
        <v>0</v>
      </c>
      <c r="AR303" s="151" t="s">
        <v>1471</v>
      </c>
      <c r="AT303" s="151" t="s">
        <v>167</v>
      </c>
      <c r="AU303" s="151" t="s">
        <v>75</v>
      </c>
      <c r="AY303" s="16" t="s">
        <v>143</v>
      </c>
      <c r="BE303" s="152">
        <f t="shared" si="74"/>
        <v>0</v>
      </c>
      <c r="BF303" s="152">
        <f t="shared" si="75"/>
        <v>0</v>
      </c>
      <c r="BG303" s="152">
        <f t="shared" si="76"/>
        <v>0</v>
      </c>
      <c r="BH303" s="152">
        <f t="shared" si="77"/>
        <v>0</v>
      </c>
      <c r="BI303" s="152">
        <f t="shared" si="78"/>
        <v>0</v>
      </c>
      <c r="BJ303" s="16" t="s">
        <v>79</v>
      </c>
      <c r="BK303" s="152">
        <f t="shared" si="79"/>
        <v>0</v>
      </c>
      <c r="BL303" s="16" t="s">
        <v>467</v>
      </c>
      <c r="BM303" s="151" t="s">
        <v>1878</v>
      </c>
    </row>
    <row r="304" spans="2:65" s="1" customFormat="1" ht="24.15" customHeight="1" x14ac:dyDescent="0.2">
      <c r="B304" s="138"/>
      <c r="C304" s="139" t="s">
        <v>971</v>
      </c>
      <c r="D304" s="139" t="s">
        <v>145</v>
      </c>
      <c r="E304" s="140" t="s">
        <v>1879</v>
      </c>
      <c r="F304" s="141" t="s">
        <v>1880</v>
      </c>
      <c r="G304" s="142" t="s">
        <v>322</v>
      </c>
      <c r="H304" s="143">
        <v>22</v>
      </c>
      <c r="I304" s="144"/>
      <c r="J304" s="145">
        <f t="shared" si="70"/>
        <v>0</v>
      </c>
      <c r="K304" s="146"/>
      <c r="L304" s="31"/>
      <c r="M304" s="147" t="s">
        <v>1</v>
      </c>
      <c r="N304" s="148" t="s">
        <v>36</v>
      </c>
      <c r="P304" s="149">
        <f t="shared" si="71"/>
        <v>0</v>
      </c>
      <c r="Q304" s="149">
        <v>0</v>
      </c>
      <c r="R304" s="149">
        <f t="shared" si="72"/>
        <v>0</v>
      </c>
      <c r="S304" s="149">
        <v>0</v>
      </c>
      <c r="T304" s="150">
        <f t="shared" si="73"/>
        <v>0</v>
      </c>
      <c r="AR304" s="151" t="s">
        <v>467</v>
      </c>
      <c r="AT304" s="151" t="s">
        <v>145</v>
      </c>
      <c r="AU304" s="151" t="s">
        <v>75</v>
      </c>
      <c r="AY304" s="16" t="s">
        <v>143</v>
      </c>
      <c r="BE304" s="152">
        <f t="shared" si="74"/>
        <v>0</v>
      </c>
      <c r="BF304" s="152">
        <f t="shared" si="75"/>
        <v>0</v>
      </c>
      <c r="BG304" s="152">
        <f t="shared" si="76"/>
        <v>0</v>
      </c>
      <c r="BH304" s="152">
        <f t="shared" si="77"/>
        <v>0</v>
      </c>
      <c r="BI304" s="152">
        <f t="shared" si="78"/>
        <v>0</v>
      </c>
      <c r="BJ304" s="16" t="s">
        <v>79</v>
      </c>
      <c r="BK304" s="152">
        <f t="shared" si="79"/>
        <v>0</v>
      </c>
      <c r="BL304" s="16" t="s">
        <v>467</v>
      </c>
      <c r="BM304" s="151" t="s">
        <v>1881</v>
      </c>
    </row>
    <row r="305" spans="2:65" s="1" customFormat="1" ht="33" customHeight="1" x14ac:dyDescent="0.2">
      <c r="B305" s="138"/>
      <c r="C305" s="139" t="s">
        <v>979</v>
      </c>
      <c r="D305" s="139" t="s">
        <v>145</v>
      </c>
      <c r="E305" s="140" t="s">
        <v>1882</v>
      </c>
      <c r="F305" s="141" t="s">
        <v>1883</v>
      </c>
      <c r="G305" s="142" t="s">
        <v>322</v>
      </c>
      <c r="H305" s="143">
        <v>22</v>
      </c>
      <c r="I305" s="144"/>
      <c r="J305" s="145">
        <f t="shared" si="70"/>
        <v>0</v>
      </c>
      <c r="K305" s="146"/>
      <c r="L305" s="31"/>
      <c r="M305" s="147" t="s">
        <v>1</v>
      </c>
      <c r="N305" s="148" t="s">
        <v>36</v>
      </c>
      <c r="P305" s="149">
        <f t="shared" si="71"/>
        <v>0</v>
      </c>
      <c r="Q305" s="149">
        <v>0</v>
      </c>
      <c r="R305" s="149">
        <f t="shared" si="72"/>
        <v>0</v>
      </c>
      <c r="S305" s="149">
        <v>0</v>
      </c>
      <c r="T305" s="150">
        <f t="shared" si="73"/>
        <v>0</v>
      </c>
      <c r="AR305" s="151" t="s">
        <v>467</v>
      </c>
      <c r="AT305" s="151" t="s">
        <v>145</v>
      </c>
      <c r="AU305" s="151" t="s">
        <v>75</v>
      </c>
      <c r="AY305" s="16" t="s">
        <v>143</v>
      </c>
      <c r="BE305" s="152">
        <f t="shared" si="74"/>
        <v>0</v>
      </c>
      <c r="BF305" s="152">
        <f t="shared" si="75"/>
        <v>0</v>
      </c>
      <c r="BG305" s="152">
        <f t="shared" si="76"/>
        <v>0</v>
      </c>
      <c r="BH305" s="152">
        <f t="shared" si="77"/>
        <v>0</v>
      </c>
      <c r="BI305" s="152">
        <f t="shared" si="78"/>
        <v>0</v>
      </c>
      <c r="BJ305" s="16" t="s">
        <v>79</v>
      </c>
      <c r="BK305" s="152">
        <f t="shared" si="79"/>
        <v>0</v>
      </c>
      <c r="BL305" s="16" t="s">
        <v>467</v>
      </c>
      <c r="BM305" s="151" t="s">
        <v>1884</v>
      </c>
    </row>
    <row r="306" spans="2:65" s="1" customFormat="1" ht="16.5" customHeight="1" x14ac:dyDescent="0.2">
      <c r="B306" s="138"/>
      <c r="C306" s="174" t="s">
        <v>983</v>
      </c>
      <c r="D306" s="174" t="s">
        <v>167</v>
      </c>
      <c r="E306" s="175" t="s">
        <v>1885</v>
      </c>
      <c r="F306" s="176" t="s">
        <v>1886</v>
      </c>
      <c r="G306" s="177" t="s">
        <v>170</v>
      </c>
      <c r="H306" s="178">
        <v>0.38500000000000001</v>
      </c>
      <c r="I306" s="179"/>
      <c r="J306" s="180">
        <f t="shared" si="70"/>
        <v>0</v>
      </c>
      <c r="K306" s="181"/>
      <c r="L306" s="182"/>
      <c r="M306" s="183" t="s">
        <v>1</v>
      </c>
      <c r="N306" s="184" t="s">
        <v>36</v>
      </c>
      <c r="P306" s="149">
        <f t="shared" si="71"/>
        <v>0</v>
      </c>
      <c r="Q306" s="149">
        <v>0</v>
      </c>
      <c r="R306" s="149">
        <f t="shared" si="72"/>
        <v>0</v>
      </c>
      <c r="S306" s="149">
        <v>0</v>
      </c>
      <c r="T306" s="150">
        <f t="shared" si="73"/>
        <v>0</v>
      </c>
      <c r="AR306" s="151" t="s">
        <v>1471</v>
      </c>
      <c r="AT306" s="151" t="s">
        <v>167</v>
      </c>
      <c r="AU306" s="151" t="s">
        <v>75</v>
      </c>
      <c r="AY306" s="16" t="s">
        <v>143</v>
      </c>
      <c r="BE306" s="152">
        <f t="shared" si="74"/>
        <v>0</v>
      </c>
      <c r="BF306" s="152">
        <f t="shared" si="75"/>
        <v>0</v>
      </c>
      <c r="BG306" s="152">
        <f t="shared" si="76"/>
        <v>0</v>
      </c>
      <c r="BH306" s="152">
        <f t="shared" si="77"/>
        <v>0</v>
      </c>
      <c r="BI306" s="152">
        <f t="shared" si="78"/>
        <v>0</v>
      </c>
      <c r="BJ306" s="16" t="s">
        <v>79</v>
      </c>
      <c r="BK306" s="152">
        <f t="shared" si="79"/>
        <v>0</v>
      </c>
      <c r="BL306" s="16" t="s">
        <v>467</v>
      </c>
      <c r="BM306" s="151" t="s">
        <v>1887</v>
      </c>
    </row>
    <row r="307" spans="2:65" s="1" customFormat="1" ht="24.15" customHeight="1" x14ac:dyDescent="0.2">
      <c r="B307" s="138"/>
      <c r="C307" s="174" t="s">
        <v>988</v>
      </c>
      <c r="D307" s="174" t="s">
        <v>167</v>
      </c>
      <c r="E307" s="175" t="s">
        <v>1888</v>
      </c>
      <c r="F307" s="176" t="s">
        <v>1889</v>
      </c>
      <c r="G307" s="177" t="s">
        <v>208</v>
      </c>
      <c r="H307" s="178">
        <v>44</v>
      </c>
      <c r="I307" s="179"/>
      <c r="J307" s="180">
        <f t="shared" si="70"/>
        <v>0</v>
      </c>
      <c r="K307" s="181"/>
      <c r="L307" s="182"/>
      <c r="M307" s="183" t="s">
        <v>1</v>
      </c>
      <c r="N307" s="184" t="s">
        <v>36</v>
      </c>
      <c r="P307" s="149">
        <f t="shared" si="71"/>
        <v>0</v>
      </c>
      <c r="Q307" s="149">
        <v>0</v>
      </c>
      <c r="R307" s="149">
        <f t="shared" si="72"/>
        <v>0</v>
      </c>
      <c r="S307" s="149">
        <v>0</v>
      </c>
      <c r="T307" s="150">
        <f t="shared" si="73"/>
        <v>0</v>
      </c>
      <c r="AR307" s="151" t="s">
        <v>1471</v>
      </c>
      <c r="AT307" s="151" t="s">
        <v>167</v>
      </c>
      <c r="AU307" s="151" t="s">
        <v>75</v>
      </c>
      <c r="AY307" s="16" t="s">
        <v>143</v>
      </c>
      <c r="BE307" s="152">
        <f t="shared" si="74"/>
        <v>0</v>
      </c>
      <c r="BF307" s="152">
        <f t="shared" si="75"/>
        <v>0</v>
      </c>
      <c r="BG307" s="152">
        <f t="shared" si="76"/>
        <v>0</v>
      </c>
      <c r="BH307" s="152">
        <f t="shared" si="77"/>
        <v>0</v>
      </c>
      <c r="BI307" s="152">
        <f t="shared" si="78"/>
        <v>0</v>
      </c>
      <c r="BJ307" s="16" t="s">
        <v>79</v>
      </c>
      <c r="BK307" s="152">
        <f t="shared" si="79"/>
        <v>0</v>
      </c>
      <c r="BL307" s="16" t="s">
        <v>467</v>
      </c>
      <c r="BM307" s="151" t="s">
        <v>1890</v>
      </c>
    </row>
    <row r="308" spans="2:65" s="1" customFormat="1" ht="21.75" customHeight="1" x14ac:dyDescent="0.2">
      <c r="B308" s="138"/>
      <c r="C308" s="139" t="s">
        <v>992</v>
      </c>
      <c r="D308" s="139" t="s">
        <v>145</v>
      </c>
      <c r="E308" s="140" t="s">
        <v>1891</v>
      </c>
      <c r="F308" s="141" t="s">
        <v>1892</v>
      </c>
      <c r="G308" s="142" t="s">
        <v>322</v>
      </c>
      <c r="H308" s="143">
        <v>24</v>
      </c>
      <c r="I308" s="144"/>
      <c r="J308" s="145">
        <f t="shared" si="70"/>
        <v>0</v>
      </c>
      <c r="K308" s="146"/>
      <c r="L308" s="31"/>
      <c r="M308" s="147" t="s">
        <v>1</v>
      </c>
      <c r="N308" s="148" t="s">
        <v>36</v>
      </c>
      <c r="P308" s="149">
        <f t="shared" si="71"/>
        <v>0</v>
      </c>
      <c r="Q308" s="149">
        <v>0</v>
      </c>
      <c r="R308" s="149">
        <f t="shared" si="72"/>
        <v>0</v>
      </c>
      <c r="S308" s="149">
        <v>0</v>
      </c>
      <c r="T308" s="150">
        <f t="shared" si="73"/>
        <v>0</v>
      </c>
      <c r="AR308" s="151" t="s">
        <v>467</v>
      </c>
      <c r="AT308" s="151" t="s">
        <v>145</v>
      </c>
      <c r="AU308" s="151" t="s">
        <v>75</v>
      </c>
      <c r="AY308" s="16" t="s">
        <v>143</v>
      </c>
      <c r="BE308" s="152">
        <f t="shared" si="74"/>
        <v>0</v>
      </c>
      <c r="BF308" s="152">
        <f t="shared" si="75"/>
        <v>0</v>
      </c>
      <c r="BG308" s="152">
        <f t="shared" si="76"/>
        <v>0</v>
      </c>
      <c r="BH308" s="152">
        <f t="shared" si="77"/>
        <v>0</v>
      </c>
      <c r="BI308" s="152">
        <f t="shared" si="78"/>
        <v>0</v>
      </c>
      <c r="BJ308" s="16" t="s">
        <v>79</v>
      </c>
      <c r="BK308" s="152">
        <f t="shared" si="79"/>
        <v>0</v>
      </c>
      <c r="BL308" s="16" t="s">
        <v>467</v>
      </c>
      <c r="BM308" s="151" t="s">
        <v>1893</v>
      </c>
    </row>
    <row r="309" spans="2:65" s="1" customFormat="1" ht="24.15" customHeight="1" x14ac:dyDescent="0.2">
      <c r="B309" s="138"/>
      <c r="C309" s="139" t="s">
        <v>1014</v>
      </c>
      <c r="D309" s="139" t="s">
        <v>145</v>
      </c>
      <c r="E309" s="140" t="s">
        <v>1894</v>
      </c>
      <c r="F309" s="141" t="s">
        <v>1895</v>
      </c>
      <c r="G309" s="142" t="s">
        <v>155</v>
      </c>
      <c r="H309" s="143">
        <v>8.8000000000000007</v>
      </c>
      <c r="I309" s="144"/>
      <c r="J309" s="145">
        <f t="shared" si="70"/>
        <v>0</v>
      </c>
      <c r="K309" s="146"/>
      <c r="L309" s="31"/>
      <c r="M309" s="147" t="s">
        <v>1</v>
      </c>
      <c r="N309" s="148" t="s">
        <v>36</v>
      </c>
      <c r="P309" s="149">
        <f t="shared" si="71"/>
        <v>0</v>
      </c>
      <c r="Q309" s="149">
        <v>0</v>
      </c>
      <c r="R309" s="149">
        <f t="shared" si="72"/>
        <v>0</v>
      </c>
      <c r="S309" s="149">
        <v>0</v>
      </c>
      <c r="T309" s="150">
        <f t="shared" si="73"/>
        <v>0</v>
      </c>
      <c r="AR309" s="151" t="s">
        <v>467</v>
      </c>
      <c r="AT309" s="151" t="s">
        <v>145</v>
      </c>
      <c r="AU309" s="151" t="s">
        <v>75</v>
      </c>
      <c r="AY309" s="16" t="s">
        <v>143</v>
      </c>
      <c r="BE309" s="152">
        <f t="shared" si="74"/>
        <v>0</v>
      </c>
      <c r="BF309" s="152">
        <f t="shared" si="75"/>
        <v>0</v>
      </c>
      <c r="BG309" s="152">
        <f t="shared" si="76"/>
        <v>0</v>
      </c>
      <c r="BH309" s="152">
        <f t="shared" si="77"/>
        <v>0</v>
      </c>
      <c r="BI309" s="152">
        <f t="shared" si="78"/>
        <v>0</v>
      </c>
      <c r="BJ309" s="16" t="s">
        <v>79</v>
      </c>
      <c r="BK309" s="152">
        <f t="shared" si="79"/>
        <v>0</v>
      </c>
      <c r="BL309" s="16" t="s">
        <v>467</v>
      </c>
      <c r="BM309" s="151" t="s">
        <v>1896</v>
      </c>
    </row>
    <row r="310" spans="2:65" s="11" customFormat="1" ht="25.95" customHeight="1" x14ac:dyDescent="0.25">
      <c r="B310" s="126"/>
      <c r="D310" s="127" t="s">
        <v>69</v>
      </c>
      <c r="E310" s="128" t="s">
        <v>167</v>
      </c>
      <c r="F310" s="128" t="s">
        <v>976</v>
      </c>
      <c r="I310" s="129"/>
      <c r="J310" s="130">
        <f>BK310</f>
        <v>0</v>
      </c>
      <c r="L310" s="126"/>
      <c r="M310" s="131"/>
      <c r="P310" s="132">
        <f>P311+SUM(P312:P317)+P328+P331</f>
        <v>0</v>
      </c>
      <c r="R310" s="132">
        <f>R311+SUM(R312:R317)+R328+R331</f>
        <v>0</v>
      </c>
      <c r="T310" s="133">
        <f>T311+SUM(T312:T317)+T328+T331</f>
        <v>0</v>
      </c>
      <c r="AR310" s="127" t="s">
        <v>82</v>
      </c>
      <c r="AT310" s="134" t="s">
        <v>69</v>
      </c>
      <c r="AU310" s="134" t="s">
        <v>70</v>
      </c>
      <c r="AY310" s="127" t="s">
        <v>143</v>
      </c>
      <c r="BK310" s="135">
        <f>BK311+SUM(BK312:BK317)+BK328+BK331</f>
        <v>0</v>
      </c>
    </row>
    <row r="311" spans="2:65" s="1" customFormat="1" ht="16.5" customHeight="1" x14ac:dyDescent="0.2">
      <c r="B311" s="138"/>
      <c r="C311" s="174" t="s">
        <v>1015</v>
      </c>
      <c r="D311" s="174" t="s">
        <v>167</v>
      </c>
      <c r="E311" s="175" t="s">
        <v>1897</v>
      </c>
      <c r="F311" s="176" t="s">
        <v>1898</v>
      </c>
      <c r="G311" s="177" t="s">
        <v>530</v>
      </c>
      <c r="H311" s="194"/>
      <c r="I311" s="179"/>
      <c r="J311" s="180">
        <f t="shared" ref="J311:J316" si="80">ROUND(I311*H311,2)</f>
        <v>0</v>
      </c>
      <c r="K311" s="181"/>
      <c r="L311" s="182"/>
      <c r="M311" s="183" t="s">
        <v>1</v>
      </c>
      <c r="N311" s="184" t="s">
        <v>36</v>
      </c>
      <c r="P311" s="149">
        <f t="shared" ref="P311:P316" si="81">O311*H311</f>
        <v>0</v>
      </c>
      <c r="Q311" s="149">
        <v>0</v>
      </c>
      <c r="R311" s="149">
        <f t="shared" ref="R311:R316" si="82">Q311*H311</f>
        <v>0</v>
      </c>
      <c r="S311" s="149">
        <v>0</v>
      </c>
      <c r="T311" s="150">
        <f t="shared" ref="T311:T316" si="83">S311*H311</f>
        <v>0</v>
      </c>
      <c r="AR311" s="151" t="s">
        <v>1471</v>
      </c>
      <c r="AT311" s="151" t="s">
        <v>167</v>
      </c>
      <c r="AU311" s="151" t="s">
        <v>75</v>
      </c>
      <c r="AY311" s="16" t="s">
        <v>143</v>
      </c>
      <c r="BE311" s="152">
        <f t="shared" ref="BE311:BE316" si="84">IF(N311="základná",J311,0)</f>
        <v>0</v>
      </c>
      <c r="BF311" s="152">
        <f t="shared" ref="BF311:BF316" si="85">IF(N311="znížená",J311,0)</f>
        <v>0</v>
      </c>
      <c r="BG311" s="152">
        <f t="shared" ref="BG311:BG316" si="86">IF(N311="zákl. prenesená",J311,0)</f>
        <v>0</v>
      </c>
      <c r="BH311" s="152">
        <f t="shared" ref="BH311:BH316" si="87">IF(N311="zníž. prenesená",J311,0)</f>
        <v>0</v>
      </c>
      <c r="BI311" s="152">
        <f t="shared" ref="BI311:BI316" si="88">IF(N311="nulová",J311,0)</f>
        <v>0</v>
      </c>
      <c r="BJ311" s="16" t="s">
        <v>79</v>
      </c>
      <c r="BK311" s="152">
        <f t="shared" ref="BK311:BK316" si="89">ROUND(I311*H311,2)</f>
        <v>0</v>
      </c>
      <c r="BL311" s="16" t="s">
        <v>467</v>
      </c>
      <c r="BM311" s="151" t="s">
        <v>1899</v>
      </c>
    </row>
    <row r="312" spans="2:65" s="1" customFormat="1" ht="16.5" customHeight="1" x14ac:dyDescent="0.2">
      <c r="B312" s="138"/>
      <c r="C312" s="174" t="s">
        <v>1016</v>
      </c>
      <c r="D312" s="174" t="s">
        <v>167</v>
      </c>
      <c r="E312" s="175" t="s">
        <v>1900</v>
      </c>
      <c r="F312" s="176" t="s">
        <v>1901</v>
      </c>
      <c r="G312" s="177" t="s">
        <v>530</v>
      </c>
      <c r="H312" s="194"/>
      <c r="I312" s="179"/>
      <c r="J312" s="180">
        <f t="shared" si="80"/>
        <v>0</v>
      </c>
      <c r="K312" s="181"/>
      <c r="L312" s="182"/>
      <c r="M312" s="183" t="s">
        <v>1</v>
      </c>
      <c r="N312" s="184" t="s">
        <v>36</v>
      </c>
      <c r="P312" s="149">
        <f t="shared" si="81"/>
        <v>0</v>
      </c>
      <c r="Q312" s="149">
        <v>0</v>
      </c>
      <c r="R312" s="149">
        <f t="shared" si="82"/>
        <v>0</v>
      </c>
      <c r="S312" s="149">
        <v>0</v>
      </c>
      <c r="T312" s="150">
        <f t="shared" si="83"/>
        <v>0</v>
      </c>
      <c r="AR312" s="151" t="s">
        <v>1471</v>
      </c>
      <c r="AT312" s="151" t="s">
        <v>167</v>
      </c>
      <c r="AU312" s="151" t="s">
        <v>75</v>
      </c>
      <c r="AY312" s="16" t="s">
        <v>143</v>
      </c>
      <c r="BE312" s="152">
        <f t="shared" si="84"/>
        <v>0</v>
      </c>
      <c r="BF312" s="152">
        <f t="shared" si="85"/>
        <v>0</v>
      </c>
      <c r="BG312" s="152">
        <f t="shared" si="86"/>
        <v>0</v>
      </c>
      <c r="BH312" s="152">
        <f t="shared" si="87"/>
        <v>0</v>
      </c>
      <c r="BI312" s="152">
        <f t="shared" si="88"/>
        <v>0</v>
      </c>
      <c r="BJ312" s="16" t="s">
        <v>79</v>
      </c>
      <c r="BK312" s="152">
        <f t="shared" si="89"/>
        <v>0</v>
      </c>
      <c r="BL312" s="16" t="s">
        <v>467</v>
      </c>
      <c r="BM312" s="151" t="s">
        <v>1902</v>
      </c>
    </row>
    <row r="313" spans="2:65" s="1" customFormat="1" ht="16.5" customHeight="1" x14ac:dyDescent="0.2">
      <c r="B313" s="138"/>
      <c r="C313" s="139" t="s">
        <v>1347</v>
      </c>
      <c r="D313" s="139" t="s">
        <v>145</v>
      </c>
      <c r="E313" s="140" t="s">
        <v>1903</v>
      </c>
      <c r="F313" s="141" t="s">
        <v>1904</v>
      </c>
      <c r="G313" s="142" t="s">
        <v>530</v>
      </c>
      <c r="H313" s="188"/>
      <c r="I313" s="144"/>
      <c r="J313" s="145">
        <f t="shared" si="80"/>
        <v>0</v>
      </c>
      <c r="K313" s="146"/>
      <c r="L313" s="31"/>
      <c r="M313" s="147" t="s">
        <v>1</v>
      </c>
      <c r="N313" s="148" t="s">
        <v>36</v>
      </c>
      <c r="P313" s="149">
        <f t="shared" si="81"/>
        <v>0</v>
      </c>
      <c r="Q313" s="149">
        <v>0</v>
      </c>
      <c r="R313" s="149">
        <f t="shared" si="82"/>
        <v>0</v>
      </c>
      <c r="S313" s="149">
        <v>0</v>
      </c>
      <c r="T313" s="150">
        <f t="shared" si="83"/>
        <v>0</v>
      </c>
      <c r="AR313" s="151" t="s">
        <v>467</v>
      </c>
      <c r="AT313" s="151" t="s">
        <v>145</v>
      </c>
      <c r="AU313" s="151" t="s">
        <v>75</v>
      </c>
      <c r="AY313" s="16" t="s">
        <v>143</v>
      </c>
      <c r="BE313" s="152">
        <f t="shared" si="84"/>
        <v>0</v>
      </c>
      <c r="BF313" s="152">
        <f t="shared" si="85"/>
        <v>0</v>
      </c>
      <c r="BG313" s="152">
        <f t="shared" si="86"/>
        <v>0</v>
      </c>
      <c r="BH313" s="152">
        <f t="shared" si="87"/>
        <v>0</v>
      </c>
      <c r="BI313" s="152">
        <f t="shared" si="88"/>
        <v>0</v>
      </c>
      <c r="BJ313" s="16" t="s">
        <v>79</v>
      </c>
      <c r="BK313" s="152">
        <f t="shared" si="89"/>
        <v>0</v>
      </c>
      <c r="BL313" s="16" t="s">
        <v>467</v>
      </c>
      <c r="BM313" s="151" t="s">
        <v>1905</v>
      </c>
    </row>
    <row r="314" spans="2:65" s="1" customFormat="1" ht="16.5" customHeight="1" x14ac:dyDescent="0.2">
      <c r="B314" s="138"/>
      <c r="C314" s="139" t="s">
        <v>1004</v>
      </c>
      <c r="D314" s="139" t="s">
        <v>145</v>
      </c>
      <c r="E314" s="140" t="s">
        <v>1906</v>
      </c>
      <c r="F314" s="141" t="s">
        <v>1907</v>
      </c>
      <c r="G314" s="142" t="s">
        <v>530</v>
      </c>
      <c r="H314" s="188"/>
      <c r="I314" s="144"/>
      <c r="J314" s="145">
        <f t="shared" si="80"/>
        <v>0</v>
      </c>
      <c r="K314" s="146"/>
      <c r="L314" s="31"/>
      <c r="M314" s="147" t="s">
        <v>1</v>
      </c>
      <c r="N314" s="148" t="s">
        <v>36</v>
      </c>
      <c r="P314" s="149">
        <f t="shared" si="81"/>
        <v>0</v>
      </c>
      <c r="Q314" s="149">
        <v>0</v>
      </c>
      <c r="R314" s="149">
        <f t="shared" si="82"/>
        <v>0</v>
      </c>
      <c r="S314" s="149">
        <v>0</v>
      </c>
      <c r="T314" s="150">
        <f t="shared" si="83"/>
        <v>0</v>
      </c>
      <c r="AR314" s="151" t="s">
        <v>467</v>
      </c>
      <c r="AT314" s="151" t="s">
        <v>145</v>
      </c>
      <c r="AU314" s="151" t="s">
        <v>75</v>
      </c>
      <c r="AY314" s="16" t="s">
        <v>143</v>
      </c>
      <c r="BE314" s="152">
        <f t="shared" si="84"/>
        <v>0</v>
      </c>
      <c r="BF314" s="152">
        <f t="shared" si="85"/>
        <v>0</v>
      </c>
      <c r="BG314" s="152">
        <f t="shared" si="86"/>
        <v>0</v>
      </c>
      <c r="BH314" s="152">
        <f t="shared" si="87"/>
        <v>0</v>
      </c>
      <c r="BI314" s="152">
        <f t="shared" si="88"/>
        <v>0</v>
      </c>
      <c r="BJ314" s="16" t="s">
        <v>79</v>
      </c>
      <c r="BK314" s="152">
        <f t="shared" si="89"/>
        <v>0</v>
      </c>
      <c r="BL314" s="16" t="s">
        <v>467</v>
      </c>
      <c r="BM314" s="151" t="s">
        <v>1908</v>
      </c>
    </row>
    <row r="315" spans="2:65" s="1" customFormat="1" ht="16.5" customHeight="1" x14ac:dyDescent="0.2">
      <c r="B315" s="138"/>
      <c r="C315" s="139" t="s">
        <v>1008</v>
      </c>
      <c r="D315" s="139" t="s">
        <v>145</v>
      </c>
      <c r="E315" s="140" t="s">
        <v>1909</v>
      </c>
      <c r="F315" s="141" t="s">
        <v>1910</v>
      </c>
      <c r="G315" s="142" t="s">
        <v>530</v>
      </c>
      <c r="H315" s="188"/>
      <c r="I315" s="144"/>
      <c r="J315" s="145">
        <f t="shared" si="80"/>
        <v>0</v>
      </c>
      <c r="K315" s="146"/>
      <c r="L315" s="31"/>
      <c r="M315" s="147" t="s">
        <v>1</v>
      </c>
      <c r="N315" s="148" t="s">
        <v>36</v>
      </c>
      <c r="P315" s="149">
        <f t="shared" si="81"/>
        <v>0</v>
      </c>
      <c r="Q315" s="149">
        <v>0</v>
      </c>
      <c r="R315" s="149">
        <f t="shared" si="82"/>
        <v>0</v>
      </c>
      <c r="S315" s="149">
        <v>0</v>
      </c>
      <c r="T315" s="150">
        <f t="shared" si="83"/>
        <v>0</v>
      </c>
      <c r="AR315" s="151" t="s">
        <v>467</v>
      </c>
      <c r="AT315" s="151" t="s">
        <v>145</v>
      </c>
      <c r="AU315" s="151" t="s">
        <v>75</v>
      </c>
      <c r="AY315" s="16" t="s">
        <v>143</v>
      </c>
      <c r="BE315" s="152">
        <f t="shared" si="84"/>
        <v>0</v>
      </c>
      <c r="BF315" s="152">
        <f t="shared" si="85"/>
        <v>0</v>
      </c>
      <c r="BG315" s="152">
        <f t="shared" si="86"/>
        <v>0</v>
      </c>
      <c r="BH315" s="152">
        <f t="shared" si="87"/>
        <v>0</v>
      </c>
      <c r="BI315" s="152">
        <f t="shared" si="88"/>
        <v>0</v>
      </c>
      <c r="BJ315" s="16" t="s">
        <v>79</v>
      </c>
      <c r="BK315" s="152">
        <f t="shared" si="89"/>
        <v>0</v>
      </c>
      <c r="BL315" s="16" t="s">
        <v>467</v>
      </c>
      <c r="BM315" s="151" t="s">
        <v>1911</v>
      </c>
    </row>
    <row r="316" spans="2:65" s="1" customFormat="1" ht="16.5" customHeight="1" x14ac:dyDescent="0.2">
      <c r="B316" s="138"/>
      <c r="C316" s="139" t="s">
        <v>1011</v>
      </c>
      <c r="D316" s="139" t="s">
        <v>145</v>
      </c>
      <c r="E316" s="140" t="s">
        <v>1912</v>
      </c>
      <c r="F316" s="141" t="s">
        <v>1913</v>
      </c>
      <c r="G316" s="142" t="s">
        <v>530</v>
      </c>
      <c r="H316" s="188"/>
      <c r="I316" s="144"/>
      <c r="J316" s="145">
        <f t="shared" si="80"/>
        <v>0</v>
      </c>
      <c r="K316" s="146"/>
      <c r="L316" s="31"/>
      <c r="M316" s="147" t="s">
        <v>1</v>
      </c>
      <c r="N316" s="148" t="s">
        <v>36</v>
      </c>
      <c r="P316" s="149">
        <f t="shared" si="81"/>
        <v>0</v>
      </c>
      <c r="Q316" s="149">
        <v>0</v>
      </c>
      <c r="R316" s="149">
        <f t="shared" si="82"/>
        <v>0</v>
      </c>
      <c r="S316" s="149">
        <v>0</v>
      </c>
      <c r="T316" s="150">
        <f t="shared" si="83"/>
        <v>0</v>
      </c>
      <c r="AR316" s="151" t="s">
        <v>467</v>
      </c>
      <c r="AT316" s="151" t="s">
        <v>145</v>
      </c>
      <c r="AU316" s="151" t="s">
        <v>75</v>
      </c>
      <c r="AY316" s="16" t="s">
        <v>143</v>
      </c>
      <c r="BE316" s="152">
        <f t="shared" si="84"/>
        <v>0</v>
      </c>
      <c r="BF316" s="152">
        <f t="shared" si="85"/>
        <v>0</v>
      </c>
      <c r="BG316" s="152">
        <f t="shared" si="86"/>
        <v>0</v>
      </c>
      <c r="BH316" s="152">
        <f t="shared" si="87"/>
        <v>0</v>
      </c>
      <c r="BI316" s="152">
        <f t="shared" si="88"/>
        <v>0</v>
      </c>
      <c r="BJ316" s="16" t="s">
        <v>79</v>
      </c>
      <c r="BK316" s="152">
        <f t="shared" si="89"/>
        <v>0</v>
      </c>
      <c r="BL316" s="16" t="s">
        <v>467</v>
      </c>
      <c r="BM316" s="151" t="s">
        <v>1914</v>
      </c>
    </row>
    <row r="317" spans="2:65" s="11" customFormat="1" ht="22.95" customHeight="1" x14ac:dyDescent="0.25">
      <c r="B317" s="126"/>
      <c r="D317" s="127" t="s">
        <v>69</v>
      </c>
      <c r="E317" s="136" t="s">
        <v>186</v>
      </c>
      <c r="F317" s="136" t="s">
        <v>342</v>
      </c>
      <c r="I317" s="129"/>
      <c r="J317" s="137">
        <f>BK317</f>
        <v>0</v>
      </c>
      <c r="L317" s="126"/>
      <c r="M317" s="131"/>
      <c r="P317" s="132">
        <f>SUM(P318:P327)</f>
        <v>0</v>
      </c>
      <c r="R317" s="132">
        <f>SUM(R318:R327)</f>
        <v>0</v>
      </c>
      <c r="T317" s="133">
        <f>SUM(T318:T327)</f>
        <v>0</v>
      </c>
      <c r="AR317" s="127" t="s">
        <v>75</v>
      </c>
      <c r="AT317" s="134" t="s">
        <v>69</v>
      </c>
      <c r="AU317" s="134" t="s">
        <v>75</v>
      </c>
      <c r="AY317" s="127" t="s">
        <v>143</v>
      </c>
      <c r="BK317" s="135">
        <f>SUM(BK318:BK327)</f>
        <v>0</v>
      </c>
    </row>
    <row r="318" spans="2:65" s="1" customFormat="1" ht="33" customHeight="1" x14ac:dyDescent="0.2">
      <c r="B318" s="138"/>
      <c r="C318" s="139" t="s">
        <v>1352</v>
      </c>
      <c r="D318" s="139" t="s">
        <v>145</v>
      </c>
      <c r="E318" s="140" t="s">
        <v>1915</v>
      </c>
      <c r="F318" s="141" t="s">
        <v>1916</v>
      </c>
      <c r="G318" s="142" t="s">
        <v>208</v>
      </c>
      <c r="H318" s="143">
        <v>40</v>
      </c>
      <c r="I318" s="144"/>
      <c r="J318" s="145">
        <f t="shared" ref="J318:J327" si="90">ROUND(I318*H318,2)</f>
        <v>0</v>
      </c>
      <c r="K318" s="146"/>
      <c r="L318" s="31"/>
      <c r="M318" s="147" t="s">
        <v>1</v>
      </c>
      <c r="N318" s="148" t="s">
        <v>36</v>
      </c>
      <c r="P318" s="149">
        <f t="shared" ref="P318:P327" si="91">O318*H318</f>
        <v>0</v>
      </c>
      <c r="Q318" s="149">
        <v>0</v>
      </c>
      <c r="R318" s="149">
        <f t="shared" ref="R318:R327" si="92">Q318*H318</f>
        <v>0</v>
      </c>
      <c r="S318" s="149">
        <v>0</v>
      </c>
      <c r="T318" s="150">
        <f t="shared" ref="T318:T327" si="93">S318*H318</f>
        <v>0</v>
      </c>
      <c r="AR318" s="151" t="s">
        <v>85</v>
      </c>
      <c r="AT318" s="151" t="s">
        <v>145</v>
      </c>
      <c r="AU318" s="151" t="s">
        <v>79</v>
      </c>
      <c r="AY318" s="16" t="s">
        <v>143</v>
      </c>
      <c r="BE318" s="152">
        <f t="shared" ref="BE318:BE327" si="94">IF(N318="základná",J318,0)</f>
        <v>0</v>
      </c>
      <c r="BF318" s="152">
        <f t="shared" ref="BF318:BF327" si="95">IF(N318="znížená",J318,0)</f>
        <v>0</v>
      </c>
      <c r="BG318" s="152">
        <f t="shared" ref="BG318:BG327" si="96">IF(N318="zákl. prenesená",J318,0)</f>
        <v>0</v>
      </c>
      <c r="BH318" s="152">
        <f t="shared" ref="BH318:BH327" si="97">IF(N318="zníž. prenesená",J318,0)</f>
        <v>0</v>
      </c>
      <c r="BI318" s="152">
        <f t="shared" ref="BI318:BI327" si="98">IF(N318="nulová",J318,0)</f>
        <v>0</v>
      </c>
      <c r="BJ318" s="16" t="s">
        <v>79</v>
      </c>
      <c r="BK318" s="152">
        <f t="shared" ref="BK318:BK327" si="99">ROUND(I318*H318,2)</f>
        <v>0</v>
      </c>
      <c r="BL318" s="16" t="s">
        <v>85</v>
      </c>
      <c r="BM318" s="151" t="s">
        <v>1917</v>
      </c>
    </row>
    <row r="319" spans="2:65" s="1" customFormat="1" ht="37.950000000000003" customHeight="1" x14ac:dyDescent="0.2">
      <c r="B319" s="138"/>
      <c r="C319" s="139" t="s">
        <v>1918</v>
      </c>
      <c r="D319" s="139" t="s">
        <v>145</v>
      </c>
      <c r="E319" s="140" t="s">
        <v>1919</v>
      </c>
      <c r="F319" s="141" t="s">
        <v>1920</v>
      </c>
      <c r="G319" s="142" t="s">
        <v>208</v>
      </c>
      <c r="H319" s="143">
        <v>20</v>
      </c>
      <c r="I319" s="144"/>
      <c r="J319" s="145">
        <f t="shared" si="90"/>
        <v>0</v>
      </c>
      <c r="K319" s="146"/>
      <c r="L319" s="31"/>
      <c r="M319" s="147" t="s">
        <v>1</v>
      </c>
      <c r="N319" s="148" t="s">
        <v>36</v>
      </c>
      <c r="P319" s="149">
        <f t="shared" si="91"/>
        <v>0</v>
      </c>
      <c r="Q319" s="149">
        <v>0</v>
      </c>
      <c r="R319" s="149">
        <f t="shared" si="92"/>
        <v>0</v>
      </c>
      <c r="S319" s="149">
        <v>0</v>
      </c>
      <c r="T319" s="150">
        <f t="shared" si="93"/>
        <v>0</v>
      </c>
      <c r="AR319" s="151" t="s">
        <v>85</v>
      </c>
      <c r="AT319" s="151" t="s">
        <v>145</v>
      </c>
      <c r="AU319" s="151" t="s">
        <v>79</v>
      </c>
      <c r="AY319" s="16" t="s">
        <v>143</v>
      </c>
      <c r="BE319" s="152">
        <f t="shared" si="94"/>
        <v>0</v>
      </c>
      <c r="BF319" s="152">
        <f t="shared" si="95"/>
        <v>0</v>
      </c>
      <c r="BG319" s="152">
        <f t="shared" si="96"/>
        <v>0</v>
      </c>
      <c r="BH319" s="152">
        <f t="shared" si="97"/>
        <v>0</v>
      </c>
      <c r="BI319" s="152">
        <f t="shared" si="98"/>
        <v>0</v>
      </c>
      <c r="BJ319" s="16" t="s">
        <v>79</v>
      </c>
      <c r="BK319" s="152">
        <f t="shared" si="99"/>
        <v>0</v>
      </c>
      <c r="BL319" s="16" t="s">
        <v>85</v>
      </c>
      <c r="BM319" s="151" t="s">
        <v>1921</v>
      </c>
    </row>
    <row r="320" spans="2:65" s="1" customFormat="1" ht="33" customHeight="1" x14ac:dyDescent="0.2">
      <c r="B320" s="138"/>
      <c r="C320" s="139" t="s">
        <v>1355</v>
      </c>
      <c r="D320" s="139" t="s">
        <v>145</v>
      </c>
      <c r="E320" s="140" t="s">
        <v>1922</v>
      </c>
      <c r="F320" s="141" t="s">
        <v>1923</v>
      </c>
      <c r="G320" s="142" t="s">
        <v>208</v>
      </c>
      <c r="H320" s="143">
        <v>33</v>
      </c>
      <c r="I320" s="144"/>
      <c r="J320" s="145">
        <f t="shared" si="90"/>
        <v>0</v>
      </c>
      <c r="K320" s="146"/>
      <c r="L320" s="31"/>
      <c r="M320" s="147" t="s">
        <v>1</v>
      </c>
      <c r="N320" s="148" t="s">
        <v>36</v>
      </c>
      <c r="P320" s="149">
        <f t="shared" si="91"/>
        <v>0</v>
      </c>
      <c r="Q320" s="149">
        <v>0</v>
      </c>
      <c r="R320" s="149">
        <f t="shared" si="92"/>
        <v>0</v>
      </c>
      <c r="S320" s="149">
        <v>0</v>
      </c>
      <c r="T320" s="150">
        <f t="shared" si="93"/>
        <v>0</v>
      </c>
      <c r="AR320" s="151" t="s">
        <v>85</v>
      </c>
      <c r="AT320" s="151" t="s">
        <v>145</v>
      </c>
      <c r="AU320" s="151" t="s">
        <v>79</v>
      </c>
      <c r="AY320" s="16" t="s">
        <v>143</v>
      </c>
      <c r="BE320" s="152">
        <f t="shared" si="94"/>
        <v>0</v>
      </c>
      <c r="BF320" s="152">
        <f t="shared" si="95"/>
        <v>0</v>
      </c>
      <c r="BG320" s="152">
        <f t="shared" si="96"/>
        <v>0</v>
      </c>
      <c r="BH320" s="152">
        <f t="shared" si="97"/>
        <v>0</v>
      </c>
      <c r="BI320" s="152">
        <f t="shared" si="98"/>
        <v>0</v>
      </c>
      <c r="BJ320" s="16" t="s">
        <v>79</v>
      </c>
      <c r="BK320" s="152">
        <f t="shared" si="99"/>
        <v>0</v>
      </c>
      <c r="BL320" s="16" t="s">
        <v>85</v>
      </c>
      <c r="BM320" s="151" t="s">
        <v>1924</v>
      </c>
    </row>
    <row r="321" spans="2:65" s="1" customFormat="1" ht="24.15" customHeight="1" x14ac:dyDescent="0.2">
      <c r="B321" s="138"/>
      <c r="C321" s="139" t="s">
        <v>1461</v>
      </c>
      <c r="D321" s="139" t="s">
        <v>145</v>
      </c>
      <c r="E321" s="140" t="s">
        <v>1925</v>
      </c>
      <c r="F321" s="141" t="s">
        <v>1926</v>
      </c>
      <c r="G321" s="142" t="s">
        <v>208</v>
      </c>
      <c r="H321" s="143">
        <v>15</v>
      </c>
      <c r="I321" s="144"/>
      <c r="J321" s="145">
        <f t="shared" si="90"/>
        <v>0</v>
      </c>
      <c r="K321" s="146"/>
      <c r="L321" s="31"/>
      <c r="M321" s="147" t="s">
        <v>1</v>
      </c>
      <c r="N321" s="148" t="s">
        <v>36</v>
      </c>
      <c r="P321" s="149">
        <f t="shared" si="91"/>
        <v>0</v>
      </c>
      <c r="Q321" s="149">
        <v>0</v>
      </c>
      <c r="R321" s="149">
        <f t="shared" si="92"/>
        <v>0</v>
      </c>
      <c r="S321" s="149">
        <v>0</v>
      </c>
      <c r="T321" s="150">
        <f t="shared" si="93"/>
        <v>0</v>
      </c>
      <c r="AR321" s="151" t="s">
        <v>85</v>
      </c>
      <c r="AT321" s="151" t="s">
        <v>145</v>
      </c>
      <c r="AU321" s="151" t="s">
        <v>79</v>
      </c>
      <c r="AY321" s="16" t="s">
        <v>143</v>
      </c>
      <c r="BE321" s="152">
        <f t="shared" si="94"/>
        <v>0</v>
      </c>
      <c r="BF321" s="152">
        <f t="shared" si="95"/>
        <v>0</v>
      </c>
      <c r="BG321" s="152">
        <f t="shared" si="96"/>
        <v>0</v>
      </c>
      <c r="BH321" s="152">
        <f t="shared" si="97"/>
        <v>0</v>
      </c>
      <c r="BI321" s="152">
        <f t="shared" si="98"/>
        <v>0</v>
      </c>
      <c r="BJ321" s="16" t="s">
        <v>79</v>
      </c>
      <c r="BK321" s="152">
        <f t="shared" si="99"/>
        <v>0</v>
      </c>
      <c r="BL321" s="16" t="s">
        <v>85</v>
      </c>
      <c r="BM321" s="151" t="s">
        <v>1927</v>
      </c>
    </row>
    <row r="322" spans="2:65" s="1" customFormat="1" ht="24.15" customHeight="1" x14ac:dyDescent="0.2">
      <c r="B322" s="138"/>
      <c r="C322" s="139" t="s">
        <v>1358</v>
      </c>
      <c r="D322" s="139" t="s">
        <v>145</v>
      </c>
      <c r="E322" s="140" t="s">
        <v>1928</v>
      </c>
      <c r="F322" s="141" t="s">
        <v>1929</v>
      </c>
      <c r="G322" s="142" t="s">
        <v>208</v>
      </c>
      <c r="H322" s="143">
        <v>4</v>
      </c>
      <c r="I322" s="144"/>
      <c r="J322" s="145">
        <f t="shared" si="90"/>
        <v>0</v>
      </c>
      <c r="K322" s="146"/>
      <c r="L322" s="31"/>
      <c r="M322" s="147" t="s">
        <v>1</v>
      </c>
      <c r="N322" s="148" t="s">
        <v>36</v>
      </c>
      <c r="P322" s="149">
        <f t="shared" si="91"/>
        <v>0</v>
      </c>
      <c r="Q322" s="149">
        <v>0</v>
      </c>
      <c r="R322" s="149">
        <f t="shared" si="92"/>
        <v>0</v>
      </c>
      <c r="S322" s="149">
        <v>0</v>
      </c>
      <c r="T322" s="150">
        <f t="shared" si="93"/>
        <v>0</v>
      </c>
      <c r="AR322" s="151" t="s">
        <v>85</v>
      </c>
      <c r="AT322" s="151" t="s">
        <v>145</v>
      </c>
      <c r="AU322" s="151" t="s">
        <v>79</v>
      </c>
      <c r="AY322" s="16" t="s">
        <v>143</v>
      </c>
      <c r="BE322" s="152">
        <f t="shared" si="94"/>
        <v>0</v>
      </c>
      <c r="BF322" s="152">
        <f t="shared" si="95"/>
        <v>0</v>
      </c>
      <c r="BG322" s="152">
        <f t="shared" si="96"/>
        <v>0</v>
      </c>
      <c r="BH322" s="152">
        <f t="shared" si="97"/>
        <v>0</v>
      </c>
      <c r="BI322" s="152">
        <f t="shared" si="98"/>
        <v>0</v>
      </c>
      <c r="BJ322" s="16" t="s">
        <v>79</v>
      </c>
      <c r="BK322" s="152">
        <f t="shared" si="99"/>
        <v>0</v>
      </c>
      <c r="BL322" s="16" t="s">
        <v>85</v>
      </c>
      <c r="BM322" s="151" t="s">
        <v>1930</v>
      </c>
    </row>
    <row r="323" spans="2:65" s="1" customFormat="1" ht="44.25" customHeight="1" x14ac:dyDescent="0.2">
      <c r="B323" s="138"/>
      <c r="C323" s="139" t="s">
        <v>1468</v>
      </c>
      <c r="D323" s="139" t="s">
        <v>145</v>
      </c>
      <c r="E323" s="140" t="s">
        <v>1931</v>
      </c>
      <c r="F323" s="141" t="s">
        <v>1932</v>
      </c>
      <c r="G323" s="142" t="s">
        <v>322</v>
      </c>
      <c r="H323" s="143">
        <v>500</v>
      </c>
      <c r="I323" s="144"/>
      <c r="J323" s="145">
        <f t="shared" si="90"/>
        <v>0</v>
      </c>
      <c r="K323" s="146"/>
      <c r="L323" s="31"/>
      <c r="M323" s="147" t="s">
        <v>1</v>
      </c>
      <c r="N323" s="148" t="s">
        <v>36</v>
      </c>
      <c r="P323" s="149">
        <f t="shared" si="91"/>
        <v>0</v>
      </c>
      <c r="Q323" s="149">
        <v>0</v>
      </c>
      <c r="R323" s="149">
        <f t="shared" si="92"/>
        <v>0</v>
      </c>
      <c r="S323" s="149">
        <v>0</v>
      </c>
      <c r="T323" s="150">
        <f t="shared" si="93"/>
        <v>0</v>
      </c>
      <c r="AR323" s="151" t="s">
        <v>85</v>
      </c>
      <c r="AT323" s="151" t="s">
        <v>145</v>
      </c>
      <c r="AU323" s="151" t="s">
        <v>79</v>
      </c>
      <c r="AY323" s="16" t="s">
        <v>143</v>
      </c>
      <c r="BE323" s="152">
        <f t="shared" si="94"/>
        <v>0</v>
      </c>
      <c r="BF323" s="152">
        <f t="shared" si="95"/>
        <v>0</v>
      </c>
      <c r="BG323" s="152">
        <f t="shared" si="96"/>
        <v>0</v>
      </c>
      <c r="BH323" s="152">
        <f t="shared" si="97"/>
        <v>0</v>
      </c>
      <c r="BI323" s="152">
        <f t="shared" si="98"/>
        <v>0</v>
      </c>
      <c r="BJ323" s="16" t="s">
        <v>79</v>
      </c>
      <c r="BK323" s="152">
        <f t="shared" si="99"/>
        <v>0</v>
      </c>
      <c r="BL323" s="16" t="s">
        <v>85</v>
      </c>
      <c r="BM323" s="151" t="s">
        <v>1933</v>
      </c>
    </row>
    <row r="324" spans="2:65" s="1" customFormat="1" ht="33" customHeight="1" x14ac:dyDescent="0.2">
      <c r="B324" s="138"/>
      <c r="C324" s="139" t="s">
        <v>1361</v>
      </c>
      <c r="D324" s="139" t="s">
        <v>145</v>
      </c>
      <c r="E324" s="140" t="s">
        <v>1934</v>
      </c>
      <c r="F324" s="141" t="s">
        <v>1935</v>
      </c>
      <c r="G324" s="142" t="s">
        <v>322</v>
      </c>
      <c r="H324" s="143">
        <v>20</v>
      </c>
      <c r="I324" s="144"/>
      <c r="J324" s="145">
        <f t="shared" si="90"/>
        <v>0</v>
      </c>
      <c r="K324" s="146"/>
      <c r="L324" s="31"/>
      <c r="M324" s="147" t="s">
        <v>1</v>
      </c>
      <c r="N324" s="148" t="s">
        <v>36</v>
      </c>
      <c r="P324" s="149">
        <f t="shared" si="91"/>
        <v>0</v>
      </c>
      <c r="Q324" s="149">
        <v>0</v>
      </c>
      <c r="R324" s="149">
        <f t="shared" si="92"/>
        <v>0</v>
      </c>
      <c r="S324" s="149">
        <v>0</v>
      </c>
      <c r="T324" s="150">
        <f t="shared" si="93"/>
        <v>0</v>
      </c>
      <c r="AR324" s="151" t="s">
        <v>85</v>
      </c>
      <c r="AT324" s="151" t="s">
        <v>145</v>
      </c>
      <c r="AU324" s="151" t="s">
        <v>79</v>
      </c>
      <c r="AY324" s="16" t="s">
        <v>143</v>
      </c>
      <c r="BE324" s="152">
        <f t="shared" si="94"/>
        <v>0</v>
      </c>
      <c r="BF324" s="152">
        <f t="shared" si="95"/>
        <v>0</v>
      </c>
      <c r="BG324" s="152">
        <f t="shared" si="96"/>
        <v>0</v>
      </c>
      <c r="BH324" s="152">
        <f t="shared" si="97"/>
        <v>0</v>
      </c>
      <c r="BI324" s="152">
        <f t="shared" si="98"/>
        <v>0</v>
      </c>
      <c r="BJ324" s="16" t="s">
        <v>79</v>
      </c>
      <c r="BK324" s="152">
        <f t="shared" si="99"/>
        <v>0</v>
      </c>
      <c r="BL324" s="16" t="s">
        <v>85</v>
      </c>
      <c r="BM324" s="151" t="s">
        <v>1936</v>
      </c>
    </row>
    <row r="325" spans="2:65" s="1" customFormat="1" ht="33" customHeight="1" x14ac:dyDescent="0.2">
      <c r="B325" s="138"/>
      <c r="C325" s="139" t="s">
        <v>1937</v>
      </c>
      <c r="D325" s="139" t="s">
        <v>145</v>
      </c>
      <c r="E325" s="140" t="s">
        <v>1938</v>
      </c>
      <c r="F325" s="141" t="s">
        <v>1939</v>
      </c>
      <c r="G325" s="142" t="s">
        <v>322</v>
      </c>
      <c r="H325" s="143">
        <v>20</v>
      </c>
      <c r="I325" s="144"/>
      <c r="J325" s="145">
        <f t="shared" si="90"/>
        <v>0</v>
      </c>
      <c r="K325" s="146"/>
      <c r="L325" s="31"/>
      <c r="M325" s="147" t="s">
        <v>1</v>
      </c>
      <c r="N325" s="148" t="s">
        <v>36</v>
      </c>
      <c r="P325" s="149">
        <f t="shared" si="91"/>
        <v>0</v>
      </c>
      <c r="Q325" s="149">
        <v>0</v>
      </c>
      <c r="R325" s="149">
        <f t="shared" si="92"/>
        <v>0</v>
      </c>
      <c r="S325" s="149">
        <v>0</v>
      </c>
      <c r="T325" s="150">
        <f t="shared" si="93"/>
        <v>0</v>
      </c>
      <c r="AR325" s="151" t="s">
        <v>85</v>
      </c>
      <c r="AT325" s="151" t="s">
        <v>145</v>
      </c>
      <c r="AU325" s="151" t="s">
        <v>79</v>
      </c>
      <c r="AY325" s="16" t="s">
        <v>143</v>
      </c>
      <c r="BE325" s="152">
        <f t="shared" si="94"/>
        <v>0</v>
      </c>
      <c r="BF325" s="152">
        <f t="shared" si="95"/>
        <v>0</v>
      </c>
      <c r="BG325" s="152">
        <f t="shared" si="96"/>
        <v>0</v>
      </c>
      <c r="BH325" s="152">
        <f t="shared" si="97"/>
        <v>0</v>
      </c>
      <c r="BI325" s="152">
        <f t="shared" si="98"/>
        <v>0</v>
      </c>
      <c r="BJ325" s="16" t="s">
        <v>79</v>
      </c>
      <c r="BK325" s="152">
        <f t="shared" si="99"/>
        <v>0</v>
      </c>
      <c r="BL325" s="16" t="s">
        <v>85</v>
      </c>
      <c r="BM325" s="151" t="s">
        <v>1940</v>
      </c>
    </row>
    <row r="326" spans="2:65" s="1" customFormat="1" ht="21.75" customHeight="1" x14ac:dyDescent="0.2">
      <c r="B326" s="138"/>
      <c r="C326" s="139" t="s">
        <v>1364</v>
      </c>
      <c r="D326" s="139" t="s">
        <v>145</v>
      </c>
      <c r="E326" s="140" t="s">
        <v>1941</v>
      </c>
      <c r="F326" s="141" t="s">
        <v>482</v>
      </c>
      <c r="G326" s="142" t="s">
        <v>170</v>
      </c>
      <c r="H326" s="143">
        <v>5.391</v>
      </c>
      <c r="I326" s="144"/>
      <c r="J326" s="145">
        <f t="shared" si="90"/>
        <v>0</v>
      </c>
      <c r="K326" s="146"/>
      <c r="L326" s="31"/>
      <c r="M326" s="147" t="s">
        <v>1</v>
      </c>
      <c r="N326" s="148" t="s">
        <v>36</v>
      </c>
      <c r="P326" s="149">
        <f t="shared" si="91"/>
        <v>0</v>
      </c>
      <c r="Q326" s="149">
        <v>0</v>
      </c>
      <c r="R326" s="149">
        <f t="shared" si="92"/>
        <v>0</v>
      </c>
      <c r="S326" s="149">
        <v>0</v>
      </c>
      <c r="T326" s="150">
        <f t="shared" si="93"/>
        <v>0</v>
      </c>
      <c r="AR326" s="151" t="s">
        <v>85</v>
      </c>
      <c r="AT326" s="151" t="s">
        <v>145</v>
      </c>
      <c r="AU326" s="151" t="s">
        <v>79</v>
      </c>
      <c r="AY326" s="16" t="s">
        <v>143</v>
      </c>
      <c r="BE326" s="152">
        <f t="shared" si="94"/>
        <v>0</v>
      </c>
      <c r="BF326" s="152">
        <f t="shared" si="95"/>
        <v>0</v>
      </c>
      <c r="BG326" s="152">
        <f t="shared" si="96"/>
        <v>0</v>
      </c>
      <c r="BH326" s="152">
        <f t="shared" si="97"/>
        <v>0</v>
      </c>
      <c r="BI326" s="152">
        <f t="shared" si="98"/>
        <v>0</v>
      </c>
      <c r="BJ326" s="16" t="s">
        <v>79</v>
      </c>
      <c r="BK326" s="152">
        <f t="shared" si="99"/>
        <v>0</v>
      </c>
      <c r="BL326" s="16" t="s">
        <v>85</v>
      </c>
      <c r="BM326" s="151" t="s">
        <v>1942</v>
      </c>
    </row>
    <row r="327" spans="2:65" s="1" customFormat="1" ht="24.15" customHeight="1" x14ac:dyDescent="0.2">
      <c r="B327" s="138"/>
      <c r="C327" s="139" t="s">
        <v>1472</v>
      </c>
      <c r="D327" s="139" t="s">
        <v>145</v>
      </c>
      <c r="E327" s="140" t="s">
        <v>1943</v>
      </c>
      <c r="F327" s="141" t="s">
        <v>486</v>
      </c>
      <c r="G327" s="142" t="s">
        <v>170</v>
      </c>
      <c r="H327" s="143">
        <v>5.391</v>
      </c>
      <c r="I327" s="144"/>
      <c r="J327" s="145">
        <f t="shared" si="90"/>
        <v>0</v>
      </c>
      <c r="K327" s="146"/>
      <c r="L327" s="31"/>
      <c r="M327" s="147" t="s">
        <v>1</v>
      </c>
      <c r="N327" s="148" t="s">
        <v>36</v>
      </c>
      <c r="P327" s="149">
        <f t="shared" si="91"/>
        <v>0</v>
      </c>
      <c r="Q327" s="149">
        <v>0</v>
      </c>
      <c r="R327" s="149">
        <f t="shared" si="92"/>
        <v>0</v>
      </c>
      <c r="S327" s="149">
        <v>0</v>
      </c>
      <c r="T327" s="150">
        <f t="shared" si="93"/>
        <v>0</v>
      </c>
      <c r="AR327" s="151" t="s">
        <v>85</v>
      </c>
      <c r="AT327" s="151" t="s">
        <v>145</v>
      </c>
      <c r="AU327" s="151" t="s">
        <v>79</v>
      </c>
      <c r="AY327" s="16" t="s">
        <v>143</v>
      </c>
      <c r="BE327" s="152">
        <f t="shared" si="94"/>
        <v>0</v>
      </c>
      <c r="BF327" s="152">
        <f t="shared" si="95"/>
        <v>0</v>
      </c>
      <c r="BG327" s="152">
        <f t="shared" si="96"/>
        <v>0</v>
      </c>
      <c r="BH327" s="152">
        <f t="shared" si="97"/>
        <v>0</v>
      </c>
      <c r="BI327" s="152">
        <f t="shared" si="98"/>
        <v>0</v>
      </c>
      <c r="BJ327" s="16" t="s">
        <v>79</v>
      </c>
      <c r="BK327" s="152">
        <f t="shared" si="99"/>
        <v>0</v>
      </c>
      <c r="BL327" s="16" t="s">
        <v>85</v>
      </c>
      <c r="BM327" s="151" t="s">
        <v>1944</v>
      </c>
    </row>
    <row r="328" spans="2:65" s="11" customFormat="1" ht="22.95" customHeight="1" x14ac:dyDescent="0.25">
      <c r="B328" s="126"/>
      <c r="D328" s="127" t="s">
        <v>69</v>
      </c>
      <c r="E328" s="136" t="s">
        <v>1945</v>
      </c>
      <c r="F328" s="136" t="s">
        <v>1946</v>
      </c>
      <c r="I328" s="129"/>
      <c r="J328" s="137">
        <f>BK328</f>
        <v>0</v>
      </c>
      <c r="L328" s="126"/>
      <c r="M328" s="131"/>
      <c r="P328" s="132">
        <f>SUM(P329:P330)</f>
        <v>0</v>
      </c>
      <c r="R328" s="132">
        <f>SUM(R329:R330)</f>
        <v>0</v>
      </c>
      <c r="T328" s="133">
        <f>SUM(T329:T330)</f>
        <v>0</v>
      </c>
      <c r="AR328" s="127" t="s">
        <v>75</v>
      </c>
      <c r="AT328" s="134" t="s">
        <v>69</v>
      </c>
      <c r="AU328" s="134" t="s">
        <v>75</v>
      </c>
      <c r="AY328" s="127" t="s">
        <v>143</v>
      </c>
      <c r="BK328" s="135">
        <f>SUM(BK329:BK330)</f>
        <v>0</v>
      </c>
    </row>
    <row r="329" spans="2:65" s="1" customFormat="1" ht="44.25" customHeight="1" x14ac:dyDescent="0.2">
      <c r="B329" s="138"/>
      <c r="C329" s="139" t="s">
        <v>1367</v>
      </c>
      <c r="D329" s="139" t="s">
        <v>145</v>
      </c>
      <c r="E329" s="140" t="s">
        <v>1947</v>
      </c>
      <c r="F329" s="141" t="s">
        <v>1948</v>
      </c>
      <c r="G329" s="142" t="s">
        <v>1174</v>
      </c>
      <c r="H329" s="143">
        <v>10</v>
      </c>
      <c r="I329" s="144"/>
      <c r="J329" s="145">
        <f>ROUND(I329*H329,2)</f>
        <v>0</v>
      </c>
      <c r="K329" s="146"/>
      <c r="L329" s="31"/>
      <c r="M329" s="147" t="s">
        <v>1</v>
      </c>
      <c r="N329" s="148" t="s">
        <v>36</v>
      </c>
      <c r="P329" s="149">
        <f>O329*H329</f>
        <v>0</v>
      </c>
      <c r="Q329" s="149">
        <v>0</v>
      </c>
      <c r="R329" s="149">
        <f>Q329*H329</f>
        <v>0</v>
      </c>
      <c r="S329" s="149">
        <v>0</v>
      </c>
      <c r="T329" s="150">
        <f>S329*H329</f>
        <v>0</v>
      </c>
      <c r="AR329" s="151" t="s">
        <v>1949</v>
      </c>
      <c r="AT329" s="151" t="s">
        <v>145</v>
      </c>
      <c r="AU329" s="151" t="s">
        <v>79</v>
      </c>
      <c r="AY329" s="16" t="s">
        <v>143</v>
      </c>
      <c r="BE329" s="152">
        <f>IF(N329="základná",J329,0)</f>
        <v>0</v>
      </c>
      <c r="BF329" s="152">
        <f>IF(N329="znížená",J329,0)</f>
        <v>0</v>
      </c>
      <c r="BG329" s="152">
        <f>IF(N329="zákl. prenesená",J329,0)</f>
        <v>0</v>
      </c>
      <c r="BH329" s="152">
        <f>IF(N329="zníž. prenesená",J329,0)</f>
        <v>0</v>
      </c>
      <c r="BI329" s="152">
        <f>IF(N329="nulová",J329,0)</f>
        <v>0</v>
      </c>
      <c r="BJ329" s="16" t="s">
        <v>79</v>
      </c>
      <c r="BK329" s="152">
        <f>ROUND(I329*H329,2)</f>
        <v>0</v>
      </c>
      <c r="BL329" s="16" t="s">
        <v>1949</v>
      </c>
      <c r="BM329" s="151" t="s">
        <v>1950</v>
      </c>
    </row>
    <row r="330" spans="2:65" s="1" customFormat="1" ht="24.15" customHeight="1" x14ac:dyDescent="0.2">
      <c r="B330" s="138"/>
      <c r="C330" s="139" t="s">
        <v>1951</v>
      </c>
      <c r="D330" s="139" t="s">
        <v>145</v>
      </c>
      <c r="E330" s="140" t="s">
        <v>1952</v>
      </c>
      <c r="F330" s="141" t="s">
        <v>1953</v>
      </c>
      <c r="G330" s="142" t="s">
        <v>1174</v>
      </c>
      <c r="H330" s="143">
        <v>10</v>
      </c>
      <c r="I330" s="144"/>
      <c r="J330" s="145">
        <f>ROUND(I330*H330,2)</f>
        <v>0</v>
      </c>
      <c r="K330" s="146"/>
      <c r="L330" s="31"/>
      <c r="M330" s="147" t="s">
        <v>1</v>
      </c>
      <c r="N330" s="148" t="s">
        <v>36</v>
      </c>
      <c r="P330" s="149">
        <f>O330*H330</f>
        <v>0</v>
      </c>
      <c r="Q330" s="149">
        <v>0</v>
      </c>
      <c r="R330" s="149">
        <f>Q330*H330</f>
        <v>0</v>
      </c>
      <c r="S330" s="149">
        <v>0</v>
      </c>
      <c r="T330" s="150">
        <f>S330*H330</f>
        <v>0</v>
      </c>
      <c r="AR330" s="151" t="s">
        <v>1949</v>
      </c>
      <c r="AT330" s="151" t="s">
        <v>145</v>
      </c>
      <c r="AU330" s="151" t="s">
        <v>79</v>
      </c>
      <c r="AY330" s="16" t="s">
        <v>143</v>
      </c>
      <c r="BE330" s="152">
        <f>IF(N330="základná",J330,0)</f>
        <v>0</v>
      </c>
      <c r="BF330" s="152">
        <f>IF(N330="znížená",J330,0)</f>
        <v>0</v>
      </c>
      <c r="BG330" s="152">
        <f>IF(N330="zákl. prenesená",J330,0)</f>
        <v>0</v>
      </c>
      <c r="BH330" s="152">
        <f>IF(N330="zníž. prenesená",J330,0)</f>
        <v>0</v>
      </c>
      <c r="BI330" s="152">
        <f>IF(N330="nulová",J330,0)</f>
        <v>0</v>
      </c>
      <c r="BJ330" s="16" t="s">
        <v>79</v>
      </c>
      <c r="BK330" s="152">
        <f>ROUND(I330*H330,2)</f>
        <v>0</v>
      </c>
      <c r="BL330" s="16" t="s">
        <v>1949</v>
      </c>
      <c r="BM330" s="151" t="s">
        <v>1954</v>
      </c>
    </row>
    <row r="331" spans="2:65" s="11" customFormat="1" ht="22.95" customHeight="1" x14ac:dyDescent="0.25">
      <c r="B331" s="126"/>
      <c r="D331" s="127" t="s">
        <v>69</v>
      </c>
      <c r="E331" s="136" t="s">
        <v>1955</v>
      </c>
      <c r="F331" s="136" t="s">
        <v>1956</v>
      </c>
      <c r="I331" s="129"/>
      <c r="J331" s="137">
        <f>BK331</f>
        <v>0</v>
      </c>
      <c r="L331" s="126"/>
      <c r="M331" s="131"/>
      <c r="P331" s="132">
        <f>SUM(P332:P342)</f>
        <v>0</v>
      </c>
      <c r="R331" s="132">
        <f>SUM(R332:R342)</f>
        <v>0</v>
      </c>
      <c r="T331" s="133">
        <f>SUM(T332:T342)</f>
        <v>0</v>
      </c>
      <c r="AR331" s="127" t="s">
        <v>82</v>
      </c>
      <c r="AT331" s="134" t="s">
        <v>69</v>
      </c>
      <c r="AU331" s="134" t="s">
        <v>75</v>
      </c>
      <c r="AY331" s="127" t="s">
        <v>143</v>
      </c>
      <c r="BK331" s="135">
        <f>SUM(BK332:BK342)</f>
        <v>0</v>
      </c>
    </row>
    <row r="332" spans="2:65" s="1" customFormat="1" ht="24.15" customHeight="1" x14ac:dyDescent="0.2">
      <c r="B332" s="138"/>
      <c r="C332" s="139" t="s">
        <v>1370</v>
      </c>
      <c r="D332" s="139" t="s">
        <v>145</v>
      </c>
      <c r="E332" s="140" t="s">
        <v>1957</v>
      </c>
      <c r="F332" s="141" t="s">
        <v>1958</v>
      </c>
      <c r="G332" s="142" t="s">
        <v>208</v>
      </c>
      <c r="H332" s="143">
        <v>1</v>
      </c>
      <c r="I332" s="144"/>
      <c r="J332" s="145">
        <f t="shared" ref="J332:J342" si="100">ROUND(I332*H332,2)</f>
        <v>0</v>
      </c>
      <c r="K332" s="146"/>
      <c r="L332" s="31"/>
      <c r="M332" s="147" t="s">
        <v>1</v>
      </c>
      <c r="N332" s="148" t="s">
        <v>36</v>
      </c>
      <c r="P332" s="149">
        <f t="shared" ref="P332:P342" si="101">O332*H332</f>
        <v>0</v>
      </c>
      <c r="Q332" s="149">
        <v>0</v>
      </c>
      <c r="R332" s="149">
        <f t="shared" ref="R332:R342" si="102">Q332*H332</f>
        <v>0</v>
      </c>
      <c r="S332" s="149">
        <v>0</v>
      </c>
      <c r="T332" s="150">
        <f t="shared" ref="T332:T342" si="103">S332*H332</f>
        <v>0</v>
      </c>
      <c r="AR332" s="151" t="s">
        <v>467</v>
      </c>
      <c r="AT332" s="151" t="s">
        <v>145</v>
      </c>
      <c r="AU332" s="151" t="s">
        <v>79</v>
      </c>
      <c r="AY332" s="16" t="s">
        <v>143</v>
      </c>
      <c r="BE332" s="152">
        <f t="shared" ref="BE332:BE342" si="104">IF(N332="základná",J332,0)</f>
        <v>0</v>
      </c>
      <c r="BF332" s="152">
        <f t="shared" ref="BF332:BF342" si="105">IF(N332="znížená",J332,0)</f>
        <v>0</v>
      </c>
      <c r="BG332" s="152">
        <f t="shared" ref="BG332:BG342" si="106">IF(N332="zákl. prenesená",J332,0)</f>
        <v>0</v>
      </c>
      <c r="BH332" s="152">
        <f t="shared" ref="BH332:BH342" si="107">IF(N332="zníž. prenesená",J332,0)</f>
        <v>0</v>
      </c>
      <c r="BI332" s="152">
        <f t="shared" ref="BI332:BI342" si="108">IF(N332="nulová",J332,0)</f>
        <v>0</v>
      </c>
      <c r="BJ332" s="16" t="s">
        <v>79</v>
      </c>
      <c r="BK332" s="152">
        <f t="shared" ref="BK332:BK342" si="109">ROUND(I332*H332,2)</f>
        <v>0</v>
      </c>
      <c r="BL332" s="16" t="s">
        <v>467</v>
      </c>
      <c r="BM332" s="151" t="s">
        <v>1959</v>
      </c>
    </row>
    <row r="333" spans="2:65" s="1" customFormat="1" ht="33" customHeight="1" x14ac:dyDescent="0.2">
      <c r="B333" s="138"/>
      <c r="C333" s="139" t="s">
        <v>1960</v>
      </c>
      <c r="D333" s="139" t="s">
        <v>145</v>
      </c>
      <c r="E333" s="140" t="s">
        <v>1961</v>
      </c>
      <c r="F333" s="141" t="s">
        <v>1962</v>
      </c>
      <c r="G333" s="142" t="s">
        <v>1963</v>
      </c>
      <c r="H333" s="143">
        <v>4</v>
      </c>
      <c r="I333" s="144"/>
      <c r="J333" s="145">
        <f t="shared" si="100"/>
        <v>0</v>
      </c>
      <c r="K333" s="146"/>
      <c r="L333" s="31"/>
      <c r="M333" s="147" t="s">
        <v>1</v>
      </c>
      <c r="N333" s="148" t="s">
        <v>36</v>
      </c>
      <c r="P333" s="149">
        <f t="shared" si="101"/>
        <v>0</v>
      </c>
      <c r="Q333" s="149">
        <v>0</v>
      </c>
      <c r="R333" s="149">
        <f t="shared" si="102"/>
        <v>0</v>
      </c>
      <c r="S333" s="149">
        <v>0</v>
      </c>
      <c r="T333" s="150">
        <f t="shared" si="103"/>
        <v>0</v>
      </c>
      <c r="AR333" s="151" t="s">
        <v>467</v>
      </c>
      <c r="AT333" s="151" t="s">
        <v>145</v>
      </c>
      <c r="AU333" s="151" t="s">
        <v>79</v>
      </c>
      <c r="AY333" s="16" t="s">
        <v>143</v>
      </c>
      <c r="BE333" s="152">
        <f t="shared" si="104"/>
        <v>0</v>
      </c>
      <c r="BF333" s="152">
        <f t="shared" si="105"/>
        <v>0</v>
      </c>
      <c r="BG333" s="152">
        <f t="shared" si="106"/>
        <v>0</v>
      </c>
      <c r="BH333" s="152">
        <f t="shared" si="107"/>
        <v>0</v>
      </c>
      <c r="BI333" s="152">
        <f t="shared" si="108"/>
        <v>0</v>
      </c>
      <c r="BJ333" s="16" t="s">
        <v>79</v>
      </c>
      <c r="BK333" s="152">
        <f t="shared" si="109"/>
        <v>0</v>
      </c>
      <c r="BL333" s="16" t="s">
        <v>467</v>
      </c>
      <c r="BM333" s="151" t="s">
        <v>1964</v>
      </c>
    </row>
    <row r="334" spans="2:65" s="1" customFormat="1" ht="33" customHeight="1" x14ac:dyDescent="0.2">
      <c r="B334" s="138"/>
      <c r="C334" s="139" t="s">
        <v>1373</v>
      </c>
      <c r="D334" s="139" t="s">
        <v>145</v>
      </c>
      <c r="E334" s="140" t="s">
        <v>1965</v>
      </c>
      <c r="F334" s="141" t="s">
        <v>1966</v>
      </c>
      <c r="G334" s="142" t="s">
        <v>1963</v>
      </c>
      <c r="H334" s="143">
        <v>30</v>
      </c>
      <c r="I334" s="144"/>
      <c r="J334" s="145">
        <f t="shared" si="100"/>
        <v>0</v>
      </c>
      <c r="K334" s="146"/>
      <c r="L334" s="31"/>
      <c r="M334" s="147" t="s">
        <v>1</v>
      </c>
      <c r="N334" s="148" t="s">
        <v>36</v>
      </c>
      <c r="P334" s="149">
        <f t="shared" si="101"/>
        <v>0</v>
      </c>
      <c r="Q334" s="149">
        <v>0</v>
      </c>
      <c r="R334" s="149">
        <f t="shared" si="102"/>
        <v>0</v>
      </c>
      <c r="S334" s="149">
        <v>0</v>
      </c>
      <c r="T334" s="150">
        <f t="shared" si="103"/>
        <v>0</v>
      </c>
      <c r="AR334" s="151" t="s">
        <v>467</v>
      </c>
      <c r="AT334" s="151" t="s">
        <v>145</v>
      </c>
      <c r="AU334" s="151" t="s">
        <v>79</v>
      </c>
      <c r="AY334" s="16" t="s">
        <v>143</v>
      </c>
      <c r="BE334" s="152">
        <f t="shared" si="104"/>
        <v>0</v>
      </c>
      <c r="BF334" s="152">
        <f t="shared" si="105"/>
        <v>0</v>
      </c>
      <c r="BG334" s="152">
        <f t="shared" si="106"/>
        <v>0</v>
      </c>
      <c r="BH334" s="152">
        <f t="shared" si="107"/>
        <v>0</v>
      </c>
      <c r="BI334" s="152">
        <f t="shared" si="108"/>
        <v>0</v>
      </c>
      <c r="BJ334" s="16" t="s">
        <v>79</v>
      </c>
      <c r="BK334" s="152">
        <f t="shared" si="109"/>
        <v>0</v>
      </c>
      <c r="BL334" s="16" t="s">
        <v>467</v>
      </c>
      <c r="BM334" s="151" t="s">
        <v>1967</v>
      </c>
    </row>
    <row r="335" spans="2:65" s="1" customFormat="1" ht="33" customHeight="1" x14ac:dyDescent="0.2">
      <c r="B335" s="138"/>
      <c r="C335" s="139" t="s">
        <v>1479</v>
      </c>
      <c r="D335" s="139" t="s">
        <v>145</v>
      </c>
      <c r="E335" s="140" t="s">
        <v>1968</v>
      </c>
      <c r="F335" s="141" t="s">
        <v>1969</v>
      </c>
      <c r="G335" s="142" t="s">
        <v>1963</v>
      </c>
      <c r="H335" s="143">
        <v>19</v>
      </c>
      <c r="I335" s="144"/>
      <c r="J335" s="145">
        <f t="shared" si="100"/>
        <v>0</v>
      </c>
      <c r="K335" s="146"/>
      <c r="L335" s="31"/>
      <c r="M335" s="147" t="s">
        <v>1</v>
      </c>
      <c r="N335" s="148" t="s">
        <v>36</v>
      </c>
      <c r="P335" s="149">
        <f t="shared" si="101"/>
        <v>0</v>
      </c>
      <c r="Q335" s="149">
        <v>0</v>
      </c>
      <c r="R335" s="149">
        <f t="shared" si="102"/>
        <v>0</v>
      </c>
      <c r="S335" s="149">
        <v>0</v>
      </c>
      <c r="T335" s="150">
        <f t="shared" si="103"/>
        <v>0</v>
      </c>
      <c r="AR335" s="151" t="s">
        <v>467</v>
      </c>
      <c r="AT335" s="151" t="s">
        <v>145</v>
      </c>
      <c r="AU335" s="151" t="s">
        <v>79</v>
      </c>
      <c r="AY335" s="16" t="s">
        <v>143</v>
      </c>
      <c r="BE335" s="152">
        <f t="shared" si="104"/>
        <v>0</v>
      </c>
      <c r="BF335" s="152">
        <f t="shared" si="105"/>
        <v>0</v>
      </c>
      <c r="BG335" s="152">
        <f t="shared" si="106"/>
        <v>0</v>
      </c>
      <c r="BH335" s="152">
        <f t="shared" si="107"/>
        <v>0</v>
      </c>
      <c r="BI335" s="152">
        <f t="shared" si="108"/>
        <v>0</v>
      </c>
      <c r="BJ335" s="16" t="s">
        <v>79</v>
      </c>
      <c r="BK335" s="152">
        <f t="shared" si="109"/>
        <v>0</v>
      </c>
      <c r="BL335" s="16" t="s">
        <v>467</v>
      </c>
      <c r="BM335" s="151" t="s">
        <v>1970</v>
      </c>
    </row>
    <row r="336" spans="2:65" s="1" customFormat="1" ht="24.15" customHeight="1" x14ac:dyDescent="0.2">
      <c r="B336" s="138"/>
      <c r="C336" s="139" t="s">
        <v>1376</v>
      </c>
      <c r="D336" s="139" t="s">
        <v>145</v>
      </c>
      <c r="E336" s="140" t="s">
        <v>1971</v>
      </c>
      <c r="F336" s="141" t="s">
        <v>1972</v>
      </c>
      <c r="G336" s="142" t="s">
        <v>1963</v>
      </c>
      <c r="H336" s="143">
        <v>19</v>
      </c>
      <c r="I336" s="144"/>
      <c r="J336" s="145">
        <f t="shared" si="100"/>
        <v>0</v>
      </c>
      <c r="K336" s="146"/>
      <c r="L336" s="31"/>
      <c r="M336" s="147" t="s">
        <v>1</v>
      </c>
      <c r="N336" s="148" t="s">
        <v>36</v>
      </c>
      <c r="P336" s="149">
        <f t="shared" si="101"/>
        <v>0</v>
      </c>
      <c r="Q336" s="149">
        <v>0</v>
      </c>
      <c r="R336" s="149">
        <f t="shared" si="102"/>
        <v>0</v>
      </c>
      <c r="S336" s="149">
        <v>0</v>
      </c>
      <c r="T336" s="150">
        <f t="shared" si="103"/>
        <v>0</v>
      </c>
      <c r="AR336" s="151" t="s">
        <v>467</v>
      </c>
      <c r="AT336" s="151" t="s">
        <v>145</v>
      </c>
      <c r="AU336" s="151" t="s">
        <v>79</v>
      </c>
      <c r="AY336" s="16" t="s">
        <v>143</v>
      </c>
      <c r="BE336" s="152">
        <f t="shared" si="104"/>
        <v>0</v>
      </c>
      <c r="BF336" s="152">
        <f t="shared" si="105"/>
        <v>0</v>
      </c>
      <c r="BG336" s="152">
        <f t="shared" si="106"/>
        <v>0</v>
      </c>
      <c r="BH336" s="152">
        <f t="shared" si="107"/>
        <v>0</v>
      </c>
      <c r="BI336" s="152">
        <f t="shared" si="108"/>
        <v>0</v>
      </c>
      <c r="BJ336" s="16" t="s">
        <v>79</v>
      </c>
      <c r="BK336" s="152">
        <f t="shared" si="109"/>
        <v>0</v>
      </c>
      <c r="BL336" s="16" t="s">
        <v>467</v>
      </c>
      <c r="BM336" s="151" t="s">
        <v>1973</v>
      </c>
    </row>
    <row r="337" spans="2:65" s="1" customFormat="1" ht="24.15" customHeight="1" x14ac:dyDescent="0.2">
      <c r="B337" s="138"/>
      <c r="C337" s="139" t="s">
        <v>1974</v>
      </c>
      <c r="D337" s="139" t="s">
        <v>145</v>
      </c>
      <c r="E337" s="140" t="s">
        <v>1975</v>
      </c>
      <c r="F337" s="141" t="s">
        <v>1976</v>
      </c>
      <c r="G337" s="142" t="s">
        <v>1963</v>
      </c>
      <c r="H337" s="143">
        <v>25</v>
      </c>
      <c r="I337" s="144"/>
      <c r="J337" s="145">
        <f t="shared" si="100"/>
        <v>0</v>
      </c>
      <c r="K337" s="146"/>
      <c r="L337" s="31"/>
      <c r="M337" s="147" t="s">
        <v>1</v>
      </c>
      <c r="N337" s="148" t="s">
        <v>36</v>
      </c>
      <c r="P337" s="149">
        <f t="shared" si="101"/>
        <v>0</v>
      </c>
      <c r="Q337" s="149">
        <v>0</v>
      </c>
      <c r="R337" s="149">
        <f t="shared" si="102"/>
        <v>0</v>
      </c>
      <c r="S337" s="149">
        <v>0</v>
      </c>
      <c r="T337" s="150">
        <f t="shared" si="103"/>
        <v>0</v>
      </c>
      <c r="AR337" s="151" t="s">
        <v>467</v>
      </c>
      <c r="AT337" s="151" t="s">
        <v>145</v>
      </c>
      <c r="AU337" s="151" t="s">
        <v>79</v>
      </c>
      <c r="AY337" s="16" t="s">
        <v>143</v>
      </c>
      <c r="BE337" s="152">
        <f t="shared" si="104"/>
        <v>0</v>
      </c>
      <c r="BF337" s="152">
        <f t="shared" si="105"/>
        <v>0</v>
      </c>
      <c r="BG337" s="152">
        <f t="shared" si="106"/>
        <v>0</v>
      </c>
      <c r="BH337" s="152">
        <f t="shared" si="107"/>
        <v>0</v>
      </c>
      <c r="BI337" s="152">
        <f t="shared" si="108"/>
        <v>0</v>
      </c>
      <c r="BJ337" s="16" t="s">
        <v>79</v>
      </c>
      <c r="BK337" s="152">
        <f t="shared" si="109"/>
        <v>0</v>
      </c>
      <c r="BL337" s="16" t="s">
        <v>467</v>
      </c>
      <c r="BM337" s="151" t="s">
        <v>1977</v>
      </c>
    </row>
    <row r="338" spans="2:65" s="1" customFormat="1" ht="33" customHeight="1" x14ac:dyDescent="0.2">
      <c r="B338" s="138"/>
      <c r="C338" s="139" t="s">
        <v>1379</v>
      </c>
      <c r="D338" s="139" t="s">
        <v>145</v>
      </c>
      <c r="E338" s="140" t="s">
        <v>1978</v>
      </c>
      <c r="F338" s="141" t="s">
        <v>1979</v>
      </c>
      <c r="G338" s="142" t="s">
        <v>1963</v>
      </c>
      <c r="H338" s="143">
        <v>25</v>
      </c>
      <c r="I338" s="144"/>
      <c r="J338" s="145">
        <f t="shared" si="100"/>
        <v>0</v>
      </c>
      <c r="K338" s="146"/>
      <c r="L338" s="31"/>
      <c r="M338" s="147" t="s">
        <v>1</v>
      </c>
      <c r="N338" s="148" t="s">
        <v>36</v>
      </c>
      <c r="P338" s="149">
        <f t="shared" si="101"/>
        <v>0</v>
      </c>
      <c r="Q338" s="149">
        <v>0</v>
      </c>
      <c r="R338" s="149">
        <f t="shared" si="102"/>
        <v>0</v>
      </c>
      <c r="S338" s="149">
        <v>0</v>
      </c>
      <c r="T338" s="150">
        <f t="shared" si="103"/>
        <v>0</v>
      </c>
      <c r="AR338" s="151" t="s">
        <v>467</v>
      </c>
      <c r="AT338" s="151" t="s">
        <v>145</v>
      </c>
      <c r="AU338" s="151" t="s">
        <v>79</v>
      </c>
      <c r="AY338" s="16" t="s">
        <v>143</v>
      </c>
      <c r="BE338" s="152">
        <f t="shared" si="104"/>
        <v>0</v>
      </c>
      <c r="BF338" s="152">
        <f t="shared" si="105"/>
        <v>0</v>
      </c>
      <c r="BG338" s="152">
        <f t="shared" si="106"/>
        <v>0</v>
      </c>
      <c r="BH338" s="152">
        <f t="shared" si="107"/>
        <v>0</v>
      </c>
      <c r="BI338" s="152">
        <f t="shared" si="108"/>
        <v>0</v>
      </c>
      <c r="BJ338" s="16" t="s">
        <v>79</v>
      </c>
      <c r="BK338" s="152">
        <f t="shared" si="109"/>
        <v>0</v>
      </c>
      <c r="BL338" s="16" t="s">
        <v>467</v>
      </c>
      <c r="BM338" s="151" t="s">
        <v>1980</v>
      </c>
    </row>
    <row r="339" spans="2:65" s="1" customFormat="1" ht="24.15" customHeight="1" x14ac:dyDescent="0.2">
      <c r="B339" s="138"/>
      <c r="C339" s="139" t="s">
        <v>1981</v>
      </c>
      <c r="D339" s="139" t="s">
        <v>145</v>
      </c>
      <c r="E339" s="140" t="s">
        <v>1982</v>
      </c>
      <c r="F339" s="141" t="s">
        <v>1983</v>
      </c>
      <c r="G339" s="142" t="s">
        <v>208</v>
      </c>
      <c r="H339" s="143">
        <v>25</v>
      </c>
      <c r="I339" s="144"/>
      <c r="J339" s="145">
        <f t="shared" si="100"/>
        <v>0</v>
      </c>
      <c r="K339" s="146"/>
      <c r="L339" s="31"/>
      <c r="M339" s="147" t="s">
        <v>1</v>
      </c>
      <c r="N339" s="148" t="s">
        <v>36</v>
      </c>
      <c r="P339" s="149">
        <f t="shared" si="101"/>
        <v>0</v>
      </c>
      <c r="Q339" s="149">
        <v>0</v>
      </c>
      <c r="R339" s="149">
        <f t="shared" si="102"/>
        <v>0</v>
      </c>
      <c r="S339" s="149">
        <v>0</v>
      </c>
      <c r="T339" s="150">
        <f t="shared" si="103"/>
        <v>0</v>
      </c>
      <c r="AR339" s="151" t="s">
        <v>467</v>
      </c>
      <c r="AT339" s="151" t="s">
        <v>145</v>
      </c>
      <c r="AU339" s="151" t="s">
        <v>79</v>
      </c>
      <c r="AY339" s="16" t="s">
        <v>143</v>
      </c>
      <c r="BE339" s="152">
        <f t="shared" si="104"/>
        <v>0</v>
      </c>
      <c r="BF339" s="152">
        <f t="shared" si="105"/>
        <v>0</v>
      </c>
      <c r="BG339" s="152">
        <f t="shared" si="106"/>
        <v>0</v>
      </c>
      <c r="BH339" s="152">
        <f t="shared" si="107"/>
        <v>0</v>
      </c>
      <c r="BI339" s="152">
        <f t="shared" si="108"/>
        <v>0</v>
      </c>
      <c r="BJ339" s="16" t="s">
        <v>79</v>
      </c>
      <c r="BK339" s="152">
        <f t="shared" si="109"/>
        <v>0</v>
      </c>
      <c r="BL339" s="16" t="s">
        <v>467</v>
      </c>
      <c r="BM339" s="151" t="s">
        <v>1984</v>
      </c>
    </row>
    <row r="340" spans="2:65" s="1" customFormat="1" ht="24.15" customHeight="1" x14ac:dyDescent="0.2">
      <c r="B340" s="138"/>
      <c r="C340" s="139" t="s">
        <v>1382</v>
      </c>
      <c r="D340" s="139" t="s">
        <v>145</v>
      </c>
      <c r="E340" s="140" t="s">
        <v>1985</v>
      </c>
      <c r="F340" s="141" t="s">
        <v>1986</v>
      </c>
      <c r="G340" s="142" t="s">
        <v>208</v>
      </c>
      <c r="H340" s="143">
        <v>7</v>
      </c>
      <c r="I340" s="144"/>
      <c r="J340" s="145">
        <f t="shared" si="100"/>
        <v>0</v>
      </c>
      <c r="K340" s="146"/>
      <c r="L340" s="31"/>
      <c r="M340" s="147" t="s">
        <v>1</v>
      </c>
      <c r="N340" s="148" t="s">
        <v>36</v>
      </c>
      <c r="P340" s="149">
        <f t="shared" si="101"/>
        <v>0</v>
      </c>
      <c r="Q340" s="149">
        <v>0</v>
      </c>
      <c r="R340" s="149">
        <f t="shared" si="102"/>
        <v>0</v>
      </c>
      <c r="S340" s="149">
        <v>0</v>
      </c>
      <c r="T340" s="150">
        <f t="shared" si="103"/>
        <v>0</v>
      </c>
      <c r="AR340" s="151" t="s">
        <v>467</v>
      </c>
      <c r="AT340" s="151" t="s">
        <v>145</v>
      </c>
      <c r="AU340" s="151" t="s">
        <v>79</v>
      </c>
      <c r="AY340" s="16" t="s">
        <v>143</v>
      </c>
      <c r="BE340" s="152">
        <f t="shared" si="104"/>
        <v>0</v>
      </c>
      <c r="BF340" s="152">
        <f t="shared" si="105"/>
        <v>0</v>
      </c>
      <c r="BG340" s="152">
        <f t="shared" si="106"/>
        <v>0</v>
      </c>
      <c r="BH340" s="152">
        <f t="shared" si="107"/>
        <v>0</v>
      </c>
      <c r="BI340" s="152">
        <f t="shared" si="108"/>
        <v>0</v>
      </c>
      <c r="BJ340" s="16" t="s">
        <v>79</v>
      </c>
      <c r="BK340" s="152">
        <f t="shared" si="109"/>
        <v>0</v>
      </c>
      <c r="BL340" s="16" t="s">
        <v>467</v>
      </c>
      <c r="BM340" s="151" t="s">
        <v>1987</v>
      </c>
    </row>
    <row r="341" spans="2:65" s="1" customFormat="1" ht="24.15" customHeight="1" x14ac:dyDescent="0.2">
      <c r="B341" s="138"/>
      <c r="C341" s="139" t="s">
        <v>1988</v>
      </c>
      <c r="D341" s="139" t="s">
        <v>145</v>
      </c>
      <c r="E341" s="140" t="s">
        <v>1989</v>
      </c>
      <c r="F341" s="141" t="s">
        <v>1990</v>
      </c>
      <c r="G341" s="142" t="s">
        <v>208</v>
      </c>
      <c r="H341" s="143">
        <v>80</v>
      </c>
      <c r="I341" s="144"/>
      <c r="J341" s="145">
        <f t="shared" si="100"/>
        <v>0</v>
      </c>
      <c r="K341" s="146"/>
      <c r="L341" s="31"/>
      <c r="M341" s="147" t="s">
        <v>1</v>
      </c>
      <c r="N341" s="148" t="s">
        <v>36</v>
      </c>
      <c r="P341" s="149">
        <f t="shared" si="101"/>
        <v>0</v>
      </c>
      <c r="Q341" s="149">
        <v>0</v>
      </c>
      <c r="R341" s="149">
        <f t="shared" si="102"/>
        <v>0</v>
      </c>
      <c r="S341" s="149">
        <v>0</v>
      </c>
      <c r="T341" s="150">
        <f t="shared" si="103"/>
        <v>0</v>
      </c>
      <c r="AR341" s="151" t="s">
        <v>467</v>
      </c>
      <c r="AT341" s="151" t="s">
        <v>145</v>
      </c>
      <c r="AU341" s="151" t="s">
        <v>79</v>
      </c>
      <c r="AY341" s="16" t="s">
        <v>143</v>
      </c>
      <c r="BE341" s="152">
        <f t="shared" si="104"/>
        <v>0</v>
      </c>
      <c r="BF341" s="152">
        <f t="shared" si="105"/>
        <v>0</v>
      </c>
      <c r="BG341" s="152">
        <f t="shared" si="106"/>
        <v>0</v>
      </c>
      <c r="BH341" s="152">
        <f t="shared" si="107"/>
        <v>0</v>
      </c>
      <c r="BI341" s="152">
        <f t="shared" si="108"/>
        <v>0</v>
      </c>
      <c r="BJ341" s="16" t="s">
        <v>79</v>
      </c>
      <c r="BK341" s="152">
        <f t="shared" si="109"/>
        <v>0</v>
      </c>
      <c r="BL341" s="16" t="s">
        <v>467</v>
      </c>
      <c r="BM341" s="151" t="s">
        <v>1991</v>
      </c>
    </row>
    <row r="342" spans="2:65" s="1" customFormat="1" ht="24.15" customHeight="1" x14ac:dyDescent="0.2">
      <c r="B342" s="138"/>
      <c r="C342" s="139" t="s">
        <v>1385</v>
      </c>
      <c r="D342" s="139" t="s">
        <v>145</v>
      </c>
      <c r="E342" s="140" t="s">
        <v>1992</v>
      </c>
      <c r="F342" s="141" t="s">
        <v>1993</v>
      </c>
      <c r="G342" s="142" t="s">
        <v>208</v>
      </c>
      <c r="H342" s="143">
        <v>1</v>
      </c>
      <c r="I342" s="144"/>
      <c r="J342" s="145">
        <f t="shared" si="100"/>
        <v>0</v>
      </c>
      <c r="K342" s="146"/>
      <c r="L342" s="31"/>
      <c r="M342" s="189" t="s">
        <v>1</v>
      </c>
      <c r="N342" s="190" t="s">
        <v>36</v>
      </c>
      <c r="O342" s="191"/>
      <c r="P342" s="192">
        <f t="shared" si="101"/>
        <v>0</v>
      </c>
      <c r="Q342" s="192">
        <v>0</v>
      </c>
      <c r="R342" s="192">
        <f t="shared" si="102"/>
        <v>0</v>
      </c>
      <c r="S342" s="192">
        <v>0</v>
      </c>
      <c r="T342" s="193">
        <f t="shared" si="103"/>
        <v>0</v>
      </c>
      <c r="AR342" s="151" t="s">
        <v>467</v>
      </c>
      <c r="AT342" s="151" t="s">
        <v>145</v>
      </c>
      <c r="AU342" s="151" t="s">
        <v>79</v>
      </c>
      <c r="AY342" s="16" t="s">
        <v>143</v>
      </c>
      <c r="BE342" s="152">
        <f t="shared" si="104"/>
        <v>0</v>
      </c>
      <c r="BF342" s="152">
        <f t="shared" si="105"/>
        <v>0</v>
      </c>
      <c r="BG342" s="152">
        <f t="shared" si="106"/>
        <v>0</v>
      </c>
      <c r="BH342" s="152">
        <f t="shared" si="107"/>
        <v>0</v>
      </c>
      <c r="BI342" s="152">
        <f t="shared" si="108"/>
        <v>0</v>
      </c>
      <c r="BJ342" s="16" t="s">
        <v>79</v>
      </c>
      <c r="BK342" s="152">
        <f t="shared" si="109"/>
        <v>0</v>
      </c>
      <c r="BL342" s="16" t="s">
        <v>467</v>
      </c>
      <c r="BM342" s="151" t="s">
        <v>1994</v>
      </c>
    </row>
    <row r="343" spans="2:65" s="1" customFormat="1" ht="6.9" customHeight="1" x14ac:dyDescent="0.2">
      <c r="B343" s="46"/>
      <c r="C343" s="47"/>
      <c r="D343" s="47"/>
      <c r="E343" s="47"/>
      <c r="F343" s="47"/>
      <c r="G343" s="47"/>
      <c r="H343" s="47"/>
      <c r="I343" s="47"/>
      <c r="J343" s="47"/>
      <c r="K343" s="47"/>
      <c r="L343" s="31"/>
    </row>
  </sheetData>
  <autoFilter ref="C129:K342" xr:uid="{00000000-0009-0000-0000-000004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2"/>
  <sheetViews>
    <sheetView showGridLines="0" tabSelected="1" topLeftCell="A110" workbookViewId="0">
      <selection activeCell="X119" sqref="X119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27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90</v>
      </c>
    </row>
    <row r="3" spans="2:46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2:46" ht="24.9" customHeight="1" x14ac:dyDescent="0.2">
      <c r="B4" s="19"/>
      <c r="D4" s="20" t="s">
        <v>91</v>
      </c>
      <c r="L4" s="19"/>
      <c r="M4" s="89" t="s">
        <v>9</v>
      </c>
      <c r="AT4" s="16" t="s">
        <v>3</v>
      </c>
    </row>
    <row r="5" spans="2:46" ht="6.9" customHeight="1" x14ac:dyDescent="0.2">
      <c r="B5" s="19"/>
      <c r="L5" s="19"/>
    </row>
    <row r="6" spans="2:46" ht="12" customHeight="1" x14ac:dyDescent="0.2">
      <c r="B6" s="19"/>
      <c r="D6" s="26" t="s">
        <v>14</v>
      </c>
      <c r="L6" s="19"/>
    </row>
    <row r="7" spans="2:46" ht="16.5" customHeight="1" x14ac:dyDescent="0.2">
      <c r="B7" s="19"/>
      <c r="E7" s="241" t="str">
        <f>'Rekapitulácia stavby'!K6</f>
        <v>Obnova Materskej školy Hrubá Borša</v>
      </c>
      <c r="F7" s="242"/>
      <c r="G7" s="242"/>
      <c r="H7" s="242"/>
      <c r="L7" s="19"/>
    </row>
    <row r="8" spans="2:46" s="1" customFormat="1" ht="12" customHeight="1" x14ac:dyDescent="0.2">
      <c r="B8" s="31"/>
      <c r="D8" s="26" t="s">
        <v>92</v>
      </c>
      <c r="L8" s="31"/>
    </row>
    <row r="9" spans="2:46" s="1" customFormat="1" ht="16.5" customHeight="1" x14ac:dyDescent="0.2">
      <c r="B9" s="31"/>
      <c r="E9" s="214" t="s">
        <v>1995</v>
      </c>
      <c r="F9" s="240"/>
      <c r="G9" s="240"/>
      <c r="H9" s="240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16</v>
      </c>
      <c r="F11" s="24" t="s">
        <v>1</v>
      </c>
      <c r="I11" s="26" t="s">
        <v>17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18</v>
      </c>
      <c r="F12" s="24" t="s">
        <v>19</v>
      </c>
      <c r="I12" s="26" t="s">
        <v>20</v>
      </c>
      <c r="J12" s="54"/>
      <c r="L12" s="31"/>
    </row>
    <row r="13" spans="2:46" s="1" customFormat="1" ht="10.95" customHeight="1" x14ac:dyDescent="0.2">
      <c r="B13" s="31"/>
      <c r="L13" s="31"/>
    </row>
    <row r="14" spans="2:46" s="1" customFormat="1" ht="12" customHeight="1" x14ac:dyDescent="0.2">
      <c r="B14" s="31"/>
      <c r="D14" s="26" t="s">
        <v>21</v>
      </c>
      <c r="I14" s="26" t="s">
        <v>22</v>
      </c>
      <c r="J14" s="24" t="str">
        <f>IF('Rekapitulácia stavby'!AN10="","",'Rekapitulácia stavby'!AN10)</f>
        <v/>
      </c>
      <c r="L14" s="31"/>
    </row>
    <row r="15" spans="2:46" s="1" customFormat="1" ht="18" customHeight="1" x14ac:dyDescent="0.2">
      <c r="B15" s="31"/>
      <c r="E15" s="24" t="str">
        <f>IF('Rekapitulácia stavby'!E11="","",'Rekapitulácia stavby'!E11)</f>
        <v xml:space="preserve"> </v>
      </c>
      <c r="I15" s="26" t="s">
        <v>23</v>
      </c>
      <c r="J15" s="24" t="str">
        <f>IF('Rekapitulácia stavby'!AN11="","",'Rekapitulácia stavby'!AN11)</f>
        <v/>
      </c>
      <c r="L15" s="31"/>
    </row>
    <row r="16" spans="2:46" s="1" customFormat="1" ht="6.9" customHeight="1" x14ac:dyDescent="0.2">
      <c r="B16" s="31"/>
      <c r="L16" s="31"/>
    </row>
    <row r="17" spans="2:12" s="1" customFormat="1" ht="12" customHeight="1" x14ac:dyDescent="0.2">
      <c r="B17" s="31"/>
      <c r="D17" s="26" t="s">
        <v>24</v>
      </c>
      <c r="I17" s="26" t="s">
        <v>22</v>
      </c>
      <c r="J17" s="27" t="str">
        <f>'Rekapitulácia stavby'!AN13</f>
        <v>Vyplň údaj</v>
      </c>
      <c r="L17" s="31"/>
    </row>
    <row r="18" spans="2:12" s="1" customFormat="1" ht="18" customHeight="1" x14ac:dyDescent="0.2">
      <c r="B18" s="31"/>
      <c r="E18" s="243" t="str">
        <f>'Rekapitulácia stavby'!E14</f>
        <v>Vyplň údaj</v>
      </c>
      <c r="F18" s="239"/>
      <c r="G18" s="239"/>
      <c r="H18" s="239"/>
      <c r="I18" s="26" t="s">
        <v>23</v>
      </c>
      <c r="J18" s="27" t="str">
        <f>'Rekapitulácia stavby'!AN14</f>
        <v>Vyplň údaj</v>
      </c>
      <c r="L18" s="31"/>
    </row>
    <row r="19" spans="2:12" s="1" customFormat="1" ht="6.9" customHeight="1" x14ac:dyDescent="0.2">
      <c r="B19" s="31"/>
      <c r="L19" s="31"/>
    </row>
    <row r="20" spans="2:12" s="1" customFormat="1" ht="12" customHeight="1" x14ac:dyDescent="0.2">
      <c r="B20" s="31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31"/>
    </row>
    <row r="21" spans="2:12" s="1" customFormat="1" ht="18" customHeight="1" x14ac:dyDescent="0.2">
      <c r="B21" s="31"/>
      <c r="E21" s="24" t="str">
        <f>IF('Rekapitulácia stavby'!E17="","",'Rekapitulácia stavby'!E17)</f>
        <v xml:space="preserve"> </v>
      </c>
      <c r="I21" s="26" t="s">
        <v>23</v>
      </c>
      <c r="J21" s="24" t="str">
        <f>IF('Rekapitulácia stavby'!AN17="","",'Rekapitulácia stavby'!AN17)</f>
        <v/>
      </c>
      <c r="L21" s="31"/>
    </row>
    <row r="22" spans="2:12" s="1" customFormat="1" ht="6.9" customHeight="1" x14ac:dyDescent="0.2">
      <c r="B22" s="31"/>
      <c r="L22" s="31"/>
    </row>
    <row r="23" spans="2:12" s="1" customFormat="1" ht="12" customHeight="1" x14ac:dyDescent="0.2">
      <c r="B23" s="31"/>
      <c r="D23" s="26" t="s">
        <v>28</v>
      </c>
      <c r="I23" s="26" t="s">
        <v>22</v>
      </c>
      <c r="J23" s="24" t="str">
        <f>IF('Rekapitulácia stavby'!AN19="","",'Rekapitulácia stavby'!AN19)</f>
        <v/>
      </c>
      <c r="L23" s="31"/>
    </row>
    <row r="24" spans="2:12" s="1" customFormat="1" ht="18" customHeight="1" x14ac:dyDescent="0.2">
      <c r="B24" s="31"/>
      <c r="E24" s="24" t="str">
        <f>IF('Rekapitulácia stavby'!E20="","",'Rekapitulácia stavby'!E20)</f>
        <v xml:space="preserve"> </v>
      </c>
      <c r="I24" s="26" t="s">
        <v>23</v>
      </c>
      <c r="J24" s="24" t="str">
        <f>IF('Rekapitulácia stavby'!AN20="","",'Rekapitulácia stavby'!AN20)</f>
        <v/>
      </c>
      <c r="L24" s="31"/>
    </row>
    <row r="25" spans="2:12" s="1" customFormat="1" ht="6.9" customHeight="1" x14ac:dyDescent="0.2">
      <c r="B25" s="31"/>
      <c r="L25" s="31"/>
    </row>
    <row r="26" spans="2:12" s="1" customFormat="1" ht="12" customHeight="1" x14ac:dyDescent="0.2">
      <c r="B26" s="31"/>
      <c r="D26" s="26" t="s">
        <v>29</v>
      </c>
      <c r="L26" s="31"/>
    </row>
    <row r="27" spans="2:12" s="7" customFormat="1" ht="16.5" customHeight="1" x14ac:dyDescent="0.2">
      <c r="B27" s="90"/>
      <c r="E27" s="223" t="s">
        <v>1</v>
      </c>
      <c r="F27" s="223"/>
      <c r="G27" s="223"/>
      <c r="H27" s="223"/>
      <c r="L27" s="90"/>
    </row>
    <row r="28" spans="2:12" s="1" customFormat="1" ht="6.9" customHeight="1" x14ac:dyDescent="0.2">
      <c r="B28" s="31"/>
      <c r="L28" s="31"/>
    </row>
    <row r="29" spans="2:12" s="1" customFormat="1" ht="6.9" customHeight="1" x14ac:dyDescent="0.2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 x14ac:dyDescent="0.2">
      <c r="B30" s="31"/>
      <c r="D30" s="91" t="s">
        <v>30</v>
      </c>
      <c r="J30" s="67">
        <f>ROUND(J118, 2)</f>
        <v>0</v>
      </c>
      <c r="L30" s="31"/>
    </row>
    <row r="31" spans="2:12" s="1" customFormat="1" ht="6.9" customHeight="1" x14ac:dyDescent="0.2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" customHeight="1" x14ac:dyDescent="0.2">
      <c r="B32" s="31"/>
      <c r="F32" s="34" t="s">
        <v>32</v>
      </c>
      <c r="I32" s="34" t="s">
        <v>31</v>
      </c>
      <c r="J32" s="34" t="s">
        <v>33</v>
      </c>
      <c r="L32" s="31"/>
    </row>
    <row r="33" spans="2:12" s="1" customFormat="1" ht="14.4" customHeight="1" x14ac:dyDescent="0.2">
      <c r="B33" s="31"/>
      <c r="D33" s="92" t="s">
        <v>34</v>
      </c>
      <c r="E33" s="36" t="s">
        <v>35</v>
      </c>
      <c r="F33" s="93">
        <f>ROUND((SUM(BE118:BE151)),  2)</f>
        <v>0</v>
      </c>
      <c r="G33" s="94"/>
      <c r="H33" s="94"/>
      <c r="I33" s="95">
        <v>0.2</v>
      </c>
      <c r="J33" s="93">
        <f>ROUND(((SUM(BE118:BE151))*I33),  2)</f>
        <v>0</v>
      </c>
      <c r="L33" s="31"/>
    </row>
    <row r="34" spans="2:12" s="1" customFormat="1" ht="14.4" customHeight="1" x14ac:dyDescent="0.2">
      <c r="B34" s="31"/>
      <c r="E34" s="36" t="s">
        <v>36</v>
      </c>
      <c r="F34" s="93">
        <f>ROUND((SUM(BF118:BF151)),  2)</f>
        <v>0</v>
      </c>
      <c r="G34" s="94"/>
      <c r="H34" s="94"/>
      <c r="I34" s="95">
        <v>0.2</v>
      </c>
      <c r="J34" s="93">
        <f>ROUND(((SUM(BF118:BF151))*I34),  2)</f>
        <v>0</v>
      </c>
      <c r="L34" s="31"/>
    </row>
    <row r="35" spans="2:12" s="1" customFormat="1" ht="14.4" hidden="1" customHeight="1" x14ac:dyDescent="0.2">
      <c r="B35" s="31"/>
      <c r="E35" s="26" t="s">
        <v>37</v>
      </c>
      <c r="F35" s="96">
        <f>ROUND((SUM(BG118:BG151)),  2)</f>
        <v>0</v>
      </c>
      <c r="I35" s="97">
        <v>0.2</v>
      </c>
      <c r="J35" s="96">
        <f>0</f>
        <v>0</v>
      </c>
      <c r="L35" s="31"/>
    </row>
    <row r="36" spans="2:12" s="1" customFormat="1" ht="14.4" hidden="1" customHeight="1" x14ac:dyDescent="0.2">
      <c r="B36" s="31"/>
      <c r="E36" s="26" t="s">
        <v>38</v>
      </c>
      <c r="F36" s="96">
        <f>ROUND((SUM(BH118:BH151)),  2)</f>
        <v>0</v>
      </c>
      <c r="I36" s="97">
        <v>0.2</v>
      </c>
      <c r="J36" s="96">
        <f>0</f>
        <v>0</v>
      </c>
      <c r="L36" s="31"/>
    </row>
    <row r="37" spans="2:12" s="1" customFormat="1" ht="14.4" hidden="1" customHeight="1" x14ac:dyDescent="0.2">
      <c r="B37" s="31"/>
      <c r="E37" s="36" t="s">
        <v>39</v>
      </c>
      <c r="F37" s="93">
        <f>ROUND((SUM(BI118:BI151)),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" customHeight="1" x14ac:dyDescent="0.2">
      <c r="B38" s="31"/>
      <c r="L38" s="31"/>
    </row>
    <row r="39" spans="2:12" s="1" customFormat="1" ht="25.35" customHeight="1" x14ac:dyDescent="0.2">
      <c r="B39" s="31"/>
      <c r="C39" s="98"/>
      <c r="D39" s="99" t="s">
        <v>40</v>
      </c>
      <c r="E39" s="58"/>
      <c r="F39" s="58"/>
      <c r="G39" s="100" t="s">
        <v>41</v>
      </c>
      <c r="H39" s="101" t="s">
        <v>42</v>
      </c>
      <c r="I39" s="58"/>
      <c r="J39" s="102">
        <f>SUM(J30:J37)</f>
        <v>0</v>
      </c>
      <c r="K39" s="103"/>
      <c r="L39" s="31"/>
    </row>
    <row r="40" spans="2:12" s="1" customFormat="1" ht="14.4" customHeight="1" x14ac:dyDescent="0.2">
      <c r="B40" s="31"/>
      <c r="L40" s="31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1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3.2" x14ac:dyDescent="0.2">
      <c r="B61" s="31"/>
      <c r="D61" s="45" t="s">
        <v>45</v>
      </c>
      <c r="E61" s="33"/>
      <c r="F61" s="104" t="s">
        <v>46</v>
      </c>
      <c r="G61" s="45" t="s">
        <v>45</v>
      </c>
      <c r="H61" s="33"/>
      <c r="I61" s="33"/>
      <c r="J61" s="105" t="s">
        <v>46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.2" x14ac:dyDescent="0.2">
      <c r="B65" s="31"/>
      <c r="D65" s="43" t="s">
        <v>47</v>
      </c>
      <c r="E65" s="44"/>
      <c r="F65" s="44"/>
      <c r="G65" s="43" t="s">
        <v>48</v>
      </c>
      <c r="H65" s="44"/>
      <c r="I65" s="44"/>
      <c r="J65" s="44"/>
      <c r="K65" s="44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3.2" x14ac:dyDescent="0.2">
      <c r="B76" s="31"/>
      <c r="D76" s="45" t="s">
        <v>45</v>
      </c>
      <c r="E76" s="33"/>
      <c r="F76" s="104" t="s">
        <v>46</v>
      </c>
      <c r="G76" s="45" t="s">
        <v>45</v>
      </c>
      <c r="H76" s="33"/>
      <c r="I76" s="33"/>
      <c r="J76" s="105" t="s">
        <v>46</v>
      </c>
      <c r="K76" s="33"/>
      <c r="L76" s="31"/>
    </row>
    <row r="77" spans="2:12" s="1" customFormat="1" ht="14.4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" customHeight="1" x14ac:dyDescent="0.2">
      <c r="B82" s="31"/>
      <c r="C82" s="20" t="s">
        <v>94</v>
      </c>
      <c r="L82" s="31"/>
    </row>
    <row r="83" spans="2:47" s="1" customFormat="1" ht="6.9" customHeight="1" x14ac:dyDescent="0.2">
      <c r="B83" s="31"/>
      <c r="L83" s="31"/>
    </row>
    <row r="84" spans="2:47" s="1" customFormat="1" ht="12" customHeight="1" x14ac:dyDescent="0.2">
      <c r="B84" s="31"/>
      <c r="C84" s="26" t="s">
        <v>14</v>
      </c>
      <c r="L84" s="31"/>
    </row>
    <row r="85" spans="2:47" s="1" customFormat="1" ht="16.5" customHeight="1" x14ac:dyDescent="0.2">
      <c r="B85" s="31"/>
      <c r="E85" s="241" t="str">
        <f>E7</f>
        <v>Obnova Materskej školy Hrubá Borša</v>
      </c>
      <c r="F85" s="242"/>
      <c r="G85" s="242"/>
      <c r="H85" s="242"/>
      <c r="L85" s="31"/>
    </row>
    <row r="86" spans="2:47" s="1" customFormat="1" ht="12" customHeight="1" x14ac:dyDescent="0.2">
      <c r="B86" s="31"/>
      <c r="C86" s="26" t="s">
        <v>92</v>
      </c>
      <c r="L86" s="31"/>
    </row>
    <row r="87" spans="2:47" s="1" customFormat="1" ht="16.5" customHeight="1" x14ac:dyDescent="0.2">
      <c r="B87" s="31"/>
      <c r="E87" s="214" t="str">
        <f>E9</f>
        <v>5 - Vzduchotechnika</v>
      </c>
      <c r="F87" s="240"/>
      <c r="G87" s="240"/>
      <c r="H87" s="240"/>
      <c r="L87" s="31"/>
    </row>
    <row r="88" spans="2:47" s="1" customFormat="1" ht="6.9" customHeight="1" x14ac:dyDescent="0.2">
      <c r="B88" s="31"/>
      <c r="L88" s="31"/>
    </row>
    <row r="89" spans="2:47" s="1" customFormat="1" ht="12" customHeight="1" x14ac:dyDescent="0.2">
      <c r="B89" s="31"/>
      <c r="C89" s="26" t="s">
        <v>18</v>
      </c>
      <c r="F89" s="24" t="str">
        <f>F12</f>
        <v xml:space="preserve"> </v>
      </c>
      <c r="I89" s="26" t="s">
        <v>20</v>
      </c>
      <c r="J89" s="54" t="str">
        <f>IF(J12="","",J12)</f>
        <v/>
      </c>
      <c r="L89" s="31"/>
    </row>
    <row r="90" spans="2:47" s="1" customFormat="1" ht="6.9" customHeight="1" x14ac:dyDescent="0.2">
      <c r="B90" s="31"/>
      <c r="L90" s="31"/>
    </row>
    <row r="91" spans="2:47" s="1" customFormat="1" ht="15.15" customHeight="1" x14ac:dyDescent="0.2">
      <c r="B91" s="31"/>
      <c r="C91" s="26" t="s">
        <v>21</v>
      </c>
      <c r="F91" s="24" t="str">
        <f>E15</f>
        <v xml:space="preserve"> </v>
      </c>
      <c r="I91" s="26" t="s">
        <v>26</v>
      </c>
      <c r="J91" s="29" t="str">
        <f>E21</f>
        <v xml:space="preserve"> </v>
      </c>
      <c r="L91" s="31"/>
    </row>
    <row r="92" spans="2:47" s="1" customFormat="1" ht="15.15" customHeight="1" x14ac:dyDescent="0.2">
      <c r="B92" s="31"/>
      <c r="C92" s="26" t="s">
        <v>24</v>
      </c>
      <c r="F92" s="24" t="str">
        <f>IF(E18="","",E18)</f>
        <v>Vyplň údaj</v>
      </c>
      <c r="I92" s="26" t="s">
        <v>28</v>
      </c>
      <c r="J92" s="29" t="str">
        <f>E24</f>
        <v xml:space="preserve"> </v>
      </c>
      <c r="L92" s="31"/>
    </row>
    <row r="93" spans="2:47" s="1" customFormat="1" ht="10.35" customHeight="1" x14ac:dyDescent="0.2">
      <c r="B93" s="31"/>
      <c r="L93" s="31"/>
    </row>
    <row r="94" spans="2:47" s="1" customFormat="1" ht="29.25" customHeight="1" x14ac:dyDescent="0.2">
      <c r="B94" s="31"/>
      <c r="C94" s="106" t="s">
        <v>95</v>
      </c>
      <c r="D94" s="98"/>
      <c r="E94" s="98"/>
      <c r="F94" s="98"/>
      <c r="G94" s="98"/>
      <c r="H94" s="98"/>
      <c r="I94" s="98"/>
      <c r="J94" s="107" t="s">
        <v>96</v>
      </c>
      <c r="K94" s="98"/>
      <c r="L94" s="31"/>
    </row>
    <row r="95" spans="2:47" s="1" customFormat="1" ht="10.35" customHeight="1" x14ac:dyDescent="0.2">
      <c r="B95" s="31"/>
      <c r="L95" s="31"/>
    </row>
    <row r="96" spans="2:47" s="1" customFormat="1" ht="22.95" customHeight="1" x14ac:dyDescent="0.2">
      <c r="B96" s="31"/>
      <c r="C96" s="108" t="s">
        <v>97</v>
      </c>
      <c r="J96" s="67">
        <f>J118</f>
        <v>0</v>
      </c>
      <c r="L96" s="31"/>
      <c r="AU96" s="16" t="s">
        <v>98</v>
      </c>
    </row>
    <row r="97" spans="2:12" s="8" customFormat="1" ht="24.9" customHeight="1" x14ac:dyDescent="0.2">
      <c r="B97" s="109"/>
      <c r="D97" s="110" t="s">
        <v>1996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2:12" s="9" customFormat="1" ht="19.95" customHeight="1" x14ac:dyDescent="0.2">
      <c r="B98" s="113"/>
      <c r="D98" s="114" t="s">
        <v>1997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2:12" s="1" customFormat="1" ht="21.75" customHeight="1" x14ac:dyDescent="0.2">
      <c r="B99" s="31"/>
      <c r="L99" s="31"/>
    </row>
    <row r="100" spans="2:12" s="1" customFormat="1" ht="6.9" customHeight="1" x14ac:dyDescent="0.2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31"/>
    </row>
    <row r="104" spans="2:12" s="1" customFormat="1" ht="6.9" customHeight="1" x14ac:dyDescent="0.2"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31"/>
    </row>
    <row r="105" spans="2:12" s="1" customFormat="1" ht="24.9" customHeight="1" x14ac:dyDescent="0.2">
      <c r="B105" s="31"/>
      <c r="C105" s="20" t="s">
        <v>129</v>
      </c>
      <c r="L105" s="31"/>
    </row>
    <row r="106" spans="2:12" s="1" customFormat="1" ht="6.9" customHeight="1" x14ac:dyDescent="0.2">
      <c r="B106" s="31"/>
      <c r="L106" s="31"/>
    </row>
    <row r="107" spans="2:12" s="1" customFormat="1" ht="12" customHeight="1" x14ac:dyDescent="0.2">
      <c r="B107" s="31"/>
      <c r="C107" s="26" t="s">
        <v>14</v>
      </c>
      <c r="L107" s="31"/>
    </row>
    <row r="108" spans="2:12" s="1" customFormat="1" ht="16.5" customHeight="1" x14ac:dyDescent="0.2">
      <c r="B108" s="31"/>
      <c r="E108" s="241" t="str">
        <f>E7</f>
        <v>Obnova Materskej školy Hrubá Borša</v>
      </c>
      <c r="F108" s="242"/>
      <c r="G108" s="242"/>
      <c r="H108" s="242"/>
      <c r="L108" s="31"/>
    </row>
    <row r="109" spans="2:12" s="1" customFormat="1" ht="12" customHeight="1" x14ac:dyDescent="0.2">
      <c r="B109" s="31"/>
      <c r="C109" s="26" t="s">
        <v>92</v>
      </c>
      <c r="L109" s="31"/>
    </row>
    <row r="110" spans="2:12" s="1" customFormat="1" ht="16.5" customHeight="1" x14ac:dyDescent="0.2">
      <c r="B110" s="31"/>
      <c r="E110" s="214" t="str">
        <f>E9</f>
        <v>5 - Vzduchotechnika</v>
      </c>
      <c r="F110" s="240"/>
      <c r="G110" s="240"/>
      <c r="H110" s="240"/>
      <c r="L110" s="31"/>
    </row>
    <row r="111" spans="2:12" s="1" customFormat="1" ht="6.9" customHeight="1" x14ac:dyDescent="0.2">
      <c r="B111" s="31"/>
      <c r="L111" s="31"/>
    </row>
    <row r="112" spans="2:12" s="1" customFormat="1" ht="12" customHeight="1" x14ac:dyDescent="0.2">
      <c r="B112" s="31"/>
      <c r="C112" s="26" t="s">
        <v>18</v>
      </c>
      <c r="F112" s="24" t="str">
        <f>F12</f>
        <v xml:space="preserve"> </v>
      </c>
      <c r="I112" s="26" t="s">
        <v>20</v>
      </c>
      <c r="J112" s="54" t="str">
        <f>IF(J12="","",J12)</f>
        <v/>
      </c>
      <c r="L112" s="31"/>
    </row>
    <row r="113" spans="2:65" s="1" customFormat="1" ht="6.9" customHeight="1" x14ac:dyDescent="0.2">
      <c r="B113" s="31"/>
      <c r="L113" s="31"/>
    </row>
    <row r="114" spans="2:65" s="1" customFormat="1" ht="15.15" customHeight="1" x14ac:dyDescent="0.2">
      <c r="B114" s="31"/>
      <c r="C114" s="26" t="s">
        <v>21</v>
      </c>
      <c r="F114" s="24" t="str">
        <f>E15</f>
        <v xml:space="preserve"> </v>
      </c>
      <c r="I114" s="26" t="s">
        <v>26</v>
      </c>
      <c r="J114" s="29" t="str">
        <f>E21</f>
        <v xml:space="preserve"> </v>
      </c>
      <c r="L114" s="31"/>
    </row>
    <row r="115" spans="2:65" s="1" customFormat="1" ht="15.15" customHeight="1" x14ac:dyDescent="0.2">
      <c r="B115" s="31"/>
      <c r="C115" s="26" t="s">
        <v>24</v>
      </c>
      <c r="F115" s="24" t="str">
        <f>IF(E18="","",E18)</f>
        <v>Vyplň údaj</v>
      </c>
      <c r="I115" s="26" t="s">
        <v>28</v>
      </c>
      <c r="J115" s="29" t="str">
        <f>E24</f>
        <v xml:space="preserve"> </v>
      </c>
      <c r="L115" s="31"/>
    </row>
    <row r="116" spans="2:65" s="1" customFormat="1" ht="10.35" customHeight="1" x14ac:dyDescent="0.2">
      <c r="B116" s="31"/>
      <c r="L116" s="31"/>
    </row>
    <row r="117" spans="2:65" s="10" customFormat="1" ht="29.25" customHeight="1" x14ac:dyDescent="0.2">
      <c r="B117" s="117"/>
      <c r="C117" s="118" t="s">
        <v>130</v>
      </c>
      <c r="D117" s="119" t="s">
        <v>55</v>
      </c>
      <c r="E117" s="119" t="s">
        <v>51</v>
      </c>
      <c r="F117" s="119" t="s">
        <v>2076</v>
      </c>
      <c r="G117" s="119" t="s">
        <v>131</v>
      </c>
      <c r="H117" s="119" t="s">
        <v>132</v>
      </c>
      <c r="I117" s="119" t="s">
        <v>133</v>
      </c>
      <c r="J117" s="120" t="s">
        <v>96</v>
      </c>
      <c r="K117" s="121" t="s">
        <v>134</v>
      </c>
      <c r="L117" s="117"/>
      <c r="M117" s="60" t="s">
        <v>1</v>
      </c>
      <c r="N117" s="61" t="s">
        <v>34</v>
      </c>
      <c r="O117" s="61" t="s">
        <v>135</v>
      </c>
      <c r="P117" s="61" t="s">
        <v>136</v>
      </c>
      <c r="Q117" s="61" t="s">
        <v>137</v>
      </c>
      <c r="R117" s="61" t="s">
        <v>138</v>
      </c>
      <c r="S117" s="61" t="s">
        <v>139</v>
      </c>
      <c r="T117" s="62" t="s">
        <v>140</v>
      </c>
    </row>
    <row r="118" spans="2:65" s="1" customFormat="1" ht="22.95" customHeight="1" x14ac:dyDescent="0.3">
      <c r="B118" s="31"/>
      <c r="C118" s="65" t="s">
        <v>97</v>
      </c>
      <c r="J118" s="122">
        <f>BK118</f>
        <v>0</v>
      </c>
      <c r="L118" s="31"/>
      <c r="M118" s="63"/>
      <c r="N118" s="55"/>
      <c r="O118" s="55"/>
      <c r="P118" s="123">
        <f>P119</f>
        <v>0</v>
      </c>
      <c r="Q118" s="55"/>
      <c r="R118" s="123">
        <f>R119</f>
        <v>0</v>
      </c>
      <c r="S118" s="55"/>
      <c r="T118" s="124">
        <f>T119</f>
        <v>0</v>
      </c>
      <c r="AT118" s="16" t="s">
        <v>69</v>
      </c>
      <c r="AU118" s="16" t="s">
        <v>98</v>
      </c>
      <c r="BK118" s="125">
        <f>BK119</f>
        <v>0</v>
      </c>
    </row>
    <row r="119" spans="2:65" s="11" customFormat="1" ht="25.95" customHeight="1" x14ac:dyDescent="0.25">
      <c r="B119" s="126"/>
      <c r="D119" s="127" t="s">
        <v>69</v>
      </c>
      <c r="E119" s="128" t="s">
        <v>1533</v>
      </c>
      <c r="F119" s="128" t="s">
        <v>1998</v>
      </c>
      <c r="I119" s="129"/>
      <c r="J119" s="130">
        <f>BK119</f>
        <v>0</v>
      </c>
      <c r="L119" s="126"/>
      <c r="M119" s="131"/>
      <c r="P119" s="132">
        <f>P120</f>
        <v>0</v>
      </c>
      <c r="R119" s="132">
        <f>R120</f>
        <v>0</v>
      </c>
      <c r="T119" s="133">
        <f>T120</f>
        <v>0</v>
      </c>
      <c r="AR119" s="127" t="s">
        <v>75</v>
      </c>
      <c r="AT119" s="134" t="s">
        <v>69</v>
      </c>
      <c r="AU119" s="134" t="s">
        <v>70</v>
      </c>
      <c r="AY119" s="127" t="s">
        <v>143</v>
      </c>
      <c r="BK119" s="135">
        <f>BK120</f>
        <v>0</v>
      </c>
    </row>
    <row r="120" spans="2:65" s="11" customFormat="1" ht="22.95" customHeight="1" x14ac:dyDescent="0.25">
      <c r="B120" s="126"/>
      <c r="D120" s="127" t="s">
        <v>69</v>
      </c>
      <c r="E120" s="136" t="s">
        <v>1999</v>
      </c>
      <c r="F120" s="136" t="s">
        <v>2000</v>
      </c>
      <c r="I120" s="129"/>
      <c r="J120" s="137">
        <f>BK120</f>
        <v>0</v>
      </c>
      <c r="L120" s="126"/>
      <c r="M120" s="131"/>
      <c r="P120" s="132">
        <f>SUM(P121:P151)</f>
        <v>0</v>
      </c>
      <c r="R120" s="132">
        <f>SUM(R121:R151)</f>
        <v>0</v>
      </c>
      <c r="T120" s="133">
        <f>SUM(T121:T151)</f>
        <v>0</v>
      </c>
      <c r="AR120" s="127" t="s">
        <v>75</v>
      </c>
      <c r="AT120" s="134" t="s">
        <v>69</v>
      </c>
      <c r="AU120" s="134" t="s">
        <v>75</v>
      </c>
      <c r="AY120" s="127" t="s">
        <v>143</v>
      </c>
      <c r="BK120" s="135">
        <f>SUM(BK121:BK151)</f>
        <v>0</v>
      </c>
    </row>
    <row r="121" spans="2:65" s="1" customFormat="1" ht="44.25" customHeight="1" x14ac:dyDescent="0.2">
      <c r="B121" s="138"/>
      <c r="C121" s="174" t="s">
        <v>70</v>
      </c>
      <c r="D121" s="174" t="s">
        <v>167</v>
      </c>
      <c r="E121" s="175" t="s">
        <v>989</v>
      </c>
      <c r="F121" s="176" t="s">
        <v>2062</v>
      </c>
      <c r="G121" s="177" t="s">
        <v>208</v>
      </c>
      <c r="H121" s="178">
        <v>2</v>
      </c>
      <c r="I121" s="179"/>
      <c r="J121" s="180">
        <f t="shared" ref="J121:J151" si="0">ROUND(I121*H121,2)</f>
        <v>0</v>
      </c>
      <c r="K121" s="181"/>
      <c r="L121" s="182"/>
      <c r="M121" s="183" t="s">
        <v>1</v>
      </c>
      <c r="N121" s="184" t="s">
        <v>36</v>
      </c>
      <c r="P121" s="149">
        <f t="shared" ref="P121:P151" si="1">O121*H121</f>
        <v>0</v>
      </c>
      <c r="Q121" s="149">
        <v>0</v>
      </c>
      <c r="R121" s="149">
        <f t="shared" ref="R121:R151" si="2">Q121*H121</f>
        <v>0</v>
      </c>
      <c r="S121" s="149">
        <v>0</v>
      </c>
      <c r="T121" s="150">
        <f t="shared" ref="T121:T151" si="3">S121*H121</f>
        <v>0</v>
      </c>
      <c r="AR121" s="151" t="s">
        <v>1471</v>
      </c>
      <c r="AT121" s="151" t="s">
        <v>167</v>
      </c>
      <c r="AU121" s="151" t="s">
        <v>79</v>
      </c>
      <c r="AY121" s="16" t="s">
        <v>143</v>
      </c>
      <c r="BE121" s="152">
        <f t="shared" ref="BE121:BE151" si="4">IF(N121="základná",J121,0)</f>
        <v>0</v>
      </c>
      <c r="BF121" s="152">
        <f t="shared" ref="BF121:BF151" si="5">IF(N121="znížená",J121,0)</f>
        <v>0</v>
      </c>
      <c r="BG121" s="152">
        <f t="shared" ref="BG121:BG151" si="6">IF(N121="zákl. prenesená",J121,0)</f>
        <v>0</v>
      </c>
      <c r="BH121" s="152">
        <f t="shared" ref="BH121:BH151" si="7">IF(N121="zníž. prenesená",J121,0)</f>
        <v>0</v>
      </c>
      <c r="BI121" s="152">
        <f t="shared" ref="BI121:BI151" si="8">IF(N121="nulová",J121,0)</f>
        <v>0</v>
      </c>
      <c r="BJ121" s="16" t="s">
        <v>79</v>
      </c>
      <c r="BK121" s="152">
        <f t="shared" ref="BK121:BK151" si="9">ROUND(I121*H121,2)</f>
        <v>0</v>
      </c>
      <c r="BL121" s="16" t="s">
        <v>467</v>
      </c>
      <c r="BM121" s="151" t="s">
        <v>79</v>
      </c>
    </row>
    <row r="122" spans="2:65" s="1" customFormat="1" ht="37.950000000000003" customHeight="1" x14ac:dyDescent="0.2">
      <c r="B122" s="138"/>
      <c r="C122" s="174" t="s">
        <v>70</v>
      </c>
      <c r="D122" s="174" t="s">
        <v>167</v>
      </c>
      <c r="E122" s="175" t="s">
        <v>993</v>
      </c>
      <c r="F122" s="176" t="s">
        <v>2063</v>
      </c>
      <c r="G122" s="177" t="s">
        <v>208</v>
      </c>
      <c r="H122" s="178">
        <v>1</v>
      </c>
      <c r="I122" s="179"/>
      <c r="J122" s="180">
        <f t="shared" si="0"/>
        <v>0</v>
      </c>
      <c r="K122" s="181"/>
      <c r="L122" s="182"/>
      <c r="M122" s="183" t="s">
        <v>1</v>
      </c>
      <c r="N122" s="184" t="s">
        <v>36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1471</v>
      </c>
      <c r="AT122" s="151" t="s">
        <v>167</v>
      </c>
      <c r="AU122" s="151" t="s">
        <v>79</v>
      </c>
      <c r="AY122" s="16" t="s">
        <v>143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6" t="s">
        <v>79</v>
      </c>
      <c r="BK122" s="152">
        <f t="shared" si="9"/>
        <v>0</v>
      </c>
      <c r="BL122" s="16" t="s">
        <v>467</v>
      </c>
      <c r="BM122" s="151" t="s">
        <v>85</v>
      </c>
    </row>
    <row r="123" spans="2:65" s="1" customFormat="1" ht="16.5" customHeight="1" x14ac:dyDescent="0.2">
      <c r="B123" s="138"/>
      <c r="C123" s="174" t="s">
        <v>70</v>
      </c>
      <c r="D123" s="174" t="s">
        <v>167</v>
      </c>
      <c r="E123" s="175" t="s">
        <v>2001</v>
      </c>
      <c r="F123" s="176" t="s">
        <v>2002</v>
      </c>
      <c r="G123" s="177" t="s">
        <v>208</v>
      </c>
      <c r="H123" s="178">
        <v>1</v>
      </c>
      <c r="I123" s="179"/>
      <c r="J123" s="180">
        <f t="shared" si="0"/>
        <v>0</v>
      </c>
      <c r="K123" s="181"/>
      <c r="L123" s="182"/>
      <c r="M123" s="183" t="s">
        <v>1</v>
      </c>
      <c r="N123" s="184" t="s">
        <v>36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1471</v>
      </c>
      <c r="AT123" s="151" t="s">
        <v>167</v>
      </c>
      <c r="AU123" s="151" t="s">
        <v>79</v>
      </c>
      <c r="AY123" s="16" t="s">
        <v>143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6" t="s">
        <v>79</v>
      </c>
      <c r="BK123" s="152">
        <f t="shared" si="9"/>
        <v>0</v>
      </c>
      <c r="BL123" s="16" t="s">
        <v>467</v>
      </c>
      <c r="BM123" s="151" t="s">
        <v>174</v>
      </c>
    </row>
    <row r="124" spans="2:65" s="1" customFormat="1" ht="21.75" customHeight="1" x14ac:dyDescent="0.2">
      <c r="B124" s="138"/>
      <c r="C124" s="174" t="s">
        <v>70</v>
      </c>
      <c r="D124" s="174" t="s">
        <v>167</v>
      </c>
      <c r="E124" s="175" t="s">
        <v>2003</v>
      </c>
      <c r="F124" s="176" t="s">
        <v>2004</v>
      </c>
      <c r="G124" s="177" t="s">
        <v>208</v>
      </c>
      <c r="H124" s="178">
        <v>2</v>
      </c>
      <c r="I124" s="179"/>
      <c r="J124" s="180">
        <f t="shared" si="0"/>
        <v>0</v>
      </c>
      <c r="K124" s="181"/>
      <c r="L124" s="182"/>
      <c r="M124" s="183" t="s">
        <v>1</v>
      </c>
      <c r="N124" s="184" t="s">
        <v>36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1471</v>
      </c>
      <c r="AT124" s="151" t="s">
        <v>167</v>
      </c>
      <c r="AU124" s="151" t="s">
        <v>79</v>
      </c>
      <c r="AY124" s="16" t="s">
        <v>143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6" t="s">
        <v>79</v>
      </c>
      <c r="BK124" s="152">
        <f t="shared" si="9"/>
        <v>0</v>
      </c>
      <c r="BL124" s="16" t="s">
        <v>467</v>
      </c>
      <c r="BM124" s="151" t="s">
        <v>171</v>
      </c>
    </row>
    <row r="125" spans="2:65" s="1" customFormat="1" ht="16.5" customHeight="1" x14ac:dyDescent="0.2">
      <c r="B125" s="138"/>
      <c r="C125" s="174" t="s">
        <v>70</v>
      </c>
      <c r="D125" s="174" t="s">
        <v>167</v>
      </c>
      <c r="E125" s="175" t="s">
        <v>2005</v>
      </c>
      <c r="F125" s="176" t="s">
        <v>2006</v>
      </c>
      <c r="G125" s="177" t="s">
        <v>208</v>
      </c>
      <c r="H125" s="178">
        <v>2</v>
      </c>
      <c r="I125" s="179"/>
      <c r="J125" s="180">
        <f t="shared" si="0"/>
        <v>0</v>
      </c>
      <c r="K125" s="181"/>
      <c r="L125" s="182"/>
      <c r="M125" s="183" t="s">
        <v>1</v>
      </c>
      <c r="N125" s="184" t="s">
        <v>36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1471</v>
      </c>
      <c r="AT125" s="151" t="s">
        <v>167</v>
      </c>
      <c r="AU125" s="151" t="s">
        <v>79</v>
      </c>
      <c r="AY125" s="16" t="s">
        <v>143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6" t="s">
        <v>79</v>
      </c>
      <c r="BK125" s="152">
        <f t="shared" si="9"/>
        <v>0</v>
      </c>
      <c r="BL125" s="16" t="s">
        <v>467</v>
      </c>
      <c r="BM125" s="151" t="s">
        <v>190</v>
      </c>
    </row>
    <row r="126" spans="2:65" s="1" customFormat="1" ht="16.5" customHeight="1" x14ac:dyDescent="0.2">
      <c r="B126" s="138"/>
      <c r="C126" s="174" t="s">
        <v>70</v>
      </c>
      <c r="D126" s="174" t="s">
        <v>167</v>
      </c>
      <c r="E126" s="175" t="s">
        <v>2007</v>
      </c>
      <c r="F126" s="176" t="s">
        <v>2008</v>
      </c>
      <c r="G126" s="177" t="s">
        <v>208</v>
      </c>
      <c r="H126" s="178">
        <v>1</v>
      </c>
      <c r="I126" s="179"/>
      <c r="J126" s="180">
        <f t="shared" si="0"/>
        <v>0</v>
      </c>
      <c r="K126" s="181"/>
      <c r="L126" s="182"/>
      <c r="M126" s="183" t="s">
        <v>1</v>
      </c>
      <c r="N126" s="184" t="s">
        <v>36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1471</v>
      </c>
      <c r="AT126" s="151" t="s">
        <v>167</v>
      </c>
      <c r="AU126" s="151" t="s">
        <v>79</v>
      </c>
      <c r="AY126" s="16" t="s">
        <v>143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6" t="s">
        <v>79</v>
      </c>
      <c r="BK126" s="152">
        <f t="shared" si="9"/>
        <v>0</v>
      </c>
      <c r="BL126" s="16" t="s">
        <v>467</v>
      </c>
      <c r="BM126" s="151" t="s">
        <v>200</v>
      </c>
    </row>
    <row r="127" spans="2:65" s="1" customFormat="1" ht="16.5" customHeight="1" x14ac:dyDescent="0.2">
      <c r="B127" s="138"/>
      <c r="C127" s="174" t="s">
        <v>70</v>
      </c>
      <c r="D127" s="174" t="s">
        <v>167</v>
      </c>
      <c r="E127" s="175" t="s">
        <v>2009</v>
      </c>
      <c r="F127" s="176" t="s">
        <v>2010</v>
      </c>
      <c r="G127" s="177" t="s">
        <v>208</v>
      </c>
      <c r="H127" s="178">
        <v>1</v>
      </c>
      <c r="I127" s="179"/>
      <c r="J127" s="180">
        <f t="shared" si="0"/>
        <v>0</v>
      </c>
      <c r="K127" s="181"/>
      <c r="L127" s="182"/>
      <c r="M127" s="183" t="s">
        <v>1</v>
      </c>
      <c r="N127" s="184" t="s">
        <v>36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1471</v>
      </c>
      <c r="AT127" s="151" t="s">
        <v>167</v>
      </c>
      <c r="AU127" s="151" t="s">
        <v>79</v>
      </c>
      <c r="AY127" s="16" t="s">
        <v>143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6" t="s">
        <v>79</v>
      </c>
      <c r="BK127" s="152">
        <f t="shared" si="9"/>
        <v>0</v>
      </c>
      <c r="BL127" s="16" t="s">
        <v>467</v>
      </c>
      <c r="BM127" s="151" t="s">
        <v>211</v>
      </c>
    </row>
    <row r="128" spans="2:65" s="1" customFormat="1" ht="16.5" customHeight="1" x14ac:dyDescent="0.2">
      <c r="B128" s="138"/>
      <c r="C128" s="174" t="s">
        <v>70</v>
      </c>
      <c r="D128" s="174" t="s">
        <v>167</v>
      </c>
      <c r="E128" s="175" t="s">
        <v>2011</v>
      </c>
      <c r="F128" s="176" t="s">
        <v>2012</v>
      </c>
      <c r="G128" s="177" t="s">
        <v>208</v>
      </c>
      <c r="H128" s="178">
        <v>2</v>
      </c>
      <c r="I128" s="179"/>
      <c r="J128" s="180">
        <f t="shared" si="0"/>
        <v>0</v>
      </c>
      <c r="K128" s="181"/>
      <c r="L128" s="182"/>
      <c r="M128" s="183" t="s">
        <v>1</v>
      </c>
      <c r="N128" s="184" t="s">
        <v>36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1471</v>
      </c>
      <c r="AT128" s="151" t="s">
        <v>167</v>
      </c>
      <c r="AU128" s="151" t="s">
        <v>79</v>
      </c>
      <c r="AY128" s="16" t="s">
        <v>143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6" t="s">
        <v>79</v>
      </c>
      <c r="BK128" s="152">
        <f t="shared" si="9"/>
        <v>0</v>
      </c>
      <c r="BL128" s="16" t="s">
        <v>467</v>
      </c>
      <c r="BM128" s="151" t="s">
        <v>223</v>
      </c>
    </row>
    <row r="129" spans="2:65" s="1" customFormat="1" ht="16.5" customHeight="1" x14ac:dyDescent="0.2">
      <c r="B129" s="138"/>
      <c r="C129" s="174" t="s">
        <v>70</v>
      </c>
      <c r="D129" s="174" t="s">
        <v>167</v>
      </c>
      <c r="E129" s="175" t="s">
        <v>2013</v>
      </c>
      <c r="F129" s="176" t="s">
        <v>2014</v>
      </c>
      <c r="G129" s="177" t="s">
        <v>2015</v>
      </c>
      <c r="H129" s="178">
        <v>2</v>
      </c>
      <c r="I129" s="179"/>
      <c r="J129" s="180">
        <f t="shared" si="0"/>
        <v>0</v>
      </c>
      <c r="K129" s="181"/>
      <c r="L129" s="182"/>
      <c r="M129" s="183" t="s">
        <v>1</v>
      </c>
      <c r="N129" s="184" t="s">
        <v>36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1471</v>
      </c>
      <c r="AT129" s="151" t="s">
        <v>167</v>
      </c>
      <c r="AU129" s="151" t="s">
        <v>79</v>
      </c>
      <c r="AY129" s="16" t="s">
        <v>143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6" t="s">
        <v>79</v>
      </c>
      <c r="BK129" s="152">
        <f t="shared" si="9"/>
        <v>0</v>
      </c>
      <c r="BL129" s="16" t="s">
        <v>467</v>
      </c>
      <c r="BM129" s="151" t="s">
        <v>232</v>
      </c>
    </row>
    <row r="130" spans="2:65" s="1" customFormat="1" ht="16.5" customHeight="1" x14ac:dyDescent="0.2">
      <c r="B130" s="138"/>
      <c r="C130" s="174" t="s">
        <v>70</v>
      </c>
      <c r="D130" s="174" t="s">
        <v>167</v>
      </c>
      <c r="E130" s="175" t="s">
        <v>2016</v>
      </c>
      <c r="F130" s="176" t="s">
        <v>2017</v>
      </c>
      <c r="G130" s="177" t="s">
        <v>2015</v>
      </c>
      <c r="H130" s="178">
        <v>3</v>
      </c>
      <c r="I130" s="179"/>
      <c r="J130" s="180">
        <f t="shared" si="0"/>
        <v>0</v>
      </c>
      <c r="K130" s="181"/>
      <c r="L130" s="182"/>
      <c r="M130" s="183" t="s">
        <v>1</v>
      </c>
      <c r="N130" s="184" t="s">
        <v>36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1471</v>
      </c>
      <c r="AT130" s="151" t="s">
        <v>167</v>
      </c>
      <c r="AU130" s="151" t="s">
        <v>79</v>
      </c>
      <c r="AY130" s="16" t="s">
        <v>143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6" t="s">
        <v>79</v>
      </c>
      <c r="BK130" s="152">
        <f t="shared" si="9"/>
        <v>0</v>
      </c>
      <c r="BL130" s="16" t="s">
        <v>467</v>
      </c>
      <c r="BM130" s="151" t="s">
        <v>7</v>
      </c>
    </row>
    <row r="131" spans="2:65" s="1" customFormat="1" ht="16.5" customHeight="1" x14ac:dyDescent="0.2">
      <c r="B131" s="138"/>
      <c r="C131" s="174" t="s">
        <v>70</v>
      </c>
      <c r="D131" s="174" t="s">
        <v>167</v>
      </c>
      <c r="E131" s="175" t="s">
        <v>2018</v>
      </c>
      <c r="F131" s="176" t="s">
        <v>2019</v>
      </c>
      <c r="G131" s="177" t="s">
        <v>2015</v>
      </c>
      <c r="H131" s="178">
        <v>6</v>
      </c>
      <c r="I131" s="179"/>
      <c r="J131" s="180">
        <f t="shared" si="0"/>
        <v>0</v>
      </c>
      <c r="K131" s="181"/>
      <c r="L131" s="182"/>
      <c r="M131" s="183" t="s">
        <v>1</v>
      </c>
      <c r="N131" s="184" t="s">
        <v>36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1471</v>
      </c>
      <c r="AT131" s="151" t="s">
        <v>167</v>
      </c>
      <c r="AU131" s="151" t="s">
        <v>79</v>
      </c>
      <c r="AY131" s="16" t="s">
        <v>143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6" t="s">
        <v>79</v>
      </c>
      <c r="BK131" s="152">
        <f t="shared" si="9"/>
        <v>0</v>
      </c>
      <c r="BL131" s="16" t="s">
        <v>467</v>
      </c>
      <c r="BM131" s="151" t="s">
        <v>252</v>
      </c>
    </row>
    <row r="132" spans="2:65" s="1" customFormat="1" ht="16.5" customHeight="1" x14ac:dyDescent="0.2">
      <c r="B132" s="138"/>
      <c r="C132" s="174" t="s">
        <v>70</v>
      </c>
      <c r="D132" s="174" t="s">
        <v>167</v>
      </c>
      <c r="E132" s="175" t="s">
        <v>2020</v>
      </c>
      <c r="F132" s="176" t="s">
        <v>2021</v>
      </c>
      <c r="G132" s="177" t="s">
        <v>208</v>
      </c>
      <c r="H132" s="178">
        <v>1</v>
      </c>
      <c r="I132" s="179"/>
      <c r="J132" s="180">
        <f t="shared" si="0"/>
        <v>0</v>
      </c>
      <c r="K132" s="181"/>
      <c r="L132" s="182"/>
      <c r="M132" s="183" t="s">
        <v>1</v>
      </c>
      <c r="N132" s="184" t="s">
        <v>36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1471</v>
      </c>
      <c r="AT132" s="151" t="s">
        <v>167</v>
      </c>
      <c r="AU132" s="151" t="s">
        <v>79</v>
      </c>
      <c r="AY132" s="16" t="s">
        <v>143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6" t="s">
        <v>79</v>
      </c>
      <c r="BK132" s="152">
        <f t="shared" si="9"/>
        <v>0</v>
      </c>
      <c r="BL132" s="16" t="s">
        <v>467</v>
      </c>
      <c r="BM132" s="151" t="s">
        <v>264</v>
      </c>
    </row>
    <row r="133" spans="2:65" s="1" customFormat="1" ht="16.5" customHeight="1" x14ac:dyDescent="0.2">
      <c r="B133" s="138"/>
      <c r="C133" s="174" t="s">
        <v>70</v>
      </c>
      <c r="D133" s="174" t="s">
        <v>167</v>
      </c>
      <c r="E133" s="175" t="s">
        <v>2022</v>
      </c>
      <c r="F133" s="176" t="s">
        <v>2023</v>
      </c>
      <c r="G133" s="177" t="s">
        <v>208</v>
      </c>
      <c r="H133" s="178">
        <v>2</v>
      </c>
      <c r="I133" s="179"/>
      <c r="J133" s="180">
        <f t="shared" si="0"/>
        <v>0</v>
      </c>
      <c r="K133" s="181"/>
      <c r="L133" s="182"/>
      <c r="M133" s="183" t="s">
        <v>1</v>
      </c>
      <c r="N133" s="184" t="s">
        <v>36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1471</v>
      </c>
      <c r="AT133" s="151" t="s">
        <v>167</v>
      </c>
      <c r="AU133" s="151" t="s">
        <v>79</v>
      </c>
      <c r="AY133" s="16" t="s">
        <v>143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6" t="s">
        <v>79</v>
      </c>
      <c r="BK133" s="152">
        <f t="shared" si="9"/>
        <v>0</v>
      </c>
      <c r="BL133" s="16" t="s">
        <v>467</v>
      </c>
      <c r="BM133" s="151" t="s">
        <v>274</v>
      </c>
    </row>
    <row r="134" spans="2:65" s="1" customFormat="1" ht="16.5" customHeight="1" x14ac:dyDescent="0.2">
      <c r="B134" s="138"/>
      <c r="C134" s="174" t="s">
        <v>70</v>
      </c>
      <c r="D134" s="174" t="s">
        <v>167</v>
      </c>
      <c r="E134" s="175" t="s">
        <v>2024</v>
      </c>
      <c r="F134" s="176" t="s">
        <v>2025</v>
      </c>
      <c r="G134" s="177" t="s">
        <v>208</v>
      </c>
      <c r="H134" s="178">
        <v>1</v>
      </c>
      <c r="I134" s="179"/>
      <c r="J134" s="180">
        <f t="shared" si="0"/>
        <v>0</v>
      </c>
      <c r="K134" s="181"/>
      <c r="L134" s="182"/>
      <c r="M134" s="183" t="s">
        <v>1</v>
      </c>
      <c r="N134" s="184" t="s">
        <v>36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1471</v>
      </c>
      <c r="AT134" s="151" t="s">
        <v>167</v>
      </c>
      <c r="AU134" s="151" t="s">
        <v>79</v>
      </c>
      <c r="AY134" s="16" t="s">
        <v>143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6" t="s">
        <v>79</v>
      </c>
      <c r="BK134" s="152">
        <f t="shared" si="9"/>
        <v>0</v>
      </c>
      <c r="BL134" s="16" t="s">
        <v>467</v>
      </c>
      <c r="BM134" s="151" t="s">
        <v>287</v>
      </c>
    </row>
    <row r="135" spans="2:65" s="1" customFormat="1" ht="16.5" customHeight="1" x14ac:dyDescent="0.2">
      <c r="B135" s="138"/>
      <c r="C135" s="174" t="s">
        <v>70</v>
      </c>
      <c r="D135" s="174" t="s">
        <v>167</v>
      </c>
      <c r="E135" s="175" t="s">
        <v>2026</v>
      </c>
      <c r="F135" s="176" t="s">
        <v>2027</v>
      </c>
      <c r="G135" s="177" t="s">
        <v>208</v>
      </c>
      <c r="H135" s="178">
        <v>1</v>
      </c>
      <c r="I135" s="179"/>
      <c r="J135" s="180">
        <f t="shared" si="0"/>
        <v>0</v>
      </c>
      <c r="K135" s="181"/>
      <c r="L135" s="182"/>
      <c r="M135" s="183" t="s">
        <v>1</v>
      </c>
      <c r="N135" s="184" t="s">
        <v>36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1471</v>
      </c>
      <c r="AT135" s="151" t="s">
        <v>167</v>
      </c>
      <c r="AU135" s="151" t="s">
        <v>79</v>
      </c>
      <c r="AY135" s="16" t="s">
        <v>143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6" t="s">
        <v>79</v>
      </c>
      <c r="BK135" s="152">
        <f t="shared" si="9"/>
        <v>0</v>
      </c>
      <c r="BL135" s="16" t="s">
        <v>467</v>
      </c>
      <c r="BM135" s="151" t="s">
        <v>299</v>
      </c>
    </row>
    <row r="136" spans="2:65" s="1" customFormat="1" ht="16.5" customHeight="1" x14ac:dyDescent="0.2">
      <c r="B136" s="138"/>
      <c r="C136" s="174" t="s">
        <v>70</v>
      </c>
      <c r="D136" s="174" t="s">
        <v>167</v>
      </c>
      <c r="E136" s="175" t="s">
        <v>2028</v>
      </c>
      <c r="F136" s="176" t="s">
        <v>2029</v>
      </c>
      <c r="G136" s="177" t="s">
        <v>208</v>
      </c>
      <c r="H136" s="178">
        <v>2</v>
      </c>
      <c r="I136" s="179"/>
      <c r="J136" s="180">
        <f t="shared" si="0"/>
        <v>0</v>
      </c>
      <c r="K136" s="181"/>
      <c r="L136" s="182"/>
      <c r="M136" s="183" t="s">
        <v>1</v>
      </c>
      <c r="N136" s="184" t="s">
        <v>36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1471</v>
      </c>
      <c r="AT136" s="151" t="s">
        <v>167</v>
      </c>
      <c r="AU136" s="151" t="s">
        <v>79</v>
      </c>
      <c r="AY136" s="16" t="s">
        <v>143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6" t="s">
        <v>79</v>
      </c>
      <c r="BK136" s="152">
        <f t="shared" si="9"/>
        <v>0</v>
      </c>
      <c r="BL136" s="16" t="s">
        <v>467</v>
      </c>
      <c r="BM136" s="151" t="s">
        <v>309</v>
      </c>
    </row>
    <row r="137" spans="2:65" s="1" customFormat="1" ht="16.5" customHeight="1" x14ac:dyDescent="0.2">
      <c r="B137" s="138"/>
      <c r="C137" s="174" t="s">
        <v>70</v>
      </c>
      <c r="D137" s="174" t="s">
        <v>167</v>
      </c>
      <c r="E137" s="175" t="s">
        <v>2030</v>
      </c>
      <c r="F137" s="176" t="s">
        <v>2031</v>
      </c>
      <c r="G137" s="177" t="s">
        <v>208</v>
      </c>
      <c r="H137" s="178">
        <v>1</v>
      </c>
      <c r="I137" s="179"/>
      <c r="J137" s="180">
        <f t="shared" si="0"/>
        <v>0</v>
      </c>
      <c r="K137" s="181"/>
      <c r="L137" s="182"/>
      <c r="M137" s="183" t="s">
        <v>1</v>
      </c>
      <c r="N137" s="184" t="s">
        <v>36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1471</v>
      </c>
      <c r="AT137" s="151" t="s">
        <v>167</v>
      </c>
      <c r="AU137" s="151" t="s">
        <v>79</v>
      </c>
      <c r="AY137" s="16" t="s">
        <v>143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6" t="s">
        <v>79</v>
      </c>
      <c r="BK137" s="152">
        <f t="shared" si="9"/>
        <v>0</v>
      </c>
      <c r="BL137" s="16" t="s">
        <v>467</v>
      </c>
      <c r="BM137" s="151" t="s">
        <v>319</v>
      </c>
    </row>
    <row r="138" spans="2:65" s="1" customFormat="1" ht="16.5" customHeight="1" x14ac:dyDescent="0.2">
      <c r="B138" s="138"/>
      <c r="C138" s="174" t="s">
        <v>70</v>
      </c>
      <c r="D138" s="174" t="s">
        <v>167</v>
      </c>
      <c r="E138" s="175" t="s">
        <v>2032</v>
      </c>
      <c r="F138" s="176" t="s">
        <v>2033</v>
      </c>
      <c r="G138" s="177" t="s">
        <v>208</v>
      </c>
      <c r="H138" s="178">
        <v>1</v>
      </c>
      <c r="I138" s="179"/>
      <c r="J138" s="180">
        <f t="shared" si="0"/>
        <v>0</v>
      </c>
      <c r="K138" s="181"/>
      <c r="L138" s="182"/>
      <c r="M138" s="183" t="s">
        <v>1</v>
      </c>
      <c r="N138" s="184" t="s">
        <v>36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1471</v>
      </c>
      <c r="AT138" s="151" t="s">
        <v>167</v>
      </c>
      <c r="AU138" s="151" t="s">
        <v>79</v>
      </c>
      <c r="AY138" s="16" t="s">
        <v>143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6" t="s">
        <v>79</v>
      </c>
      <c r="BK138" s="152">
        <f t="shared" si="9"/>
        <v>0</v>
      </c>
      <c r="BL138" s="16" t="s">
        <v>467</v>
      </c>
      <c r="BM138" s="151" t="s">
        <v>329</v>
      </c>
    </row>
    <row r="139" spans="2:65" s="1" customFormat="1" ht="21.75" customHeight="1" x14ac:dyDescent="0.2">
      <c r="B139" s="138"/>
      <c r="C139" s="174" t="s">
        <v>70</v>
      </c>
      <c r="D139" s="174" t="s">
        <v>167</v>
      </c>
      <c r="E139" s="175" t="s">
        <v>2034</v>
      </c>
      <c r="F139" s="176" t="s">
        <v>2035</v>
      </c>
      <c r="G139" s="177" t="s">
        <v>208</v>
      </c>
      <c r="H139" s="178">
        <v>1</v>
      </c>
      <c r="I139" s="179"/>
      <c r="J139" s="180">
        <f t="shared" si="0"/>
        <v>0</v>
      </c>
      <c r="K139" s="181"/>
      <c r="L139" s="182"/>
      <c r="M139" s="183" t="s">
        <v>1</v>
      </c>
      <c r="N139" s="184" t="s">
        <v>36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1471</v>
      </c>
      <c r="AT139" s="151" t="s">
        <v>167</v>
      </c>
      <c r="AU139" s="151" t="s">
        <v>79</v>
      </c>
      <c r="AY139" s="16" t="s">
        <v>143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6" t="s">
        <v>79</v>
      </c>
      <c r="BK139" s="152">
        <f t="shared" si="9"/>
        <v>0</v>
      </c>
      <c r="BL139" s="16" t="s">
        <v>467</v>
      </c>
      <c r="BM139" s="151" t="s">
        <v>338</v>
      </c>
    </row>
    <row r="140" spans="2:65" s="1" customFormat="1" ht="24.15" customHeight="1" x14ac:dyDescent="0.2">
      <c r="B140" s="138"/>
      <c r="C140" s="174" t="s">
        <v>70</v>
      </c>
      <c r="D140" s="174" t="s">
        <v>167</v>
      </c>
      <c r="E140" s="175" t="s">
        <v>2036</v>
      </c>
      <c r="F140" s="176" t="s">
        <v>2037</v>
      </c>
      <c r="G140" s="177" t="s">
        <v>148</v>
      </c>
      <c r="H140" s="178">
        <v>0.4</v>
      </c>
      <c r="I140" s="179"/>
      <c r="J140" s="180">
        <f t="shared" si="0"/>
        <v>0</v>
      </c>
      <c r="K140" s="181"/>
      <c r="L140" s="182"/>
      <c r="M140" s="183" t="s">
        <v>1</v>
      </c>
      <c r="N140" s="184" t="s">
        <v>36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1471</v>
      </c>
      <c r="AT140" s="151" t="s">
        <v>167</v>
      </c>
      <c r="AU140" s="151" t="s">
        <v>79</v>
      </c>
      <c r="AY140" s="16" t="s">
        <v>143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6" t="s">
        <v>79</v>
      </c>
      <c r="BK140" s="152">
        <f t="shared" si="9"/>
        <v>0</v>
      </c>
      <c r="BL140" s="16" t="s">
        <v>467</v>
      </c>
      <c r="BM140" s="151" t="s">
        <v>348</v>
      </c>
    </row>
    <row r="141" spans="2:65" s="1" customFormat="1" ht="21.75" customHeight="1" x14ac:dyDescent="0.2">
      <c r="B141" s="138"/>
      <c r="C141" s="174" t="s">
        <v>70</v>
      </c>
      <c r="D141" s="174" t="s">
        <v>167</v>
      </c>
      <c r="E141" s="175" t="s">
        <v>2038</v>
      </c>
      <c r="F141" s="176" t="s">
        <v>2039</v>
      </c>
      <c r="G141" s="177" t="s">
        <v>148</v>
      </c>
      <c r="H141" s="178">
        <v>0.12</v>
      </c>
      <c r="I141" s="179"/>
      <c r="J141" s="180">
        <f t="shared" si="0"/>
        <v>0</v>
      </c>
      <c r="K141" s="181"/>
      <c r="L141" s="182"/>
      <c r="M141" s="183" t="s">
        <v>1</v>
      </c>
      <c r="N141" s="184" t="s">
        <v>36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1471</v>
      </c>
      <c r="AT141" s="151" t="s">
        <v>167</v>
      </c>
      <c r="AU141" s="151" t="s">
        <v>79</v>
      </c>
      <c r="AY141" s="16" t="s">
        <v>143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6" t="s">
        <v>79</v>
      </c>
      <c r="BK141" s="152">
        <f t="shared" si="9"/>
        <v>0</v>
      </c>
      <c r="BL141" s="16" t="s">
        <v>467</v>
      </c>
      <c r="BM141" s="151" t="s">
        <v>358</v>
      </c>
    </row>
    <row r="142" spans="2:65" s="1" customFormat="1" ht="24.15" customHeight="1" x14ac:dyDescent="0.2">
      <c r="B142" s="138"/>
      <c r="C142" s="174" t="s">
        <v>70</v>
      </c>
      <c r="D142" s="174" t="s">
        <v>167</v>
      </c>
      <c r="E142" s="175" t="s">
        <v>2040</v>
      </c>
      <c r="F142" s="176" t="s">
        <v>2041</v>
      </c>
      <c r="G142" s="177" t="s">
        <v>148</v>
      </c>
      <c r="H142" s="178">
        <v>0.89</v>
      </c>
      <c r="I142" s="179"/>
      <c r="J142" s="180">
        <f t="shared" si="0"/>
        <v>0</v>
      </c>
      <c r="K142" s="181"/>
      <c r="L142" s="182"/>
      <c r="M142" s="183" t="s">
        <v>1</v>
      </c>
      <c r="N142" s="184" t="s">
        <v>36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1471</v>
      </c>
      <c r="AT142" s="151" t="s">
        <v>167</v>
      </c>
      <c r="AU142" s="151" t="s">
        <v>79</v>
      </c>
      <c r="AY142" s="16" t="s">
        <v>143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6" t="s">
        <v>79</v>
      </c>
      <c r="BK142" s="152">
        <f t="shared" si="9"/>
        <v>0</v>
      </c>
      <c r="BL142" s="16" t="s">
        <v>467</v>
      </c>
      <c r="BM142" s="151" t="s">
        <v>368</v>
      </c>
    </row>
    <row r="143" spans="2:65" s="1" customFormat="1" ht="21.75" customHeight="1" x14ac:dyDescent="0.2">
      <c r="B143" s="138"/>
      <c r="C143" s="174" t="s">
        <v>70</v>
      </c>
      <c r="D143" s="174" t="s">
        <v>167</v>
      </c>
      <c r="E143" s="175" t="s">
        <v>2042</v>
      </c>
      <c r="F143" s="176" t="s">
        <v>2043</v>
      </c>
      <c r="G143" s="177" t="s">
        <v>148</v>
      </c>
      <c r="H143" s="178">
        <v>0.34</v>
      </c>
      <c r="I143" s="179"/>
      <c r="J143" s="180">
        <f t="shared" si="0"/>
        <v>0</v>
      </c>
      <c r="K143" s="181"/>
      <c r="L143" s="182"/>
      <c r="M143" s="183" t="s">
        <v>1</v>
      </c>
      <c r="N143" s="184" t="s">
        <v>36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1471</v>
      </c>
      <c r="AT143" s="151" t="s">
        <v>167</v>
      </c>
      <c r="AU143" s="151" t="s">
        <v>79</v>
      </c>
      <c r="AY143" s="16" t="s">
        <v>143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6" t="s">
        <v>79</v>
      </c>
      <c r="BK143" s="152">
        <f t="shared" si="9"/>
        <v>0</v>
      </c>
      <c r="BL143" s="16" t="s">
        <v>467</v>
      </c>
      <c r="BM143" s="151" t="s">
        <v>379</v>
      </c>
    </row>
    <row r="144" spans="2:65" s="1" customFormat="1" ht="24.15" customHeight="1" x14ac:dyDescent="0.2">
      <c r="B144" s="138"/>
      <c r="C144" s="174" t="s">
        <v>70</v>
      </c>
      <c r="D144" s="174" t="s">
        <v>167</v>
      </c>
      <c r="E144" s="175" t="s">
        <v>2044</v>
      </c>
      <c r="F144" s="176" t="s">
        <v>2045</v>
      </c>
      <c r="G144" s="177" t="s">
        <v>148</v>
      </c>
      <c r="H144" s="178">
        <v>7</v>
      </c>
      <c r="I144" s="179"/>
      <c r="J144" s="180">
        <f t="shared" si="0"/>
        <v>0</v>
      </c>
      <c r="K144" s="181"/>
      <c r="L144" s="182"/>
      <c r="M144" s="183" t="s">
        <v>1</v>
      </c>
      <c r="N144" s="184" t="s">
        <v>36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1471</v>
      </c>
      <c r="AT144" s="151" t="s">
        <v>167</v>
      </c>
      <c r="AU144" s="151" t="s">
        <v>79</v>
      </c>
      <c r="AY144" s="16" t="s">
        <v>143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6" t="s">
        <v>79</v>
      </c>
      <c r="BK144" s="152">
        <f t="shared" si="9"/>
        <v>0</v>
      </c>
      <c r="BL144" s="16" t="s">
        <v>467</v>
      </c>
      <c r="BM144" s="151" t="s">
        <v>387</v>
      </c>
    </row>
    <row r="145" spans="2:65" s="1" customFormat="1" ht="16.5" customHeight="1" x14ac:dyDescent="0.2">
      <c r="B145" s="138"/>
      <c r="C145" s="139" t="s">
        <v>70</v>
      </c>
      <c r="D145" s="139" t="s">
        <v>145</v>
      </c>
      <c r="E145" s="140" t="s">
        <v>2046</v>
      </c>
      <c r="F145" s="141" t="s">
        <v>2047</v>
      </c>
      <c r="G145" s="142" t="s">
        <v>208</v>
      </c>
      <c r="H145" s="143">
        <v>1</v>
      </c>
      <c r="I145" s="144"/>
      <c r="J145" s="145">
        <f t="shared" si="0"/>
        <v>0</v>
      </c>
      <c r="K145" s="146"/>
      <c r="L145" s="31"/>
      <c r="M145" s="147" t="s">
        <v>1</v>
      </c>
      <c r="N145" s="148" t="s">
        <v>36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467</v>
      </c>
      <c r="AT145" s="151" t="s">
        <v>145</v>
      </c>
      <c r="AU145" s="151" t="s">
        <v>79</v>
      </c>
      <c r="AY145" s="16" t="s">
        <v>143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6" t="s">
        <v>79</v>
      </c>
      <c r="BK145" s="152">
        <f t="shared" si="9"/>
        <v>0</v>
      </c>
      <c r="BL145" s="16" t="s">
        <v>467</v>
      </c>
      <c r="BM145" s="151" t="s">
        <v>396</v>
      </c>
    </row>
    <row r="146" spans="2:65" s="1" customFormat="1" ht="16.5" customHeight="1" x14ac:dyDescent="0.2">
      <c r="B146" s="138"/>
      <c r="C146" s="139" t="s">
        <v>70</v>
      </c>
      <c r="D146" s="139" t="s">
        <v>145</v>
      </c>
      <c r="E146" s="140" t="s">
        <v>2048</v>
      </c>
      <c r="F146" s="141" t="s">
        <v>1756</v>
      </c>
      <c r="G146" s="142" t="s">
        <v>208</v>
      </c>
      <c r="H146" s="143">
        <v>1</v>
      </c>
      <c r="I146" s="144"/>
      <c r="J146" s="145">
        <f t="shared" si="0"/>
        <v>0</v>
      </c>
      <c r="K146" s="146"/>
      <c r="L146" s="31"/>
      <c r="M146" s="147" t="s">
        <v>1</v>
      </c>
      <c r="N146" s="148" t="s">
        <v>36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467</v>
      </c>
      <c r="AT146" s="151" t="s">
        <v>145</v>
      </c>
      <c r="AU146" s="151" t="s">
        <v>79</v>
      </c>
      <c r="AY146" s="16" t="s">
        <v>143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6" t="s">
        <v>79</v>
      </c>
      <c r="BK146" s="152">
        <f t="shared" si="9"/>
        <v>0</v>
      </c>
      <c r="BL146" s="16" t="s">
        <v>467</v>
      </c>
      <c r="BM146" s="151" t="s">
        <v>407</v>
      </c>
    </row>
    <row r="147" spans="2:65" s="1" customFormat="1" ht="24.15" customHeight="1" x14ac:dyDescent="0.2">
      <c r="B147" s="138"/>
      <c r="C147" s="139" t="s">
        <v>70</v>
      </c>
      <c r="D147" s="139" t="s">
        <v>145</v>
      </c>
      <c r="E147" s="140" t="s">
        <v>2049</v>
      </c>
      <c r="F147" s="141" t="s">
        <v>2050</v>
      </c>
      <c r="G147" s="142" t="s">
        <v>208</v>
      </c>
      <c r="H147" s="143">
        <v>1</v>
      </c>
      <c r="I147" s="144"/>
      <c r="J147" s="145">
        <f t="shared" si="0"/>
        <v>0</v>
      </c>
      <c r="K147" s="146"/>
      <c r="L147" s="31"/>
      <c r="M147" s="147" t="s">
        <v>1</v>
      </c>
      <c r="N147" s="148" t="s">
        <v>36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467</v>
      </c>
      <c r="AT147" s="151" t="s">
        <v>145</v>
      </c>
      <c r="AU147" s="151" t="s">
        <v>79</v>
      </c>
      <c r="AY147" s="16" t="s">
        <v>143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6" t="s">
        <v>79</v>
      </c>
      <c r="BK147" s="152">
        <f t="shared" si="9"/>
        <v>0</v>
      </c>
      <c r="BL147" s="16" t="s">
        <v>467</v>
      </c>
      <c r="BM147" s="151" t="s">
        <v>417</v>
      </c>
    </row>
    <row r="148" spans="2:65" s="1" customFormat="1" ht="16.5" customHeight="1" x14ac:dyDescent="0.2">
      <c r="B148" s="138"/>
      <c r="C148" s="139" t="s">
        <v>70</v>
      </c>
      <c r="D148" s="139" t="s">
        <v>145</v>
      </c>
      <c r="E148" s="140" t="s">
        <v>2051</v>
      </c>
      <c r="F148" s="141" t="s">
        <v>2052</v>
      </c>
      <c r="G148" s="142" t="s">
        <v>208</v>
      </c>
      <c r="H148" s="143">
        <v>1</v>
      </c>
      <c r="I148" s="144"/>
      <c r="J148" s="145">
        <f t="shared" si="0"/>
        <v>0</v>
      </c>
      <c r="K148" s="146"/>
      <c r="L148" s="31"/>
      <c r="M148" s="147" t="s">
        <v>1</v>
      </c>
      <c r="N148" s="148" t="s">
        <v>36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467</v>
      </c>
      <c r="AT148" s="151" t="s">
        <v>145</v>
      </c>
      <c r="AU148" s="151" t="s">
        <v>79</v>
      </c>
      <c r="AY148" s="16" t="s">
        <v>143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6" t="s">
        <v>79</v>
      </c>
      <c r="BK148" s="152">
        <f t="shared" si="9"/>
        <v>0</v>
      </c>
      <c r="BL148" s="16" t="s">
        <v>467</v>
      </c>
      <c r="BM148" s="151" t="s">
        <v>427</v>
      </c>
    </row>
    <row r="149" spans="2:65" s="1" customFormat="1" ht="16.5" customHeight="1" x14ac:dyDescent="0.2">
      <c r="B149" s="138"/>
      <c r="C149" s="139" t="s">
        <v>70</v>
      </c>
      <c r="D149" s="139" t="s">
        <v>145</v>
      </c>
      <c r="E149" s="140" t="s">
        <v>2053</v>
      </c>
      <c r="F149" s="141" t="s">
        <v>2054</v>
      </c>
      <c r="G149" s="142" t="s">
        <v>208</v>
      </c>
      <c r="H149" s="143">
        <v>1</v>
      </c>
      <c r="I149" s="144"/>
      <c r="J149" s="145">
        <f t="shared" si="0"/>
        <v>0</v>
      </c>
      <c r="K149" s="146"/>
      <c r="L149" s="31"/>
      <c r="M149" s="147" t="s">
        <v>1</v>
      </c>
      <c r="N149" s="148" t="s">
        <v>36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467</v>
      </c>
      <c r="AT149" s="151" t="s">
        <v>145</v>
      </c>
      <c r="AU149" s="151" t="s">
        <v>79</v>
      </c>
      <c r="AY149" s="16" t="s">
        <v>143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6" t="s">
        <v>79</v>
      </c>
      <c r="BK149" s="152">
        <f t="shared" si="9"/>
        <v>0</v>
      </c>
      <c r="BL149" s="16" t="s">
        <v>467</v>
      </c>
      <c r="BM149" s="151" t="s">
        <v>437</v>
      </c>
    </row>
    <row r="150" spans="2:65" s="1" customFormat="1" ht="16.5" customHeight="1" x14ac:dyDescent="0.2">
      <c r="B150" s="138"/>
      <c r="C150" s="139" t="s">
        <v>70</v>
      </c>
      <c r="D150" s="139" t="s">
        <v>145</v>
      </c>
      <c r="E150" s="140" t="s">
        <v>2055</v>
      </c>
      <c r="F150" s="141" t="s">
        <v>2056</v>
      </c>
      <c r="G150" s="142" t="s">
        <v>208</v>
      </c>
      <c r="H150" s="143">
        <v>1</v>
      </c>
      <c r="I150" s="144"/>
      <c r="J150" s="145">
        <f t="shared" si="0"/>
        <v>0</v>
      </c>
      <c r="K150" s="146"/>
      <c r="L150" s="31"/>
      <c r="M150" s="147" t="s">
        <v>1</v>
      </c>
      <c r="N150" s="148" t="s">
        <v>36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467</v>
      </c>
      <c r="AT150" s="151" t="s">
        <v>145</v>
      </c>
      <c r="AU150" s="151" t="s">
        <v>79</v>
      </c>
      <c r="AY150" s="16" t="s">
        <v>143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6" t="s">
        <v>79</v>
      </c>
      <c r="BK150" s="152">
        <f t="shared" si="9"/>
        <v>0</v>
      </c>
      <c r="BL150" s="16" t="s">
        <v>467</v>
      </c>
      <c r="BM150" s="151" t="s">
        <v>447</v>
      </c>
    </row>
    <row r="151" spans="2:65" s="1" customFormat="1" ht="16.5" customHeight="1" x14ac:dyDescent="0.2">
      <c r="B151" s="138"/>
      <c r="C151" s="139" t="s">
        <v>70</v>
      </c>
      <c r="D151" s="139" t="s">
        <v>145</v>
      </c>
      <c r="E151" s="140" t="s">
        <v>2057</v>
      </c>
      <c r="F151" s="141" t="s">
        <v>2058</v>
      </c>
      <c r="G151" s="142" t="s">
        <v>208</v>
      </c>
      <c r="H151" s="143">
        <v>1</v>
      </c>
      <c r="I151" s="144"/>
      <c r="J151" s="145">
        <f t="shared" si="0"/>
        <v>0</v>
      </c>
      <c r="K151" s="146"/>
      <c r="L151" s="31"/>
      <c r="M151" s="189" t="s">
        <v>1</v>
      </c>
      <c r="N151" s="190" t="s">
        <v>36</v>
      </c>
      <c r="O151" s="191"/>
      <c r="P151" s="192">
        <f t="shared" si="1"/>
        <v>0</v>
      </c>
      <c r="Q151" s="192">
        <v>0</v>
      </c>
      <c r="R151" s="192">
        <f t="shared" si="2"/>
        <v>0</v>
      </c>
      <c r="S151" s="192">
        <v>0</v>
      </c>
      <c r="T151" s="193">
        <f t="shared" si="3"/>
        <v>0</v>
      </c>
      <c r="AR151" s="151" t="s">
        <v>467</v>
      </c>
      <c r="AT151" s="151" t="s">
        <v>145</v>
      </c>
      <c r="AU151" s="151" t="s">
        <v>79</v>
      </c>
      <c r="AY151" s="16" t="s">
        <v>143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6" t="s">
        <v>79</v>
      </c>
      <c r="BK151" s="152">
        <f t="shared" si="9"/>
        <v>0</v>
      </c>
      <c r="BL151" s="16" t="s">
        <v>467</v>
      </c>
      <c r="BM151" s="151" t="s">
        <v>456</v>
      </c>
    </row>
    <row r="152" spans="2:65" s="1" customFormat="1" ht="6.9" customHeight="1" x14ac:dyDescent="0.2">
      <c r="B152" s="46"/>
      <c r="C152" s="47"/>
      <c r="D152" s="47"/>
      <c r="E152" s="47"/>
      <c r="F152" s="47"/>
      <c r="G152" s="47"/>
      <c r="H152" s="47"/>
      <c r="I152" s="47"/>
      <c r="J152" s="47"/>
      <c r="K152" s="47"/>
      <c r="L152" s="31"/>
    </row>
  </sheetData>
  <autoFilter ref="C117:K151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Stavebná časť</vt:lpstr>
      <vt:lpstr>2 - Vykurovanie</vt:lpstr>
      <vt:lpstr>3 - Zdravotechnika</vt:lpstr>
      <vt:lpstr>4 - Elektroinštalácia</vt:lpstr>
      <vt:lpstr>5 - Vzduchotechnika</vt:lpstr>
      <vt:lpstr>'1 - Stavebná časť'!Názvy_tlače</vt:lpstr>
      <vt:lpstr>'2 - Vykurovanie'!Názvy_tlače</vt:lpstr>
      <vt:lpstr>'3 - Zdravotechnika'!Názvy_tlače</vt:lpstr>
      <vt:lpstr>'4 - Elektroinštalácia'!Názvy_tlače</vt:lpstr>
      <vt:lpstr>'5 - Vzduchotechnika'!Názvy_tlače</vt:lpstr>
      <vt:lpstr>'Rekapitulácia stavby'!Názvy_tlače</vt:lpstr>
      <vt:lpstr>'1 - Stavebná časť'!Oblasť_tlače</vt:lpstr>
      <vt:lpstr>'2 - Vykurovanie'!Oblasť_tlače</vt:lpstr>
      <vt:lpstr>'3 - Zdravotechnika'!Oblasť_tlače</vt:lpstr>
      <vt:lpstr>'4 - Elektroinštalácia'!Oblasť_tlače</vt:lpstr>
      <vt:lpstr>'5 - Vzduchotechnika'!Oblasť_tlače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rusnáková</dc:creator>
  <cp:lastModifiedBy>Lucia Švecová</cp:lastModifiedBy>
  <cp:lastPrinted>2022-02-03T20:21:47Z</cp:lastPrinted>
  <dcterms:created xsi:type="dcterms:W3CDTF">2022-02-03T20:19:16Z</dcterms:created>
  <dcterms:modified xsi:type="dcterms:W3CDTF">2022-12-13T20:56:20Z</dcterms:modified>
</cp:coreProperties>
</file>