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y_PRV_MŽP_OPVaI\PRV 2014-2020\4.1_farmar_výzva č. 52\Polischo\JOSEFINE_VO\"/>
    </mc:Choice>
  </mc:AlternateContent>
  <xr:revisionPtr revIDLastSave="0" documentId="13_ncr:1_{C8EE9B0F-4763-466F-9A95-E89DAA3F08C3}" xr6:coauthVersionLast="36" xr6:coauthVersionMax="36" xr10:uidLastSave="{00000000-0000-0000-0000-000000000000}"/>
  <bookViews>
    <workbookView xWindow="0" yWindow="0" windowWidth="12360" windowHeight="7908" xr2:uid="{50F9BD66-7D8A-418D-936D-86EFC4D5D3F2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2'!$A$1:$A$1084</definedName>
    <definedName name="_xlnm.Print_Area" localSheetId="0">'Príloha č. 2'!$B$4:$K$1084</definedName>
    <definedName name="podopatrenie">'[1]Výzvy PPA'!$B$22:$B$26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9" i="1" l="1"/>
  <c r="J1063" i="1"/>
  <c r="K1063" i="1" s="1"/>
  <c r="J1062" i="1"/>
  <c r="K1062" i="1" s="1"/>
  <c r="J1061" i="1"/>
  <c r="K1061" i="1" s="1"/>
  <c r="K1060" i="1"/>
  <c r="J1060" i="1"/>
  <c r="J1059" i="1"/>
  <c r="K1059" i="1" s="1"/>
  <c r="K1058" i="1"/>
  <c r="J1058" i="1"/>
  <c r="K1057" i="1"/>
  <c r="J1057" i="1"/>
  <c r="J1064" i="1" s="1"/>
  <c r="C1040" i="1"/>
  <c r="B1034" i="1"/>
  <c r="B1032" i="1"/>
  <c r="J1031" i="1"/>
  <c r="G1025" i="1"/>
  <c r="J1009" i="1"/>
  <c r="K1009" i="1" s="1"/>
  <c r="J1008" i="1"/>
  <c r="K1008" i="1" s="1"/>
  <c r="K1007" i="1"/>
  <c r="J1007" i="1"/>
  <c r="J1006" i="1"/>
  <c r="K1006" i="1" s="1"/>
  <c r="J1005" i="1"/>
  <c r="K1005" i="1" s="1"/>
  <c r="J1004" i="1"/>
  <c r="K1004" i="1" s="1"/>
  <c r="K1003" i="1"/>
  <c r="J1003" i="1"/>
  <c r="C986" i="1"/>
  <c r="B980" i="1"/>
  <c r="B978" i="1"/>
  <c r="J977" i="1"/>
  <c r="G971" i="1"/>
  <c r="K955" i="1"/>
  <c r="J955" i="1"/>
  <c r="J954" i="1"/>
  <c r="K954" i="1" s="1"/>
  <c r="J953" i="1"/>
  <c r="K953" i="1" s="1"/>
  <c r="K952" i="1"/>
  <c r="J952" i="1"/>
  <c r="J951" i="1"/>
  <c r="K951" i="1" s="1"/>
  <c r="J950" i="1"/>
  <c r="K950" i="1" s="1"/>
  <c r="J949" i="1"/>
  <c r="J956" i="1" s="1"/>
  <c r="C932" i="1"/>
  <c r="B926" i="1"/>
  <c r="B924" i="1"/>
  <c r="J923" i="1"/>
  <c r="G917" i="1"/>
  <c r="K901" i="1"/>
  <c r="J901" i="1"/>
  <c r="K900" i="1"/>
  <c r="J900" i="1"/>
  <c r="J899" i="1"/>
  <c r="K899" i="1" s="1"/>
  <c r="J898" i="1"/>
  <c r="K898" i="1" s="1"/>
  <c r="J897" i="1"/>
  <c r="K897" i="1" s="1"/>
  <c r="J896" i="1"/>
  <c r="K896" i="1" s="1"/>
  <c r="J895" i="1"/>
  <c r="K895" i="1" s="1"/>
  <c r="K902" i="1" s="1"/>
  <c r="C878" i="1"/>
  <c r="B872" i="1"/>
  <c r="B870" i="1"/>
  <c r="J869" i="1"/>
  <c r="G863" i="1"/>
  <c r="K847" i="1"/>
  <c r="J847" i="1"/>
  <c r="K846" i="1"/>
  <c r="J846" i="1"/>
  <c r="K845" i="1"/>
  <c r="J845" i="1"/>
  <c r="K844" i="1"/>
  <c r="J844" i="1"/>
  <c r="J843" i="1"/>
  <c r="K843" i="1" s="1"/>
  <c r="J842" i="1"/>
  <c r="K842" i="1" s="1"/>
  <c r="J841" i="1"/>
  <c r="C824" i="1"/>
  <c r="B818" i="1"/>
  <c r="B816" i="1"/>
  <c r="J815" i="1"/>
  <c r="G809" i="1"/>
  <c r="J794" i="1"/>
  <c r="J793" i="1"/>
  <c r="K793" i="1" s="1"/>
  <c r="K792" i="1"/>
  <c r="J792" i="1"/>
  <c r="K791" i="1"/>
  <c r="J791" i="1"/>
  <c r="K790" i="1"/>
  <c r="J790" i="1"/>
  <c r="J789" i="1"/>
  <c r="K789" i="1" s="1"/>
  <c r="J788" i="1"/>
  <c r="K788" i="1" s="1"/>
  <c r="J787" i="1"/>
  <c r="K787" i="1" s="1"/>
  <c r="C770" i="1"/>
  <c r="B764" i="1"/>
  <c r="B762" i="1"/>
  <c r="J761" i="1"/>
  <c r="G755" i="1"/>
  <c r="J739" i="1"/>
  <c r="K739" i="1" s="1"/>
  <c r="J738" i="1"/>
  <c r="K738" i="1" s="1"/>
  <c r="K737" i="1"/>
  <c r="J737" i="1"/>
  <c r="K736" i="1"/>
  <c r="J736" i="1"/>
  <c r="J735" i="1"/>
  <c r="K735" i="1" s="1"/>
  <c r="J734" i="1"/>
  <c r="K734" i="1" s="1"/>
  <c r="J733" i="1"/>
  <c r="K733" i="1" s="1"/>
  <c r="C716" i="1"/>
  <c r="B710" i="1"/>
  <c r="B708" i="1"/>
  <c r="J707" i="1"/>
  <c r="G701" i="1"/>
  <c r="K685" i="1"/>
  <c r="J685" i="1"/>
  <c r="J684" i="1"/>
  <c r="K683" i="1"/>
  <c r="J683" i="1"/>
  <c r="K682" i="1"/>
  <c r="J682" i="1"/>
  <c r="K681" i="1"/>
  <c r="J681" i="1"/>
  <c r="J680" i="1"/>
  <c r="K680" i="1" s="1"/>
  <c r="J679" i="1"/>
  <c r="K679" i="1" s="1"/>
  <c r="C662" i="1"/>
  <c r="B656" i="1"/>
  <c r="B654" i="1"/>
  <c r="J653" i="1"/>
  <c r="G647" i="1"/>
  <c r="J631" i="1"/>
  <c r="K631" i="1" s="1"/>
  <c r="K630" i="1"/>
  <c r="J630" i="1"/>
  <c r="J629" i="1"/>
  <c r="K629" i="1" s="1"/>
  <c r="K628" i="1"/>
  <c r="J628" i="1"/>
  <c r="J627" i="1"/>
  <c r="K627" i="1" s="1"/>
  <c r="K626" i="1"/>
  <c r="J626" i="1"/>
  <c r="J625" i="1"/>
  <c r="K625" i="1" s="1"/>
  <c r="C608" i="1"/>
  <c r="B602" i="1"/>
  <c r="B600" i="1"/>
  <c r="J599" i="1"/>
  <c r="G593" i="1"/>
  <c r="J577" i="1"/>
  <c r="K577" i="1" s="1"/>
  <c r="J576" i="1"/>
  <c r="K576" i="1" s="1"/>
  <c r="K575" i="1"/>
  <c r="J575" i="1"/>
  <c r="J574" i="1"/>
  <c r="K574" i="1" s="1"/>
  <c r="K573" i="1"/>
  <c r="J573" i="1"/>
  <c r="J578" i="1" s="1"/>
  <c r="J572" i="1"/>
  <c r="K572" i="1" s="1"/>
  <c r="K571" i="1"/>
  <c r="J571" i="1"/>
  <c r="C554" i="1"/>
  <c r="B548" i="1"/>
  <c r="B546" i="1"/>
  <c r="J545" i="1"/>
  <c r="G539" i="1"/>
  <c r="J523" i="1"/>
  <c r="K523" i="1" s="1"/>
  <c r="J522" i="1"/>
  <c r="K522" i="1" s="1"/>
  <c r="K521" i="1"/>
  <c r="J521" i="1"/>
  <c r="J520" i="1"/>
  <c r="K520" i="1" s="1"/>
  <c r="K519" i="1"/>
  <c r="J519" i="1"/>
  <c r="J518" i="1"/>
  <c r="K518" i="1" s="1"/>
  <c r="K517" i="1"/>
  <c r="J517" i="1"/>
  <c r="C500" i="1"/>
  <c r="B494" i="1"/>
  <c r="B492" i="1"/>
  <c r="J491" i="1"/>
  <c r="G485" i="1"/>
  <c r="J469" i="1"/>
  <c r="K469" i="1" s="1"/>
  <c r="J468" i="1"/>
  <c r="K468" i="1" s="1"/>
  <c r="J467" i="1"/>
  <c r="K467" i="1" s="1"/>
  <c r="K466" i="1"/>
  <c r="J466" i="1"/>
  <c r="J465" i="1"/>
  <c r="K465" i="1" s="1"/>
  <c r="K464" i="1"/>
  <c r="J464" i="1"/>
  <c r="J463" i="1"/>
  <c r="K463" i="1" s="1"/>
  <c r="C446" i="1"/>
  <c r="B440" i="1"/>
  <c r="B438" i="1"/>
  <c r="J437" i="1"/>
  <c r="G431" i="1"/>
  <c r="K415" i="1"/>
  <c r="J415" i="1"/>
  <c r="J414" i="1"/>
  <c r="K414" i="1" s="1"/>
  <c r="J413" i="1"/>
  <c r="K413" i="1" s="1"/>
  <c r="J412" i="1"/>
  <c r="K412" i="1" s="1"/>
  <c r="K411" i="1"/>
  <c r="J411" i="1"/>
  <c r="J410" i="1"/>
  <c r="K409" i="1"/>
  <c r="J409" i="1"/>
  <c r="C392" i="1"/>
  <c r="B386" i="1"/>
  <c r="B384" i="1"/>
  <c r="J383" i="1"/>
  <c r="G377" i="1"/>
  <c r="J361" i="1"/>
  <c r="K361" i="1" s="1"/>
  <c r="K360" i="1"/>
  <c r="J360" i="1"/>
  <c r="J359" i="1"/>
  <c r="K359" i="1" s="1"/>
  <c r="K358" i="1"/>
  <c r="J358" i="1"/>
  <c r="J357" i="1"/>
  <c r="K357" i="1" s="1"/>
  <c r="K356" i="1"/>
  <c r="J356" i="1"/>
  <c r="J355" i="1"/>
  <c r="C338" i="1"/>
  <c r="B332" i="1"/>
  <c r="B330" i="1"/>
  <c r="J329" i="1"/>
  <c r="G323" i="1"/>
  <c r="K307" i="1"/>
  <c r="J307" i="1"/>
  <c r="J306" i="1"/>
  <c r="K306" i="1" s="1"/>
  <c r="K305" i="1"/>
  <c r="J305" i="1"/>
  <c r="J304" i="1"/>
  <c r="K304" i="1" s="1"/>
  <c r="J303" i="1"/>
  <c r="K303" i="1" s="1"/>
  <c r="J302" i="1"/>
  <c r="K301" i="1"/>
  <c r="J301" i="1"/>
  <c r="C284" i="1"/>
  <c r="B278" i="1"/>
  <c r="B276" i="1"/>
  <c r="J275" i="1"/>
  <c r="G269" i="1"/>
  <c r="J253" i="1"/>
  <c r="K253" i="1" s="1"/>
  <c r="K252" i="1"/>
  <c r="J252" i="1"/>
  <c r="J251" i="1"/>
  <c r="K251" i="1" s="1"/>
  <c r="K250" i="1"/>
  <c r="J250" i="1"/>
  <c r="J249" i="1"/>
  <c r="K249" i="1" s="1"/>
  <c r="K248" i="1"/>
  <c r="J248" i="1"/>
  <c r="J247" i="1"/>
  <c r="C230" i="1"/>
  <c r="B224" i="1"/>
  <c r="B222" i="1"/>
  <c r="J221" i="1"/>
  <c r="G215" i="1"/>
  <c r="K199" i="1"/>
  <c r="J199" i="1"/>
  <c r="J198" i="1"/>
  <c r="K198" i="1" s="1"/>
  <c r="K197" i="1"/>
  <c r="J197" i="1"/>
  <c r="J196" i="1"/>
  <c r="K196" i="1" s="1"/>
  <c r="K195" i="1"/>
  <c r="J195" i="1"/>
  <c r="J194" i="1"/>
  <c r="K194" i="1" s="1"/>
  <c r="K193" i="1"/>
  <c r="J193" i="1"/>
  <c r="C176" i="1"/>
  <c r="B170" i="1"/>
  <c r="B168" i="1"/>
  <c r="J167" i="1"/>
  <c r="G161" i="1"/>
  <c r="J145" i="1"/>
  <c r="K145" i="1" s="1"/>
  <c r="K144" i="1"/>
  <c r="J144" i="1"/>
  <c r="J143" i="1"/>
  <c r="K143" i="1" s="1"/>
  <c r="K142" i="1"/>
  <c r="J142" i="1"/>
  <c r="J141" i="1"/>
  <c r="K141" i="1" s="1"/>
  <c r="K140" i="1"/>
  <c r="J140" i="1"/>
  <c r="J139" i="1"/>
  <c r="M136" i="1"/>
  <c r="C122" i="1"/>
  <c r="B116" i="1"/>
  <c r="B114" i="1"/>
  <c r="J113" i="1"/>
  <c r="G107" i="1"/>
  <c r="A99" i="1"/>
  <c r="K91" i="1"/>
  <c r="J91" i="1"/>
  <c r="J90" i="1"/>
  <c r="K90" i="1" s="1"/>
  <c r="K89" i="1"/>
  <c r="J89" i="1"/>
  <c r="J88" i="1"/>
  <c r="K88" i="1" s="1"/>
  <c r="K87" i="1"/>
  <c r="J87" i="1"/>
  <c r="J86" i="1"/>
  <c r="J85" i="1"/>
  <c r="K85" i="1" s="1"/>
  <c r="K84" i="1"/>
  <c r="J84" i="1"/>
  <c r="M81" i="1"/>
  <c r="D81" i="1"/>
  <c r="A81" i="1" s="1"/>
  <c r="A87" i="1" s="1"/>
  <c r="C67" i="1"/>
  <c r="B61" i="1"/>
  <c r="B59" i="1"/>
  <c r="J58" i="1"/>
  <c r="G52" i="1"/>
  <c r="K36" i="1"/>
  <c r="J36" i="1"/>
  <c r="K35" i="1"/>
  <c r="J35" i="1"/>
  <c r="J34" i="1"/>
  <c r="K34" i="1" s="1"/>
  <c r="J33" i="1"/>
  <c r="K33" i="1" s="1"/>
  <c r="J32" i="1"/>
  <c r="K32" i="1" s="1"/>
  <c r="K31" i="1"/>
  <c r="J31" i="1"/>
  <c r="J30" i="1"/>
  <c r="J37" i="1" s="1"/>
  <c r="D27" i="1"/>
  <c r="A27" i="1" s="1"/>
  <c r="B27" i="1"/>
  <c r="C13" i="1"/>
  <c r="B7" i="1"/>
  <c r="B5" i="1"/>
  <c r="J4" i="1"/>
  <c r="A1076" i="1" l="1"/>
  <c r="A38" i="1"/>
  <c r="A30" i="1"/>
  <c r="A24" i="1"/>
  <c r="A16" i="1"/>
  <c r="A9" i="1"/>
  <c r="A4" i="1"/>
  <c r="A7" i="1"/>
  <c r="A13" i="1"/>
  <c r="A6" i="1"/>
  <c r="A40" i="1"/>
  <c r="A35" i="1"/>
  <c r="A29" i="1"/>
  <c r="A23" i="1"/>
  <c r="A15" i="1"/>
  <c r="A8" i="1"/>
  <c r="A37" i="1"/>
  <c r="A11" i="1"/>
  <c r="A33" i="1"/>
  <c r="A25" i="1"/>
  <c r="A44" i="1"/>
  <c r="A32" i="1"/>
  <c r="A28" i="1"/>
  <c r="A22" i="1"/>
  <c r="A14" i="1"/>
  <c r="A21" i="1"/>
  <c r="A39" i="1"/>
  <c r="A36" i="1"/>
  <c r="A26" i="1"/>
  <c r="A5" i="1"/>
  <c r="A34" i="1"/>
  <c r="A20" i="1"/>
  <c r="A10" i="1"/>
  <c r="A41" i="1"/>
  <c r="A31" i="1"/>
  <c r="A19" i="1"/>
  <c r="A12" i="1"/>
  <c r="A18" i="1"/>
  <c r="A17" i="1"/>
  <c r="J254" i="1"/>
  <c r="K247" i="1"/>
  <c r="K254" i="1" s="1"/>
  <c r="J308" i="1"/>
  <c r="K302" i="1"/>
  <c r="K308" i="1" s="1"/>
  <c r="A91" i="1"/>
  <c r="M190" i="1"/>
  <c r="D136" i="1"/>
  <c r="A136" i="1" s="1"/>
  <c r="K30" i="1"/>
  <c r="K37" i="1" s="1"/>
  <c r="A90" i="1"/>
  <c r="A92" i="1"/>
  <c r="A83" i="1"/>
  <c r="A89" i="1"/>
  <c r="A82" i="1"/>
  <c r="A86" i="1" s="1"/>
  <c r="A96" i="1"/>
  <c r="A94" i="1"/>
  <c r="A88" i="1"/>
  <c r="A85" i="1"/>
  <c r="K139" i="1"/>
  <c r="K146" i="1" s="1"/>
  <c r="J146" i="1"/>
  <c r="K200" i="1"/>
  <c r="J92" i="1"/>
  <c r="J362" i="1"/>
  <c r="J416" i="1"/>
  <c r="K524" i="1"/>
  <c r="K92" i="1"/>
  <c r="A84" i="1"/>
  <c r="A93" i="1"/>
  <c r="A100" i="1"/>
  <c r="A102" i="1"/>
  <c r="A101" i="1"/>
  <c r="A59" i="1"/>
  <c r="A95" i="1"/>
  <c r="J200" i="1"/>
  <c r="K470" i="1"/>
  <c r="J470" i="1"/>
  <c r="J524" i="1"/>
  <c r="J686" i="1"/>
  <c r="K684" i="1"/>
  <c r="K686" i="1" s="1"/>
  <c r="K632" i="1"/>
  <c r="J848" i="1"/>
  <c r="K841" i="1"/>
  <c r="K848" i="1" s="1"/>
  <c r="K355" i="1"/>
  <c r="K362" i="1" s="1"/>
  <c r="K410" i="1"/>
  <c r="K416" i="1" s="1"/>
  <c r="K794" i="1"/>
  <c r="J1010" i="1"/>
  <c r="K1064" i="1"/>
  <c r="K1010" i="1"/>
  <c r="K578" i="1"/>
  <c r="K740" i="1"/>
  <c r="J632" i="1"/>
  <c r="J902" i="1"/>
  <c r="J740" i="1"/>
  <c r="K949" i="1"/>
  <c r="K956" i="1" s="1"/>
  <c r="A149" i="1" l="1"/>
  <c r="A145" i="1"/>
  <c r="A114" i="1"/>
  <c r="A147" i="1"/>
  <c r="A139" i="1"/>
  <c r="A144" i="1"/>
  <c r="A138" i="1"/>
  <c r="A153" i="1"/>
  <c r="A141" i="1"/>
  <c r="A137" i="1"/>
  <c r="A146" i="1"/>
  <c r="A143" i="1"/>
  <c r="A150" i="1"/>
  <c r="A148" i="1"/>
  <c r="A140" i="1"/>
  <c r="A142" i="1"/>
  <c r="A77" i="1"/>
  <c r="A69" i="1"/>
  <c r="A62" i="1"/>
  <c r="A50" i="1"/>
  <c r="A76" i="1"/>
  <c r="A68" i="1"/>
  <c r="A75" i="1"/>
  <c r="A61" i="1"/>
  <c r="A73" i="1"/>
  <c r="A66" i="1"/>
  <c r="A72" i="1"/>
  <c r="A54" i="1"/>
  <c r="A55" i="1" s="1"/>
  <c r="A64" i="1"/>
  <c r="A56" i="1"/>
  <c r="A57" i="1" s="1"/>
  <c r="A71" i="1"/>
  <c r="A60" i="1"/>
  <c r="A53" i="1"/>
  <c r="A52" i="1"/>
  <c r="A70" i="1"/>
  <c r="A74" i="1"/>
  <c r="A78" i="1"/>
  <c r="A48" i="1"/>
  <c r="A80" i="1"/>
  <c r="A67" i="1"/>
  <c r="A51" i="1"/>
  <c r="A63" i="1"/>
  <c r="A79" i="1"/>
  <c r="A65" i="1"/>
  <c r="A58" i="1"/>
  <c r="A49" i="1"/>
  <c r="A98" i="1"/>
  <c r="A97" i="1"/>
  <c r="M244" i="1"/>
  <c r="D190" i="1"/>
  <c r="A190" i="1" s="1"/>
  <c r="A46" i="1"/>
  <c r="A45" i="1"/>
  <c r="A47" i="1"/>
  <c r="A43" i="1"/>
  <c r="A42" i="1"/>
  <c r="A1077" i="1"/>
  <c r="A1075" i="1"/>
  <c r="A1081" i="1"/>
  <c r="A1082" i="1" s="1"/>
  <c r="A1080" i="1"/>
  <c r="A1079" i="1"/>
  <c r="A1078" i="1"/>
  <c r="A155" i="1" l="1"/>
  <c r="A154" i="1"/>
  <c r="A156" i="1"/>
  <c r="A152" i="1"/>
  <c r="A151" i="1"/>
  <c r="A135" i="1"/>
  <c r="A127" i="1"/>
  <c r="A120" i="1"/>
  <c r="A133" i="1"/>
  <c r="A125" i="1"/>
  <c r="A118" i="1"/>
  <c r="A113" i="1"/>
  <c r="A106" i="1"/>
  <c r="A132" i="1"/>
  <c r="A124" i="1"/>
  <c r="A117" i="1"/>
  <c r="A105" i="1"/>
  <c r="A131" i="1"/>
  <c r="A123" i="1"/>
  <c r="A111" i="1"/>
  <c r="A112" i="1" s="1"/>
  <c r="A104" i="1"/>
  <c r="A129" i="1"/>
  <c r="A122" i="1"/>
  <c r="A115" i="1"/>
  <c r="A109" i="1"/>
  <c r="A110" i="1" s="1"/>
  <c r="A128" i="1"/>
  <c r="A130" i="1"/>
  <c r="A126" i="1"/>
  <c r="A116" i="1"/>
  <c r="A108" i="1"/>
  <c r="A121" i="1"/>
  <c r="A119" i="1"/>
  <c r="A107" i="1"/>
  <c r="A103" i="1"/>
  <c r="A134" i="1"/>
  <c r="A200" i="1"/>
  <c r="A204" i="1"/>
  <c r="A194" i="1"/>
  <c r="A203" i="1"/>
  <c r="A199" i="1"/>
  <c r="A168" i="1"/>
  <c r="A202" i="1"/>
  <c r="A196" i="1"/>
  <c r="A201" i="1"/>
  <c r="A193" i="1"/>
  <c r="A198" i="1"/>
  <c r="A192" i="1"/>
  <c r="A191" i="1"/>
  <c r="A197" i="1"/>
  <c r="A195" i="1"/>
  <c r="A207" i="1"/>
  <c r="A1083" i="1"/>
  <c r="A1084" i="1" s="1"/>
  <c r="D244" i="1"/>
  <c r="A244" i="1" s="1"/>
  <c r="M298" i="1"/>
  <c r="A206" i="1" l="1"/>
  <c r="A205" i="1"/>
  <c r="D298" i="1"/>
  <c r="A298" i="1" s="1"/>
  <c r="M352" i="1"/>
  <c r="A210" i="1"/>
  <c r="A209" i="1"/>
  <c r="A208" i="1"/>
  <c r="A255" i="1"/>
  <c r="A247" i="1"/>
  <c r="A261" i="1"/>
  <c r="A249" i="1"/>
  <c r="A245" i="1"/>
  <c r="A254" i="1"/>
  <c r="A251" i="1"/>
  <c r="A258" i="1"/>
  <c r="A248" i="1"/>
  <c r="A257" i="1"/>
  <c r="A253" i="1"/>
  <c r="A222" i="1"/>
  <c r="A246" i="1"/>
  <c r="A256" i="1"/>
  <c r="A252" i="1"/>
  <c r="A250" i="1"/>
  <c r="A184" i="1"/>
  <c r="A170" i="1"/>
  <c r="A157" i="1"/>
  <c r="A182" i="1"/>
  <c r="A175" i="1"/>
  <c r="A162" i="1"/>
  <c r="A189" i="1"/>
  <c r="A181" i="1"/>
  <c r="A174" i="1"/>
  <c r="A188" i="1"/>
  <c r="A180" i="1"/>
  <c r="A173" i="1"/>
  <c r="A161" i="1"/>
  <c r="A187" i="1"/>
  <c r="A179" i="1"/>
  <c r="A172" i="1"/>
  <c r="A167" i="1"/>
  <c r="A160" i="1"/>
  <c r="A186" i="1"/>
  <c r="A178" i="1"/>
  <c r="A171" i="1"/>
  <c r="A159" i="1"/>
  <c r="A185" i="1"/>
  <c r="A183" i="1"/>
  <c r="A165" i="1"/>
  <c r="A166" i="1" s="1"/>
  <c r="A169" i="1"/>
  <c r="A177" i="1"/>
  <c r="A163" i="1"/>
  <c r="A164" i="1" s="1"/>
  <c r="A176" i="1"/>
  <c r="A158" i="1"/>
  <c r="D352" i="1" l="1"/>
  <c r="A352" i="1" s="1"/>
  <c r="M406" i="1"/>
  <c r="A312" i="1"/>
  <c r="A302" i="1"/>
  <c r="A310" i="1"/>
  <c r="A304" i="1"/>
  <c r="A309" i="1"/>
  <c r="A301" i="1"/>
  <c r="A306" i="1"/>
  <c r="A300" i="1"/>
  <c r="A315" i="1"/>
  <c r="A303" i="1"/>
  <c r="A299" i="1"/>
  <c r="A308" i="1"/>
  <c r="A307" i="1"/>
  <c r="A305" i="1"/>
  <c r="A276" i="1"/>
  <c r="A311" i="1"/>
  <c r="A241" i="1"/>
  <c r="A233" i="1"/>
  <c r="A226" i="1"/>
  <c r="A221" i="1"/>
  <c r="A214" i="1"/>
  <c r="A239" i="1"/>
  <c r="A231" i="1"/>
  <c r="A212" i="1"/>
  <c r="A238" i="1"/>
  <c r="A224" i="1"/>
  <c r="A211" i="1"/>
  <c r="A237" i="1"/>
  <c r="A230" i="1"/>
  <c r="A223" i="1"/>
  <c r="A217" i="1"/>
  <c r="A218" i="1" s="1"/>
  <c r="A236" i="1"/>
  <c r="A229" i="1"/>
  <c r="A216" i="1"/>
  <c r="A243" i="1"/>
  <c r="A235" i="1"/>
  <c r="A228" i="1"/>
  <c r="A242" i="1"/>
  <c r="A225" i="1"/>
  <c r="A240" i="1"/>
  <c r="A234" i="1"/>
  <c r="A232" i="1"/>
  <c r="A215" i="1"/>
  <c r="A227" i="1"/>
  <c r="A213" i="1"/>
  <c r="A263" i="1"/>
  <c r="A262" i="1"/>
  <c r="A264" i="1"/>
  <c r="A260" i="1"/>
  <c r="A259" i="1"/>
  <c r="A318" i="1" l="1"/>
  <c r="A317" i="1"/>
  <c r="A316" i="1"/>
  <c r="A314" i="1"/>
  <c r="A313" i="1"/>
  <c r="A219" i="1"/>
  <c r="A220" i="1" s="1"/>
  <c r="D406" i="1"/>
  <c r="A406" i="1" s="1"/>
  <c r="M460" i="1"/>
  <c r="A290" i="1"/>
  <c r="A283" i="1"/>
  <c r="A270" i="1"/>
  <c r="A296" i="1"/>
  <c r="A288" i="1"/>
  <c r="A281" i="1"/>
  <c r="A269" i="1"/>
  <c r="A295" i="1"/>
  <c r="A287" i="1"/>
  <c r="A280" i="1"/>
  <c r="A275" i="1"/>
  <c r="A268" i="1"/>
  <c r="A294" i="1"/>
  <c r="A286" i="1"/>
  <c r="A279" i="1"/>
  <c r="A267" i="1"/>
  <c r="A293" i="1"/>
  <c r="A285" i="1"/>
  <c r="A266" i="1"/>
  <c r="A292" i="1"/>
  <c r="A278" i="1"/>
  <c r="A265" i="1"/>
  <c r="A277" i="1"/>
  <c r="A297" i="1"/>
  <c r="A291" i="1"/>
  <c r="A284" i="1"/>
  <c r="A289" i="1"/>
  <c r="A282" i="1"/>
  <c r="A271" i="1"/>
  <c r="A272" i="1" s="1"/>
  <c r="A369" i="1"/>
  <c r="A357" i="1"/>
  <c r="A353" i="1"/>
  <c r="A359" i="1"/>
  <c r="A366" i="1"/>
  <c r="A356" i="1"/>
  <c r="A365" i="1"/>
  <c r="A361" i="1"/>
  <c r="A330" i="1"/>
  <c r="A364" i="1"/>
  <c r="A358" i="1"/>
  <c r="A363" i="1"/>
  <c r="A355" i="1"/>
  <c r="A360" i="1"/>
  <c r="A354" i="1"/>
  <c r="A362" i="1"/>
  <c r="A347" i="1" l="1"/>
  <c r="A339" i="1"/>
  <c r="A320" i="1"/>
  <c r="A345" i="1"/>
  <c r="A338" i="1"/>
  <c r="A331" i="1"/>
  <c r="A325" i="1"/>
  <c r="A326" i="1" s="1"/>
  <c r="A344" i="1"/>
  <c r="A337" i="1"/>
  <c r="A324" i="1"/>
  <c r="A351" i="1"/>
  <c r="A343" i="1"/>
  <c r="A336" i="1"/>
  <c r="A350" i="1"/>
  <c r="A342" i="1"/>
  <c r="A335" i="1"/>
  <c r="A323" i="1"/>
  <c r="A349" i="1"/>
  <c r="A341" i="1"/>
  <c r="A334" i="1"/>
  <c r="A329" i="1"/>
  <c r="A322" i="1"/>
  <c r="A346" i="1"/>
  <c r="A340" i="1"/>
  <c r="A333" i="1"/>
  <c r="A321" i="1"/>
  <c r="A319" i="1"/>
  <c r="A332" i="1"/>
  <c r="A348" i="1"/>
  <c r="A418" i="1"/>
  <c r="A412" i="1"/>
  <c r="A414" i="1"/>
  <c r="A408" i="1"/>
  <c r="A423" i="1"/>
  <c r="A411" i="1"/>
  <c r="A407" i="1"/>
  <c r="A416" i="1"/>
  <c r="A413" i="1"/>
  <c r="A420" i="1"/>
  <c r="A410" i="1"/>
  <c r="A419" i="1"/>
  <c r="A417" i="1"/>
  <c r="A415" i="1"/>
  <c r="A409" i="1"/>
  <c r="A384" i="1"/>
  <c r="D460" i="1"/>
  <c r="A460" i="1" s="1"/>
  <c r="M514" i="1"/>
  <c r="A367" i="1"/>
  <c r="A368" i="1"/>
  <c r="A273" i="1"/>
  <c r="A274" i="1" s="1"/>
  <c r="A372" i="1"/>
  <c r="A371" i="1"/>
  <c r="A370" i="1"/>
  <c r="A467" i="1" l="1"/>
  <c r="A473" i="1"/>
  <c r="A469" i="1"/>
  <c r="A438" i="1"/>
  <c r="A472" i="1"/>
  <c r="A466" i="1"/>
  <c r="A471" i="1"/>
  <c r="A463" i="1"/>
  <c r="A468" i="1"/>
  <c r="A462" i="1"/>
  <c r="A477" i="1"/>
  <c r="A465" i="1"/>
  <c r="A461" i="1"/>
  <c r="A464" i="1"/>
  <c r="A474" i="1"/>
  <c r="A470" i="1"/>
  <c r="A404" i="1"/>
  <c r="A396" i="1"/>
  <c r="A389" i="1"/>
  <c r="A377" i="1"/>
  <c r="A402" i="1"/>
  <c r="A394" i="1"/>
  <c r="A387" i="1"/>
  <c r="A375" i="1"/>
  <c r="A401" i="1"/>
  <c r="A393" i="1"/>
  <c r="A374" i="1"/>
  <c r="A400" i="1"/>
  <c r="A386" i="1"/>
  <c r="A373" i="1"/>
  <c r="A399" i="1"/>
  <c r="A392" i="1"/>
  <c r="A385" i="1"/>
  <c r="A379" i="1"/>
  <c r="A380" i="1" s="1"/>
  <c r="A398" i="1"/>
  <c r="A391" i="1"/>
  <c r="A378" i="1"/>
  <c r="A397" i="1"/>
  <c r="A405" i="1"/>
  <c r="A395" i="1"/>
  <c r="A383" i="1"/>
  <c r="A390" i="1"/>
  <c r="A376" i="1"/>
  <c r="A388" i="1"/>
  <c r="A403" i="1"/>
  <c r="A422" i="1"/>
  <c r="A421" i="1"/>
  <c r="A426" i="1"/>
  <c r="A424" i="1"/>
  <c r="A425" i="1"/>
  <c r="A327" i="1"/>
  <c r="A328" i="1" s="1"/>
  <c r="M568" i="1"/>
  <c r="D514" i="1"/>
  <c r="A514" i="1" s="1"/>
  <c r="A475" i="1" l="1"/>
  <c r="A476" i="1"/>
  <c r="D568" i="1"/>
  <c r="A568" i="1" s="1"/>
  <c r="M622" i="1"/>
  <c r="A453" i="1"/>
  <c r="A446" i="1"/>
  <c r="A439" i="1"/>
  <c r="A433" i="1"/>
  <c r="A434" i="1" s="1"/>
  <c r="A459" i="1"/>
  <c r="A451" i="1"/>
  <c r="A444" i="1"/>
  <c r="A458" i="1"/>
  <c r="A450" i="1"/>
  <c r="A443" i="1"/>
  <c r="A431" i="1"/>
  <c r="A457" i="1"/>
  <c r="A449" i="1"/>
  <c r="A442" i="1"/>
  <c r="A437" i="1"/>
  <c r="A430" i="1"/>
  <c r="A456" i="1"/>
  <c r="A448" i="1"/>
  <c r="A441" i="1"/>
  <c r="A429" i="1"/>
  <c r="A455" i="1"/>
  <c r="A447" i="1"/>
  <c r="A428" i="1"/>
  <c r="A440" i="1"/>
  <c r="A454" i="1"/>
  <c r="A452" i="1"/>
  <c r="A432" i="1"/>
  <c r="A445" i="1"/>
  <c r="A427" i="1"/>
  <c r="A381" i="1"/>
  <c r="A382" i="1" s="1"/>
  <c r="A480" i="1"/>
  <c r="A479" i="1"/>
  <c r="A478" i="1"/>
  <c r="A531" i="1"/>
  <c r="A528" i="1"/>
  <c r="A527" i="1"/>
  <c r="A523" i="1"/>
  <c r="A526" i="1"/>
  <c r="A525" i="1"/>
  <c r="A522" i="1"/>
  <c r="A516" i="1"/>
  <c r="A521" i="1"/>
  <c r="A524" i="1"/>
  <c r="A518" i="1"/>
  <c r="A492" i="1"/>
  <c r="A520" i="1"/>
  <c r="A519" i="1"/>
  <c r="A517" i="1"/>
  <c r="A515" i="1"/>
  <c r="A529" i="1" l="1"/>
  <c r="A530" i="1"/>
  <c r="A534" i="1"/>
  <c r="A533" i="1"/>
  <c r="A532" i="1"/>
  <c r="D622" i="1"/>
  <c r="A622" i="1" s="1"/>
  <c r="M676" i="1"/>
  <c r="A435" i="1"/>
  <c r="A436" i="1" s="1"/>
  <c r="A580" i="1"/>
  <c r="A574" i="1"/>
  <c r="A576" i="1"/>
  <c r="A570" i="1"/>
  <c r="A585" i="1"/>
  <c r="A573" i="1"/>
  <c r="A569" i="1"/>
  <c r="A578" i="1"/>
  <c r="A575" i="1"/>
  <c r="A582" i="1"/>
  <c r="A572" i="1"/>
  <c r="A577" i="1"/>
  <c r="A571" i="1"/>
  <c r="A546" i="1"/>
  <c r="A581" i="1"/>
  <c r="A579" i="1"/>
  <c r="A510" i="1"/>
  <c r="A502" i="1"/>
  <c r="A495" i="1"/>
  <c r="A483" i="1"/>
  <c r="A508" i="1"/>
  <c r="A494" i="1"/>
  <c r="A481" i="1"/>
  <c r="A507" i="1"/>
  <c r="A500" i="1"/>
  <c r="A493" i="1"/>
  <c r="A487" i="1"/>
  <c r="A488" i="1" s="1"/>
  <c r="A506" i="1"/>
  <c r="A499" i="1"/>
  <c r="A486" i="1"/>
  <c r="A513" i="1"/>
  <c r="A505" i="1"/>
  <c r="A498" i="1"/>
  <c r="A512" i="1"/>
  <c r="A504" i="1"/>
  <c r="A497" i="1"/>
  <c r="A485" i="1"/>
  <c r="A503" i="1"/>
  <c r="A489" i="1"/>
  <c r="A490" i="1" s="1"/>
  <c r="A511" i="1"/>
  <c r="A509" i="1"/>
  <c r="A501" i="1"/>
  <c r="A491" i="1"/>
  <c r="A484" i="1"/>
  <c r="A496" i="1"/>
  <c r="A482" i="1"/>
  <c r="D676" i="1" l="1"/>
  <c r="A676" i="1" s="1"/>
  <c r="M730" i="1"/>
  <c r="A566" i="1"/>
  <c r="A558" i="1"/>
  <c r="A551" i="1"/>
  <c r="A539" i="1"/>
  <c r="A564" i="1"/>
  <c r="A556" i="1"/>
  <c r="A549" i="1"/>
  <c r="A537" i="1"/>
  <c r="A563" i="1"/>
  <c r="A555" i="1"/>
  <c r="A536" i="1"/>
  <c r="A562" i="1"/>
  <c r="A548" i="1"/>
  <c r="A535" i="1"/>
  <c r="A561" i="1"/>
  <c r="A554" i="1"/>
  <c r="A547" i="1"/>
  <c r="A541" i="1"/>
  <c r="A542" i="1" s="1"/>
  <c r="A560" i="1"/>
  <c r="A553" i="1"/>
  <c r="A540" i="1"/>
  <c r="A552" i="1"/>
  <c r="A538" i="1"/>
  <c r="A567" i="1"/>
  <c r="A565" i="1"/>
  <c r="A559" i="1"/>
  <c r="A557" i="1"/>
  <c r="A545" i="1"/>
  <c r="A550" i="1"/>
  <c r="A629" i="1"/>
  <c r="A635" i="1"/>
  <c r="A631" i="1"/>
  <c r="A600" i="1"/>
  <c r="A634" i="1"/>
  <c r="A628" i="1"/>
  <c r="A633" i="1"/>
  <c r="A625" i="1"/>
  <c r="A630" i="1"/>
  <c r="A624" i="1"/>
  <c r="A639" i="1"/>
  <c r="A627" i="1"/>
  <c r="A623" i="1"/>
  <c r="A636" i="1"/>
  <c r="A632" i="1"/>
  <c r="A626" i="1"/>
  <c r="A588" i="1"/>
  <c r="A586" i="1"/>
  <c r="A587" i="1"/>
  <c r="A584" i="1"/>
  <c r="A583" i="1"/>
  <c r="A543" i="1" l="1"/>
  <c r="A544" i="1" s="1"/>
  <c r="A642" i="1"/>
  <c r="A641" i="1"/>
  <c r="A640" i="1"/>
  <c r="A637" i="1"/>
  <c r="A638" i="1"/>
  <c r="M784" i="1"/>
  <c r="D730" i="1"/>
  <c r="A730" i="1" s="1"/>
  <c r="A615" i="1"/>
  <c r="A608" i="1"/>
  <c r="A601" i="1"/>
  <c r="A595" i="1"/>
  <c r="A596" i="1" s="1"/>
  <c r="A621" i="1"/>
  <c r="A613" i="1"/>
  <c r="A606" i="1"/>
  <c r="A620" i="1"/>
  <c r="A612" i="1"/>
  <c r="A605" i="1"/>
  <c r="A593" i="1"/>
  <c r="A619" i="1"/>
  <c r="A611" i="1"/>
  <c r="A604" i="1"/>
  <c r="A599" i="1"/>
  <c r="A592" i="1"/>
  <c r="A618" i="1"/>
  <c r="A610" i="1"/>
  <c r="A603" i="1"/>
  <c r="A591" i="1"/>
  <c r="A617" i="1"/>
  <c r="A609" i="1"/>
  <c r="A597" i="1"/>
  <c r="A598" i="1" s="1"/>
  <c r="A590" i="1"/>
  <c r="A616" i="1"/>
  <c r="A614" i="1"/>
  <c r="A594" i="1"/>
  <c r="A607" i="1"/>
  <c r="A589" i="1"/>
  <c r="A602" i="1"/>
  <c r="A684" i="1"/>
  <c r="A678" i="1"/>
  <c r="A693" i="1"/>
  <c r="A686" i="1"/>
  <c r="A683" i="1"/>
  <c r="A690" i="1"/>
  <c r="A680" i="1"/>
  <c r="A689" i="1"/>
  <c r="A685" i="1"/>
  <c r="A654" i="1"/>
  <c r="A688" i="1"/>
  <c r="A682" i="1"/>
  <c r="A679" i="1"/>
  <c r="A677" i="1"/>
  <c r="A687" i="1"/>
  <c r="A681" i="1"/>
  <c r="D784" i="1" l="1"/>
  <c r="A784" i="1" s="1"/>
  <c r="M838" i="1"/>
  <c r="A672" i="1"/>
  <c r="A664" i="1"/>
  <c r="A657" i="1"/>
  <c r="A645" i="1"/>
  <c r="A670" i="1"/>
  <c r="A656" i="1"/>
  <c r="A643" i="1"/>
  <c r="A669" i="1"/>
  <c r="A662" i="1"/>
  <c r="A655" i="1"/>
  <c r="A649" i="1"/>
  <c r="A650" i="1" s="1"/>
  <c r="A668" i="1"/>
  <c r="A661" i="1"/>
  <c r="A648" i="1"/>
  <c r="A675" i="1"/>
  <c r="A667" i="1"/>
  <c r="A660" i="1"/>
  <c r="A674" i="1"/>
  <c r="A666" i="1"/>
  <c r="A659" i="1"/>
  <c r="A647" i="1"/>
  <c r="A673" i="1"/>
  <c r="A671" i="1"/>
  <c r="A653" i="1"/>
  <c r="A665" i="1"/>
  <c r="A663" i="1"/>
  <c r="A646" i="1"/>
  <c r="A644" i="1"/>
  <c r="A658" i="1"/>
  <c r="A692" i="1"/>
  <c r="A691" i="1"/>
  <c r="A743" i="1"/>
  <c r="A739" i="1"/>
  <c r="A708" i="1"/>
  <c r="A742" i="1"/>
  <c r="A736" i="1"/>
  <c r="A741" i="1"/>
  <c r="A733" i="1"/>
  <c r="A738" i="1"/>
  <c r="A732" i="1"/>
  <c r="A747" i="1"/>
  <c r="A735" i="1"/>
  <c r="A731" i="1"/>
  <c r="A740" i="1"/>
  <c r="A737" i="1"/>
  <c r="A744" i="1"/>
  <c r="A734" i="1"/>
  <c r="A694" i="1"/>
  <c r="A696" i="1"/>
  <c r="A695" i="1"/>
  <c r="A729" i="1" l="1"/>
  <c r="A721" i="1"/>
  <c r="A714" i="1"/>
  <c r="A728" i="1"/>
  <c r="A720" i="1"/>
  <c r="A713" i="1"/>
  <c r="A701" i="1"/>
  <c r="A727" i="1"/>
  <c r="A719" i="1"/>
  <c r="A712" i="1"/>
  <c r="A707" i="1"/>
  <c r="A700" i="1"/>
  <c r="A726" i="1"/>
  <c r="A718" i="1"/>
  <c r="A711" i="1"/>
  <c r="A699" i="1"/>
  <c r="A725" i="1"/>
  <c r="A717" i="1"/>
  <c r="A698" i="1"/>
  <c r="A724" i="1"/>
  <c r="A710" i="1"/>
  <c r="A697" i="1"/>
  <c r="A723" i="1"/>
  <c r="A716" i="1"/>
  <c r="A709" i="1"/>
  <c r="A703" i="1"/>
  <c r="A704" i="1" s="1"/>
  <c r="A702" i="1"/>
  <c r="A722" i="1"/>
  <c r="A715" i="1"/>
  <c r="A651" i="1"/>
  <c r="A652" i="1" s="1"/>
  <c r="D838" i="1"/>
  <c r="A838" i="1" s="1"/>
  <c r="M892" i="1"/>
  <c r="A750" i="1"/>
  <c r="A749" i="1"/>
  <c r="A748" i="1"/>
  <c r="A746" i="1"/>
  <c r="A745" i="1"/>
  <c r="A794" i="1"/>
  <c r="A791" i="1"/>
  <c r="A798" i="1"/>
  <c r="A788" i="1"/>
  <c r="A797" i="1"/>
  <c r="A793" i="1"/>
  <c r="A762" i="1"/>
  <c r="A796" i="1"/>
  <c r="A790" i="1"/>
  <c r="A795" i="1"/>
  <c r="A787" i="1"/>
  <c r="A792" i="1"/>
  <c r="A786" i="1"/>
  <c r="A789" i="1"/>
  <c r="A785" i="1"/>
  <c r="A801" i="1"/>
  <c r="A778" i="1" l="1"/>
  <c r="A764" i="1"/>
  <c r="A751" i="1"/>
  <c r="A777" i="1"/>
  <c r="A770" i="1"/>
  <c r="A763" i="1"/>
  <c r="A757" i="1"/>
  <c r="A758" i="1" s="1"/>
  <c r="A776" i="1"/>
  <c r="A769" i="1"/>
  <c r="A756" i="1"/>
  <c r="A783" i="1"/>
  <c r="A775" i="1"/>
  <c r="A768" i="1"/>
  <c r="A782" i="1"/>
  <c r="A774" i="1"/>
  <c r="A767" i="1"/>
  <c r="A755" i="1"/>
  <c r="A781" i="1"/>
  <c r="A773" i="1"/>
  <c r="A766" i="1"/>
  <c r="A761" i="1"/>
  <c r="A754" i="1"/>
  <c r="A780" i="1"/>
  <c r="A772" i="1"/>
  <c r="A765" i="1"/>
  <c r="A753" i="1"/>
  <c r="A779" i="1"/>
  <c r="A752" i="1"/>
  <c r="A771" i="1"/>
  <c r="A705" i="1"/>
  <c r="A706" i="1" s="1"/>
  <c r="A804" i="1"/>
  <c r="A803" i="1"/>
  <c r="A802" i="1"/>
  <c r="A849" i="1"/>
  <c r="A841" i="1"/>
  <c r="A846" i="1"/>
  <c r="A840" i="1"/>
  <c r="A855" i="1"/>
  <c r="A843" i="1"/>
  <c r="A839" i="1"/>
  <c r="A848" i="1"/>
  <c r="A845" i="1"/>
  <c r="A852" i="1"/>
  <c r="A842" i="1"/>
  <c r="A851" i="1"/>
  <c r="A847" i="1"/>
  <c r="A816" i="1"/>
  <c r="A850" i="1"/>
  <c r="A844" i="1"/>
  <c r="A800" i="1"/>
  <c r="A799" i="1"/>
  <c r="M946" i="1"/>
  <c r="D892" i="1"/>
  <c r="A892" i="1" s="1"/>
  <c r="A835" i="1" l="1"/>
  <c r="A827" i="1"/>
  <c r="A820" i="1"/>
  <c r="A815" i="1"/>
  <c r="A808" i="1"/>
  <c r="A834" i="1"/>
  <c r="A826" i="1"/>
  <c r="A819" i="1"/>
  <c r="A807" i="1"/>
  <c r="A833" i="1"/>
  <c r="A825" i="1"/>
  <c r="A806" i="1"/>
  <c r="A832" i="1"/>
  <c r="A818" i="1"/>
  <c r="A805" i="1"/>
  <c r="A831" i="1"/>
  <c r="A824" i="1"/>
  <c r="A817" i="1"/>
  <c r="A811" i="1"/>
  <c r="A812" i="1" s="1"/>
  <c r="A830" i="1"/>
  <c r="A823" i="1"/>
  <c r="A810" i="1"/>
  <c r="A837" i="1"/>
  <c r="A829" i="1"/>
  <c r="A822" i="1"/>
  <c r="A821" i="1"/>
  <c r="A836" i="1"/>
  <c r="A809" i="1"/>
  <c r="A828" i="1"/>
  <c r="A857" i="1"/>
  <c r="A856" i="1"/>
  <c r="A858" i="1"/>
  <c r="A906" i="1"/>
  <c r="A896" i="1"/>
  <c r="A905" i="1"/>
  <c r="A901" i="1"/>
  <c r="A870" i="1"/>
  <c r="A904" i="1"/>
  <c r="A898" i="1"/>
  <c r="A903" i="1"/>
  <c r="A895" i="1"/>
  <c r="A900" i="1"/>
  <c r="A894" i="1"/>
  <c r="A909" i="1"/>
  <c r="A897" i="1"/>
  <c r="A893" i="1"/>
  <c r="A902" i="1"/>
  <c r="A899" i="1"/>
  <c r="A854" i="1"/>
  <c r="A853" i="1"/>
  <c r="D946" i="1"/>
  <c r="A946" i="1" s="1"/>
  <c r="M1000" i="1"/>
  <c r="A759" i="1"/>
  <c r="A760" i="1" s="1"/>
  <c r="A912" i="1" l="1"/>
  <c r="A911" i="1"/>
  <c r="A910" i="1"/>
  <c r="D1000" i="1"/>
  <c r="A1000" i="1" s="1"/>
  <c r="M1054" i="1"/>
  <c r="D1054" i="1" s="1"/>
  <c r="A1054" i="1" s="1"/>
  <c r="A884" i="1"/>
  <c r="A877" i="1"/>
  <c r="A864" i="1"/>
  <c r="A891" i="1"/>
  <c r="A883" i="1"/>
  <c r="A876" i="1"/>
  <c r="A890" i="1"/>
  <c r="A882" i="1"/>
  <c r="A875" i="1"/>
  <c r="A863" i="1"/>
  <c r="A889" i="1"/>
  <c r="A881" i="1"/>
  <c r="A874" i="1"/>
  <c r="A869" i="1"/>
  <c r="A862" i="1"/>
  <c r="A888" i="1"/>
  <c r="A880" i="1"/>
  <c r="A873" i="1"/>
  <c r="A861" i="1"/>
  <c r="A887" i="1"/>
  <c r="A879" i="1"/>
  <c r="A867" i="1"/>
  <c r="A868" i="1" s="1"/>
  <c r="A860" i="1"/>
  <c r="A886" i="1"/>
  <c r="A872" i="1"/>
  <c r="A859" i="1"/>
  <c r="A878" i="1"/>
  <c r="A871" i="1"/>
  <c r="A865" i="1"/>
  <c r="A866" i="1" s="1"/>
  <c r="A885" i="1"/>
  <c r="A813" i="1"/>
  <c r="A814" i="1" s="1"/>
  <c r="A963" i="1"/>
  <c r="A951" i="1"/>
  <c r="A947" i="1"/>
  <c r="A956" i="1"/>
  <c r="A953" i="1"/>
  <c r="A960" i="1"/>
  <c r="A950" i="1"/>
  <c r="A959" i="1"/>
  <c r="A955" i="1"/>
  <c r="A924" i="1"/>
  <c r="A958" i="1"/>
  <c r="A952" i="1"/>
  <c r="A957" i="1"/>
  <c r="A949" i="1"/>
  <c r="A948" i="1"/>
  <c r="A954" i="1"/>
  <c r="A908" i="1"/>
  <c r="A907" i="1"/>
  <c r="A1061" i="1" l="1"/>
  <c r="A1068" i="1"/>
  <c r="A1058" i="1"/>
  <c r="A1067" i="1"/>
  <c r="A1063" i="1"/>
  <c r="A1032" i="1"/>
  <c r="A1066" i="1"/>
  <c r="A1060" i="1"/>
  <c r="A1065" i="1"/>
  <c r="A1057" i="1"/>
  <c r="A1062" i="1"/>
  <c r="A1056" i="1"/>
  <c r="A1071" i="1"/>
  <c r="A1059" i="1"/>
  <c r="A1055" i="1"/>
  <c r="A1064" i="1"/>
  <c r="A1012" i="1"/>
  <c r="A1006" i="1"/>
  <c r="A1011" i="1"/>
  <c r="A1003" i="1"/>
  <c r="A1008" i="1"/>
  <c r="A1002" i="1"/>
  <c r="A1017" i="1"/>
  <c r="A1005" i="1"/>
  <c r="A1001" i="1"/>
  <c r="A1010" i="1"/>
  <c r="A1007" i="1"/>
  <c r="A1014" i="1"/>
  <c r="A1004" i="1"/>
  <c r="A1013" i="1"/>
  <c r="A978" i="1"/>
  <c r="A1009" i="1"/>
  <c r="A966" i="1"/>
  <c r="A965" i="1"/>
  <c r="A964" i="1"/>
  <c r="A962" i="1"/>
  <c r="A961" i="1"/>
  <c r="A941" i="1"/>
  <c r="A933" i="1"/>
  <c r="A914" i="1"/>
  <c r="A940" i="1"/>
  <c r="A926" i="1"/>
  <c r="A913" i="1"/>
  <c r="A939" i="1"/>
  <c r="A932" i="1"/>
  <c r="A925" i="1"/>
  <c r="A919" i="1"/>
  <c r="A920" i="1" s="1"/>
  <c r="A938" i="1"/>
  <c r="A931" i="1"/>
  <c r="A918" i="1"/>
  <c r="A945" i="1"/>
  <c r="A937" i="1"/>
  <c r="A930" i="1"/>
  <c r="A944" i="1"/>
  <c r="A936" i="1"/>
  <c r="A929" i="1"/>
  <c r="A917" i="1"/>
  <c r="A943" i="1"/>
  <c r="A935" i="1"/>
  <c r="A928" i="1"/>
  <c r="A923" i="1"/>
  <c r="A916" i="1"/>
  <c r="A942" i="1"/>
  <c r="A934" i="1"/>
  <c r="A915" i="1"/>
  <c r="A927" i="1"/>
  <c r="A998" i="1" l="1"/>
  <c r="A990" i="1"/>
  <c r="A983" i="1"/>
  <c r="A971" i="1"/>
  <c r="A997" i="1"/>
  <c r="A989" i="1"/>
  <c r="A982" i="1"/>
  <c r="A977" i="1"/>
  <c r="A970" i="1"/>
  <c r="A996" i="1"/>
  <c r="A988" i="1"/>
  <c r="A981" i="1"/>
  <c r="A969" i="1"/>
  <c r="A995" i="1"/>
  <c r="A987" i="1"/>
  <c r="A968" i="1"/>
  <c r="A994" i="1"/>
  <c r="A980" i="1"/>
  <c r="A967" i="1"/>
  <c r="A993" i="1"/>
  <c r="A986" i="1"/>
  <c r="A979" i="1"/>
  <c r="A973" i="1"/>
  <c r="A974" i="1" s="1"/>
  <c r="A992" i="1"/>
  <c r="A985" i="1"/>
  <c r="A972" i="1"/>
  <c r="A999" i="1"/>
  <c r="A991" i="1"/>
  <c r="A984" i="1"/>
  <c r="A1020" i="1"/>
  <c r="A1019" i="1"/>
  <c r="A1018" i="1"/>
  <c r="A1047" i="1"/>
  <c r="A1040" i="1"/>
  <c r="A1033" i="1"/>
  <c r="A1027" i="1"/>
  <c r="A1028" i="1" s="1"/>
  <c r="A1046" i="1"/>
  <c r="A1039" i="1"/>
  <c r="A1026" i="1"/>
  <c r="A1053" i="1"/>
  <c r="A1045" i="1"/>
  <c r="A1038" i="1"/>
  <c r="A1052" i="1"/>
  <c r="A1044" i="1"/>
  <c r="A1037" i="1"/>
  <c r="A1025" i="1"/>
  <c r="A1051" i="1"/>
  <c r="A1043" i="1"/>
  <c r="A1036" i="1"/>
  <c r="A1031" i="1"/>
  <c r="A1024" i="1"/>
  <c r="A1050" i="1"/>
  <c r="A1042" i="1"/>
  <c r="A1035" i="1"/>
  <c r="A1023" i="1"/>
  <c r="A1049" i="1"/>
  <c r="A1041" i="1"/>
  <c r="A1022" i="1"/>
  <c r="A1034" i="1"/>
  <c r="A1021" i="1"/>
  <c r="A1048" i="1"/>
  <c r="A1074" i="1"/>
  <c r="A1073" i="1"/>
  <c r="A1072" i="1"/>
  <c r="A1016" i="1"/>
  <c r="A1015" i="1"/>
  <c r="A1069" i="1"/>
  <c r="A1070" i="1"/>
  <c r="A921" i="1"/>
  <c r="A922" i="1" s="1"/>
  <c r="A975" i="1" l="1"/>
  <c r="A976" i="1" s="1"/>
  <c r="A1029" i="1"/>
  <c r="A1030" i="1" s="1"/>
</calcChain>
</file>

<file path=xl/sharedStrings.xml><?xml version="1.0" encoding="utf-8"?>
<sst xmlns="http://schemas.openxmlformats.org/spreadsheetml/2006/main" count="848" uniqueCount="61">
  <si>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</si>
  <si>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zákazky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</si>
  <si>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</si>
  <si>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</si>
  <si>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</si>
  <si>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</si>
  <si>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</si>
  <si>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</si>
  <si>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</si>
  <si>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</si>
  <si>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</si>
  <si>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</si>
  <si>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</si>
  <si>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</si>
  <si>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</si>
  <si>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</si>
  <si>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</si>
  <si>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</si>
  <si>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</si>
  <si>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</si>
  <si>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</si>
  <si>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</si>
  <si>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</si>
  <si>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</si>
  <si>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</si>
  <si>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</si>
  <si>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</si>
  <si>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</si>
  <si>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(Zmluva o dielo - Príloha č. 1)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</si>
  <si>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</si>
  <si>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</si>
  <si>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</si>
  <si>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</si>
  <si>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</si>
  <si>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</si>
  <si>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Názov zariadenia č. 2:</t>
  </si>
  <si>
    <t>Dron</t>
  </si>
  <si>
    <t>Náhradné batérie pre dron</t>
  </si>
  <si>
    <t>Tablet</t>
  </si>
  <si>
    <t>Micro SD karty</t>
  </si>
  <si>
    <t>Menič napätia</t>
  </si>
  <si>
    <t>Softvér na prípravu mapových podkladov, licencia na 2 roky do 500 ha</t>
  </si>
  <si>
    <t>Názov zariadenia č. 3:</t>
  </si>
  <si>
    <t>Názov zariadenia č. 4:</t>
  </si>
  <si>
    <t>Názov zariadenia č. 5:</t>
  </si>
  <si>
    <t>Názov zariadenia č. 6:</t>
  </si>
  <si>
    <t>Názov zariadenia č. 7:</t>
  </si>
  <si>
    <t>Názov zariadenia č. 8:</t>
  </si>
  <si>
    <t>Názov zariadenia č. 9:</t>
  </si>
  <si>
    <t>Názov zariadenia č. 10:</t>
  </si>
  <si>
    <t>Názov zariadenia č. 11:</t>
  </si>
  <si>
    <t>Názov zariadenia č. 12:</t>
  </si>
  <si>
    <t>Názov zariadenia č. 13:</t>
  </si>
  <si>
    <t>Názov zariadenia č. 14:</t>
  </si>
  <si>
    <t>Názov zariadenia č. 15:</t>
  </si>
  <si>
    <t>Názov zariadenia č. 16:</t>
  </si>
  <si>
    <t>Názov zariadenia č. 17:</t>
  </si>
  <si>
    <t>Názov zariadenia č. 18:</t>
  </si>
  <si>
    <t>Názov zariadenia č. 19:</t>
  </si>
  <si>
    <t>Názov zariadenia č. 20:</t>
  </si>
  <si>
    <t>Rozhodzovač na variabilnú aplikáciu priemyselných hnojív s digitálnou technológiou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</si>
</sst>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11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164" fontId="12" fillId="4" borderId="35" xfId="0" applyNumberFormat="1" applyFont="1" applyFill="1" applyBorder="1" applyAlignment="1">
      <alignment horizontal="center" vertical="center" wrapText="1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164" fontId="12" fillId="4" borderId="37" xfId="0" applyNumberFormat="1" applyFont="1" applyFill="1" applyBorder="1" applyAlignment="1">
      <alignment vertical="center" wrapText="1"/>
    </xf>
    <xf numFmtId="4" fontId="12" fillId="0" borderId="37" xfId="0" applyNumberFormat="1" applyFont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1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4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13" fillId="3" borderId="3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4B95E85C-0508-41E1-B01C-2EB04477B1ED}"/>
    <cellStyle name="Normálna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_PRV_M&#381;P_OPVaI/PRV%202014-2020/4.1_farmar_v&#253;zva%20&#269;.%2052/Polischo/1_Polyscho_VO_star&#233;/VO_usmerenie%20&#269;.%208,%20akt.%202/Polyscho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  <row r="17">
          <cell r="G17" t="str">
            <v>každý predmet samostatne</v>
          </cell>
        </row>
        <row r="21">
          <cell r="K21">
            <v>44993</v>
          </cell>
        </row>
        <row r="42">
          <cell r="A42">
            <v>1</v>
          </cell>
          <cell r="B42" t="str">
            <v>Rozhadzovač na variabilnú aplikáciu priemyselných hnojív s digitálnou technológiou</v>
          </cell>
        </row>
        <row r="43">
          <cell r="A43">
            <v>2</v>
          </cell>
        </row>
        <row r="44">
          <cell r="A44">
            <v>3</v>
          </cell>
        </row>
        <row r="45">
          <cell r="A45">
            <v>4</v>
          </cell>
        </row>
        <row r="46">
          <cell r="A46">
            <v>5</v>
          </cell>
        </row>
        <row r="47">
          <cell r="A47">
            <v>6</v>
          </cell>
        </row>
        <row r="48">
          <cell r="A48">
            <v>7</v>
          </cell>
        </row>
        <row r="49">
          <cell r="A49">
            <v>8</v>
          </cell>
        </row>
        <row r="50">
          <cell r="A50">
            <v>9</v>
          </cell>
        </row>
        <row r="51">
          <cell r="A51">
            <v>10</v>
          </cell>
        </row>
        <row r="52">
          <cell r="A52">
            <v>11</v>
          </cell>
        </row>
        <row r="53">
          <cell r="A53">
            <v>12</v>
          </cell>
        </row>
        <row r="54">
          <cell r="A54">
            <v>13</v>
          </cell>
        </row>
        <row r="55">
          <cell r="A55">
            <v>14</v>
          </cell>
        </row>
        <row r="56">
          <cell r="A56">
            <v>15</v>
          </cell>
        </row>
        <row r="57">
          <cell r="A57">
            <v>16</v>
          </cell>
        </row>
        <row r="58">
          <cell r="A58">
            <v>17</v>
          </cell>
        </row>
        <row r="59">
          <cell r="A59">
            <v>18</v>
          </cell>
        </row>
        <row r="60">
          <cell r="A60">
            <v>19</v>
          </cell>
        </row>
        <row r="61">
          <cell r="A61">
            <v>20</v>
          </cell>
        </row>
        <row r="63">
          <cell r="E63" t="str">
            <v>cenové ponuky komplexne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  <row r="143">
          <cell r="C143" t="str">
            <v xml:space="preserve">Príloha č. 2: </v>
          </cell>
          <cell r="E143" t="str">
            <v>Cena dodávaného predmetu zákazky</v>
          </cell>
        </row>
      </sheetData>
      <sheetData sheetId="6"/>
      <sheetData sheetId="7"/>
      <sheetData sheetId="8"/>
      <sheetData sheetId="9"/>
      <sheetData sheetId="10">
        <row r="89">
          <cell r="E89" t="str">
            <v>Kúpna zmluva – Príloha č. 2:</v>
          </cell>
          <cell r="H89" t="str">
            <v>Cena dodávaného predmetu zákazky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1C8D-A816-4D58-B4FC-2014E2212ECD}">
  <sheetPr codeName="Sheet21" filterMode="1"/>
  <dimension ref="A1:M1084"/>
  <sheetViews>
    <sheetView tabSelected="1" view="pageBreakPreview" zoomScaleNormal="100" zoomScaleSheetLayoutView="100" workbookViewId="0">
      <pane ySplit="3" topLeftCell="A4" activePane="bottomLeft" state="frozen"/>
      <selection pane="bottomLeft" activeCell="B30" sqref="B30:D30"/>
    </sheetView>
  </sheetViews>
  <sheetFormatPr defaultColWidth="9.109375" defaultRowHeight="14.4" x14ac:dyDescent="0.3"/>
  <cols>
    <col min="1" max="1" width="4.6640625" customWidth="1"/>
    <col min="2" max="2" width="4.33203125" style="8" customWidth="1"/>
    <col min="3" max="3" width="15.6640625" customWidth="1"/>
    <col min="4" max="4" width="18.6640625" customWidth="1"/>
    <col min="5" max="6" width="14.44140625" customWidth="1"/>
    <col min="7" max="7" width="7.109375" customWidth="1"/>
    <col min="8" max="8" width="13.6640625" customWidth="1"/>
    <col min="9" max="9" width="7.5546875" customWidth="1"/>
    <col min="10" max="11" width="13.6640625" customWidth="1"/>
    <col min="12" max="12" width="6.5546875" bestFit="1" customWidth="1"/>
    <col min="13" max="13" width="14.5546875" style="1" bestFit="1" customWidth="1"/>
    <col min="26" max="26" width="9.44140625" bestFit="1" customWidth="1"/>
  </cols>
  <sheetData>
    <row r="1" spans="1:13" x14ac:dyDescent="0.3">
      <c r="A1">
        <v>1</v>
      </c>
      <c r="B1"/>
    </row>
    <row r="2" spans="1:13" ht="18" x14ac:dyDescent="0.3">
      <c r="A2" s="2">
        <v>1</v>
      </c>
      <c r="B2" s="3" t="s">
        <v>0</v>
      </c>
      <c r="C2" s="3"/>
      <c r="D2" s="3"/>
    </row>
    <row r="3" spans="1:13" x14ac:dyDescent="0.3">
      <c r="A3">
        <v>1</v>
      </c>
      <c r="B3"/>
    </row>
    <row r="4" spans="1:13" s="2" customFormat="1" ht="21" hidden="1" x14ac:dyDescent="0.3">
      <c r="A4" s="2">
        <f>A27*IF(J4="",0,1)</f>
        <v>0</v>
      </c>
      <c r="B4" s="4"/>
      <c r="C4" s="5"/>
      <c r="D4" s="5"/>
      <c r="E4" s="5"/>
      <c r="F4" s="5"/>
      <c r="G4" s="5"/>
      <c r="H4" s="5"/>
      <c r="I4" s="5"/>
      <c r="J4" s="97" t="str">
        <f>IF([1]summary!$K$21="",'[1]Výzva na prieskum trhu'!$C$143,"")</f>
        <v/>
      </c>
      <c r="K4" s="97"/>
      <c r="M4" s="6"/>
    </row>
    <row r="5" spans="1:13" s="2" customFormat="1" ht="23.4" x14ac:dyDescent="0.3">
      <c r="A5" s="2">
        <f>A27</f>
        <v>1</v>
      </c>
      <c r="B5" s="98" t="str">
        <f>IF([1]summary!$K$21="",'[1]Výzva na prieskum trhu'!$B$2,'[1]Výzva na predkladanie ponúk'!$E$89)</f>
        <v>Kúpna zmluva – Príloha č. 2:</v>
      </c>
      <c r="C5" s="98"/>
      <c r="D5" s="98"/>
      <c r="E5" s="98"/>
      <c r="F5" s="98"/>
      <c r="G5" s="98"/>
      <c r="H5" s="98"/>
      <c r="I5" s="98"/>
      <c r="J5" s="98"/>
      <c r="K5" s="98"/>
      <c r="M5" s="6"/>
    </row>
    <row r="6" spans="1:13" s="2" customFormat="1" x14ac:dyDescent="0.3">
      <c r="A6" s="2">
        <f>A27</f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4" x14ac:dyDescent="0.3">
      <c r="A7" s="2">
        <f>A27</f>
        <v>1</v>
      </c>
      <c r="B7" s="98" t="str">
        <f>IF([1]summary!$K$21="",'[1]Výzva na prieskum trhu'!$E$143,'[1]Výzva na predkladanie ponúk'!$H$89)</f>
        <v>Cena dodávaného predmetu zákazky</v>
      </c>
      <c r="C7" s="98"/>
      <c r="D7" s="98"/>
      <c r="E7" s="98"/>
      <c r="F7" s="98"/>
      <c r="G7" s="98"/>
      <c r="H7" s="98"/>
      <c r="I7" s="98"/>
      <c r="J7" s="98"/>
      <c r="K7" s="98"/>
      <c r="M7" s="6"/>
    </row>
    <row r="8" spans="1:13" x14ac:dyDescent="0.3">
      <c r="A8" s="2">
        <f>A27</f>
        <v>1</v>
      </c>
    </row>
    <row r="9" spans="1:13" ht="15" customHeight="1" x14ac:dyDescent="0.3">
      <c r="A9" s="2">
        <f>A27</f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">
      <c r="A10" s="2">
        <f>A27</f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">
      <c r="A11" s="2">
        <f>A27</f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35">
      <c r="A12" s="2">
        <f>A27</f>
        <v>1</v>
      </c>
    </row>
    <row r="13" spans="1:13" s="2" customFormat="1" ht="19.5" customHeight="1" thickBot="1" x14ac:dyDescent="0.35">
      <c r="A13" s="2">
        <f>A27</f>
        <v>1</v>
      </c>
      <c r="C13" s="99" t="str">
        <f>"Identifikačné údaje "&amp;IF([1]summary!$K$21="","navrhovateľa:","dodávateľa:")</f>
        <v>Identifikačné údaje dodávateľa:</v>
      </c>
      <c r="D13" s="100"/>
      <c r="E13" s="100"/>
      <c r="F13" s="100"/>
      <c r="G13" s="101"/>
      <c r="M13" s="6"/>
    </row>
    <row r="14" spans="1:13" s="2" customFormat="1" ht="19.5" customHeight="1" x14ac:dyDescent="0.3">
      <c r="A14" s="2">
        <f>A27</f>
        <v>1</v>
      </c>
      <c r="C14" s="102" t="s">
        <v>2</v>
      </c>
      <c r="D14" s="103"/>
      <c r="E14" s="104"/>
      <c r="F14" s="105"/>
      <c r="G14" s="106"/>
      <c r="M14" s="6"/>
    </row>
    <row r="15" spans="1:13" s="2" customFormat="1" ht="39" customHeight="1" x14ac:dyDescent="0.3">
      <c r="A15" s="2">
        <f>A27</f>
        <v>1</v>
      </c>
      <c r="C15" s="95" t="s">
        <v>3</v>
      </c>
      <c r="D15" s="96"/>
      <c r="E15" s="90"/>
      <c r="F15" s="91"/>
      <c r="G15" s="92"/>
      <c r="M15" s="6"/>
    </row>
    <row r="16" spans="1:13" s="2" customFormat="1" ht="19.5" customHeight="1" x14ac:dyDescent="0.3">
      <c r="A16" s="2">
        <f>A27</f>
        <v>1</v>
      </c>
      <c r="C16" s="88" t="s">
        <v>4</v>
      </c>
      <c r="D16" s="89"/>
      <c r="E16" s="90"/>
      <c r="F16" s="91"/>
      <c r="G16" s="92"/>
      <c r="M16" s="6"/>
    </row>
    <row r="17" spans="1:13" s="2" customFormat="1" ht="19.5" customHeight="1" x14ac:dyDescent="0.3">
      <c r="A17" s="2">
        <f>A27</f>
        <v>1</v>
      </c>
      <c r="C17" s="88" t="s">
        <v>5</v>
      </c>
      <c r="D17" s="89"/>
      <c r="E17" s="90"/>
      <c r="F17" s="91"/>
      <c r="G17" s="92"/>
      <c r="M17" s="6"/>
    </row>
    <row r="18" spans="1:13" s="2" customFormat="1" ht="30" customHeight="1" x14ac:dyDescent="0.3">
      <c r="A18" s="2">
        <f>A27</f>
        <v>1</v>
      </c>
      <c r="C18" s="93" t="s">
        <v>6</v>
      </c>
      <c r="D18" s="94"/>
      <c r="E18" s="90"/>
      <c r="F18" s="91"/>
      <c r="G18" s="92"/>
      <c r="M18" s="6"/>
    </row>
    <row r="19" spans="1:13" s="2" customFormat="1" ht="19.5" customHeight="1" x14ac:dyDescent="0.3">
      <c r="A19" s="2">
        <f>A27</f>
        <v>1</v>
      </c>
      <c r="C19" s="88" t="s">
        <v>7</v>
      </c>
      <c r="D19" s="89"/>
      <c r="E19" s="90"/>
      <c r="F19" s="91"/>
      <c r="G19" s="92"/>
      <c r="M19" s="6"/>
    </row>
    <row r="20" spans="1:13" s="2" customFormat="1" ht="19.5" customHeight="1" x14ac:dyDescent="0.3">
      <c r="A20" s="2">
        <f>A27</f>
        <v>1</v>
      </c>
      <c r="C20" s="88" t="s">
        <v>8</v>
      </c>
      <c r="D20" s="89"/>
      <c r="E20" s="90"/>
      <c r="F20" s="91"/>
      <c r="G20" s="92"/>
      <c r="M20" s="6"/>
    </row>
    <row r="21" spans="1:13" s="2" customFormat="1" ht="19.5" customHeight="1" x14ac:dyDescent="0.3">
      <c r="A21" s="2">
        <f>A27</f>
        <v>1</v>
      </c>
      <c r="C21" s="88" t="s">
        <v>9</v>
      </c>
      <c r="D21" s="89"/>
      <c r="E21" s="90"/>
      <c r="F21" s="91"/>
      <c r="G21" s="92"/>
      <c r="M21" s="6"/>
    </row>
    <row r="22" spans="1:13" s="2" customFormat="1" ht="19.5" customHeight="1" x14ac:dyDescent="0.3">
      <c r="A22" s="2">
        <f>A27</f>
        <v>1</v>
      </c>
      <c r="C22" s="88" t="s">
        <v>10</v>
      </c>
      <c r="D22" s="89"/>
      <c r="E22" s="90"/>
      <c r="F22" s="91"/>
      <c r="G22" s="92"/>
      <c r="M22" s="6"/>
    </row>
    <row r="23" spans="1:13" s="2" customFormat="1" ht="19.5" customHeight="1" x14ac:dyDescent="0.3">
      <c r="A23" s="2">
        <f>A27</f>
        <v>1</v>
      </c>
      <c r="C23" s="88" t="s">
        <v>11</v>
      </c>
      <c r="D23" s="89"/>
      <c r="E23" s="90"/>
      <c r="F23" s="91"/>
      <c r="G23" s="92"/>
      <c r="M23" s="6"/>
    </row>
    <row r="24" spans="1:13" s="2" customFormat="1" ht="19.5" customHeight="1" thickBot="1" x14ac:dyDescent="0.35">
      <c r="A24" s="2">
        <f>A27</f>
        <v>1</v>
      </c>
      <c r="C24" s="76" t="s">
        <v>12</v>
      </c>
      <c r="D24" s="77"/>
      <c r="E24" s="78"/>
      <c r="F24" s="79"/>
      <c r="G24" s="80"/>
      <c r="M24" s="6"/>
    </row>
    <row r="25" spans="1:13" x14ac:dyDescent="0.3">
      <c r="A25" s="2">
        <f>A27</f>
        <v>1</v>
      </c>
    </row>
    <row r="26" spans="1:13" x14ac:dyDescent="0.3">
      <c r="A26" s="2">
        <f>A27</f>
        <v>1</v>
      </c>
    </row>
    <row r="27" spans="1:13" x14ac:dyDescent="0.3">
      <c r="A27">
        <f>IF(D27&lt;&gt;"",1,0)</f>
        <v>1</v>
      </c>
      <c r="B27" s="81" t="str">
        <f>"Názov zariadenia"&amp;IF(COUNTA([1]summary!B42:F61)&gt;1," č. 1:",":")</f>
        <v>Názov zariadenia:</v>
      </c>
      <c r="C27" s="81"/>
      <c r="D27" s="82" t="str">
        <f>IF(VLOOKUP(M27,[1]summary!$A$42:$F$61,2,FALSE)&lt;&gt;"",VLOOKUP(M27,[1]summary!$A$42:$F$61,2,FALSE),"")</f>
        <v>Rozhadzovač na variabilnú aplikáciu priemyselných hnojív s digitálnou technológiou</v>
      </c>
      <c r="E27" s="82"/>
      <c r="F27" s="82"/>
      <c r="G27" s="82"/>
      <c r="H27" s="82"/>
      <c r="I27" s="82"/>
      <c r="J27" s="82"/>
      <c r="K27" s="9"/>
      <c r="M27" s="1">
        <v>1</v>
      </c>
    </row>
    <row r="28" spans="1:13" ht="15" thickBot="1" x14ac:dyDescent="0.35">
      <c r="A28" s="2">
        <f>A27</f>
        <v>1</v>
      </c>
    </row>
    <row r="29" spans="1:13" ht="54.9" customHeight="1" thickBot="1" x14ac:dyDescent="0.35">
      <c r="A29" s="2">
        <f>A27</f>
        <v>1</v>
      </c>
      <c r="B29" s="83" t="s">
        <v>13</v>
      </c>
      <c r="C29" s="84"/>
      <c r="D29" s="85"/>
      <c r="E29" s="86" t="s">
        <v>14</v>
      </c>
      <c r="F29" s="87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31.2" customHeight="1" thickBot="1" x14ac:dyDescent="0.35">
      <c r="A30" s="2">
        <f>A27*IF(B30&lt;&gt;"",1,0)</f>
        <v>1</v>
      </c>
      <c r="B30" s="71" t="s">
        <v>60</v>
      </c>
      <c r="C30" s="72"/>
      <c r="D30" s="73"/>
      <c r="E30" s="74"/>
      <c r="F30" s="75"/>
      <c r="G30" s="14" t="s">
        <v>20</v>
      </c>
      <c r="H30" s="15"/>
      <c r="I30" s="16">
        <v>1</v>
      </c>
      <c r="J30" s="17" t="str">
        <f t="shared" ref="J30:J36" si="0">IF(AND(H30&lt;&gt;"",I30&lt;&gt;""),H30*I30,"")</f>
        <v/>
      </c>
      <c r="K30" s="18" t="str">
        <f>IF(J30&lt;&gt;"",J30*IF(E18="platiteľ DPH",1.2,1),"")</f>
        <v/>
      </c>
    </row>
    <row r="31" spans="1:13" ht="25.5" hidden="1" customHeight="1" x14ac:dyDescent="0.3">
      <c r="A31" s="2">
        <f>A27*IF(B31&lt;&gt;"",1,0)</f>
        <v>0</v>
      </c>
      <c r="B31" s="53"/>
      <c r="C31" s="54"/>
      <c r="D31" s="55"/>
      <c r="E31" s="56"/>
      <c r="F31" s="57"/>
      <c r="G31" s="19" t="s">
        <v>20</v>
      </c>
      <c r="H31" s="20"/>
      <c r="I31" s="21"/>
      <c r="J31" s="22" t="str">
        <f t="shared" si="0"/>
        <v/>
      </c>
      <c r="K31" s="23" t="str">
        <f>IF(J31&lt;&gt;"",J31*IF(E18="platiteľ DPH",1.2,1),"")</f>
        <v/>
      </c>
    </row>
    <row r="32" spans="1:13" ht="25.5" hidden="1" customHeight="1" x14ac:dyDescent="0.3">
      <c r="A32" s="2">
        <f>A27*IF(B32&lt;&gt;"",1,0)</f>
        <v>0</v>
      </c>
      <c r="B32" s="53"/>
      <c r="C32" s="54"/>
      <c r="D32" s="55"/>
      <c r="E32" s="56"/>
      <c r="F32" s="57"/>
      <c r="G32" s="19" t="s">
        <v>20</v>
      </c>
      <c r="H32" s="20"/>
      <c r="I32" s="21"/>
      <c r="J32" s="22" t="str">
        <f t="shared" si="0"/>
        <v/>
      </c>
      <c r="K32" s="23" t="str">
        <f>IF(J32&lt;&gt;"",J32*IF(E18="platiteľ DPH",1.2,1),"")</f>
        <v/>
      </c>
    </row>
    <row r="33" spans="1:13" ht="25.5" hidden="1" customHeight="1" x14ac:dyDescent="0.3">
      <c r="A33" s="2">
        <f>A27*IF(B33&lt;&gt;"",1,0)</f>
        <v>0</v>
      </c>
      <c r="B33" s="53"/>
      <c r="C33" s="54"/>
      <c r="D33" s="55"/>
      <c r="E33" s="56"/>
      <c r="F33" s="57"/>
      <c r="G33" s="19" t="s">
        <v>20</v>
      </c>
      <c r="H33" s="20"/>
      <c r="I33" s="21"/>
      <c r="J33" s="22" t="str">
        <f t="shared" si="0"/>
        <v/>
      </c>
      <c r="K33" s="23" t="str">
        <f>IF(J33&lt;&gt;"",J33*IF(E18="platiteľ DPH",1.2,1),"")</f>
        <v/>
      </c>
    </row>
    <row r="34" spans="1:13" ht="25.5" hidden="1" customHeight="1" thickBot="1" x14ac:dyDescent="0.35">
      <c r="A34" s="2">
        <f>A27*IF(B34&lt;&gt;"",1,0)</f>
        <v>0</v>
      </c>
      <c r="B34" s="58"/>
      <c r="C34" s="59"/>
      <c r="D34" s="60"/>
      <c r="E34" s="61"/>
      <c r="F34" s="62"/>
      <c r="G34" s="24" t="s">
        <v>20</v>
      </c>
      <c r="H34" s="25"/>
      <c r="I34" s="26"/>
      <c r="J34" s="27" t="str">
        <f t="shared" si="0"/>
        <v/>
      </c>
      <c r="K34" s="28" t="str">
        <f>IF(J34&lt;&gt;"",J34*IF(E18="platiteľ DPH",1.2,1),"")</f>
        <v/>
      </c>
    </row>
    <row r="35" spans="1:13" ht="25.5" customHeight="1" x14ac:dyDescent="0.3">
      <c r="A35" s="2">
        <f>A27*IF(D35&lt;&gt;"",1,0)</f>
        <v>1</v>
      </c>
      <c r="B35" s="63" t="s">
        <v>21</v>
      </c>
      <c r="C35" s="64"/>
      <c r="D35" s="29" t="s">
        <v>22</v>
      </c>
      <c r="E35" s="67" t="s">
        <v>23</v>
      </c>
      <c r="F35" s="68"/>
      <c r="G35" s="14" t="s">
        <v>23</v>
      </c>
      <c r="H35" s="15"/>
      <c r="I35" s="16">
        <v>1</v>
      </c>
      <c r="J35" s="17" t="str">
        <f t="shared" si="0"/>
        <v/>
      </c>
      <c r="K35" s="18" t="str">
        <f>IF(J35&lt;&gt;"",J35*IF(E18="platiteľ DPH",1.2,1),"")</f>
        <v/>
      </c>
    </row>
    <row r="36" spans="1:13" ht="25.5" customHeight="1" thickBot="1" x14ac:dyDescent="0.35">
      <c r="A36" s="2">
        <f>A27*IF(D36&lt;&gt;"",1,0)</f>
        <v>1</v>
      </c>
      <c r="B36" s="65"/>
      <c r="C36" s="66"/>
      <c r="D36" s="30" t="s">
        <v>24</v>
      </c>
      <c r="E36" s="69" t="s">
        <v>23</v>
      </c>
      <c r="F36" s="70"/>
      <c r="G36" s="24" t="s">
        <v>23</v>
      </c>
      <c r="H36" s="25"/>
      <c r="I36" s="26">
        <v>1</v>
      </c>
      <c r="J36" s="27" t="str">
        <f t="shared" si="0"/>
        <v/>
      </c>
      <c r="K36" s="28" t="str">
        <f>IF(J36&lt;&gt;"",J36*IF(E18="platiteľ DPH",1.2,1),"")</f>
        <v/>
      </c>
    </row>
    <row r="37" spans="1:13" ht="25.5" customHeight="1" thickBot="1" x14ac:dyDescent="0.35">
      <c r="A37" s="31">
        <f>A27</f>
        <v>1</v>
      </c>
      <c r="B37" s="32"/>
      <c r="C37" s="33"/>
      <c r="D37" s="33"/>
      <c r="E37" s="33"/>
      <c r="F37" s="33"/>
      <c r="G37" s="33"/>
      <c r="H37" s="34"/>
      <c r="I37" s="34" t="s">
        <v>25</v>
      </c>
      <c r="J37" s="35" t="str">
        <f>IF(SUM(J30:J36)&gt;0,SUM(J30:J36),"")</f>
        <v/>
      </c>
      <c r="K37" s="35" t="str">
        <f>IF(SUM(K30:K36)&gt;0,SUM(K30:K36),"")</f>
        <v/>
      </c>
    </row>
    <row r="38" spans="1:13" x14ac:dyDescent="0.3">
      <c r="A38" s="2">
        <f>A27</f>
        <v>1</v>
      </c>
      <c r="B38" s="36" t="s">
        <v>26</v>
      </c>
      <c r="C38" s="37"/>
      <c r="D38" s="37"/>
      <c r="E38" s="37"/>
      <c r="F38" s="37"/>
      <c r="G38" s="37"/>
      <c r="H38" s="37"/>
      <c r="I38" s="37"/>
    </row>
    <row r="39" spans="1:13" x14ac:dyDescent="0.3">
      <c r="A39" s="2">
        <f>A27</f>
        <v>1</v>
      </c>
    </row>
    <row r="40" spans="1:13" x14ac:dyDescent="0.3">
      <c r="A40" s="2">
        <f>A27</f>
        <v>1</v>
      </c>
    </row>
    <row r="41" spans="1:13" hidden="1" x14ac:dyDescent="0.3">
      <c r="A41" s="2">
        <f>A27*IF([1]summary!$K$21="",1,0)</f>
        <v>0</v>
      </c>
      <c r="C41" s="46" t="s">
        <v>27</v>
      </c>
      <c r="D41" s="47"/>
      <c r="E41" s="47"/>
      <c r="F41" s="47"/>
      <c r="G41" s="47"/>
      <c r="H41" s="47"/>
      <c r="I41" s="47"/>
      <c r="J41" s="48"/>
    </row>
    <row r="42" spans="1:13" hidden="1" x14ac:dyDescent="0.3">
      <c r="A42" s="2">
        <f>A41</f>
        <v>0</v>
      </c>
    </row>
    <row r="43" spans="1:13" hidden="1" x14ac:dyDescent="0.3">
      <c r="A43" s="2">
        <f>A41</f>
        <v>0</v>
      </c>
    </row>
    <row r="44" spans="1:13" hidden="1" x14ac:dyDescent="0.3">
      <c r="A44" s="2">
        <f>A27*IF([1]summary!$F$10=M44,1,0)</f>
        <v>0</v>
      </c>
      <c r="B44" s="49" t="s">
        <v>28</v>
      </c>
      <c r="C44" s="49"/>
      <c r="D44" s="49"/>
      <c r="E44" s="49"/>
      <c r="F44" s="49"/>
      <c r="G44" s="49"/>
      <c r="H44" s="49"/>
      <c r="I44" s="49"/>
      <c r="J44" s="49"/>
      <c r="K44" s="49"/>
      <c r="M44" s="6" t="s">
        <v>29</v>
      </c>
    </row>
    <row r="45" spans="1:13" hidden="1" x14ac:dyDescent="0.3">
      <c r="A45" s="2">
        <f>A44</f>
        <v>0</v>
      </c>
    </row>
    <row r="46" spans="1:13" ht="15" hidden="1" customHeight="1" x14ac:dyDescent="0.3">
      <c r="A46" s="2">
        <f>A44</f>
        <v>0</v>
      </c>
      <c r="B46" s="50" t="s">
        <v>30</v>
      </c>
      <c r="C46" s="50"/>
      <c r="D46" s="50"/>
      <c r="E46" s="50"/>
      <c r="F46" s="50"/>
      <c r="G46" s="50"/>
      <c r="H46" s="50"/>
      <c r="I46" s="50"/>
      <c r="J46" s="50"/>
      <c r="K46" s="50"/>
    </row>
    <row r="47" spans="1:13" hidden="1" x14ac:dyDescent="0.3">
      <c r="A47" s="2">
        <f>A44</f>
        <v>0</v>
      </c>
    </row>
    <row r="48" spans="1:13" hidden="1" x14ac:dyDescent="0.3">
      <c r="A48" s="2">
        <f>A59</f>
        <v>0</v>
      </c>
    </row>
    <row r="49" spans="1:13" hidden="1" x14ac:dyDescent="0.3">
      <c r="A49" s="2">
        <f>A59</f>
        <v>0</v>
      </c>
      <c r="C49" s="38" t="s">
        <v>31</v>
      </c>
      <c r="D49" s="39"/>
    </row>
    <row r="50" spans="1:13" s="40" customFormat="1" hidden="1" x14ac:dyDescent="0.3">
      <c r="A50" s="2">
        <f>A59</f>
        <v>0</v>
      </c>
      <c r="C50" s="38"/>
      <c r="M50" s="41"/>
    </row>
    <row r="51" spans="1:13" s="40" customFormat="1" ht="15" hidden="1" customHeight="1" x14ac:dyDescent="0.3">
      <c r="A51" s="2">
        <f>A59</f>
        <v>0</v>
      </c>
      <c r="C51" s="38" t="s">
        <v>32</v>
      </c>
      <c r="D51" s="39"/>
      <c r="G51" s="42"/>
      <c r="H51" s="42"/>
      <c r="I51" s="42"/>
      <c r="J51" s="42"/>
      <c r="K51" s="42"/>
      <c r="M51" s="41"/>
    </row>
    <row r="52" spans="1:13" s="40" customFormat="1" hidden="1" x14ac:dyDescent="0.3">
      <c r="A52" s="2">
        <f>A59</f>
        <v>0</v>
      </c>
      <c r="F52" s="43"/>
      <c r="G52" s="51" t="str">
        <f>"podpis a pečiatka "&amp;IF([1]summary!$K$21="","navrhovateľa","dodávateľa")</f>
        <v>podpis a pečiatka dodávateľa</v>
      </c>
      <c r="H52" s="51"/>
      <c r="I52" s="51"/>
      <c r="J52" s="51"/>
      <c r="K52" s="51"/>
      <c r="M52" s="41"/>
    </row>
    <row r="53" spans="1:13" s="40" customFormat="1" hidden="1" x14ac:dyDescent="0.3">
      <c r="A53" s="2">
        <f>A59</f>
        <v>0</v>
      </c>
      <c r="F53" s="43"/>
      <c r="G53" s="44"/>
      <c r="H53" s="44"/>
      <c r="I53" s="44"/>
      <c r="J53" s="44"/>
      <c r="K53" s="44"/>
      <c r="M53" s="41"/>
    </row>
    <row r="54" spans="1:13" ht="15" hidden="1" customHeight="1" x14ac:dyDescent="0.3">
      <c r="A54" s="2">
        <f>A59*IF([1]summary!$K$21="",1,0)</f>
        <v>0</v>
      </c>
      <c r="B54" s="52" t="s">
        <v>33</v>
      </c>
      <c r="C54" s="52"/>
      <c r="D54" s="52"/>
      <c r="E54" s="52"/>
      <c r="F54" s="52"/>
      <c r="G54" s="52"/>
      <c r="H54" s="52"/>
      <c r="I54" s="52"/>
      <c r="J54" s="52"/>
      <c r="K54" s="52"/>
      <c r="L54" s="45"/>
    </row>
    <row r="55" spans="1:13" hidden="1" x14ac:dyDescent="0.3">
      <c r="A55" s="2">
        <f>A54</f>
        <v>0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45"/>
    </row>
    <row r="56" spans="1:13" ht="15" hidden="1" customHeight="1" x14ac:dyDescent="0.3">
      <c r="A56" s="2">
        <f>A59*IF(A54=1,0,1)</f>
        <v>0</v>
      </c>
      <c r="B56" s="52" t="s">
        <v>34</v>
      </c>
      <c r="C56" s="52"/>
      <c r="D56" s="52"/>
      <c r="E56" s="52"/>
      <c r="F56" s="52"/>
      <c r="G56" s="52"/>
      <c r="H56" s="52"/>
      <c r="I56" s="52"/>
      <c r="J56" s="52"/>
      <c r="K56" s="52"/>
      <c r="L56" s="45"/>
    </row>
    <row r="57" spans="1:13" hidden="1" x14ac:dyDescent="0.3">
      <c r="A57" s="2">
        <f>A56</f>
        <v>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45"/>
    </row>
    <row r="58" spans="1:13" s="2" customFormat="1" ht="21" hidden="1" x14ac:dyDescent="0.3">
      <c r="A58" s="2">
        <f>A59*IF(J58="",0,1)</f>
        <v>0</v>
      </c>
      <c r="B58" s="4"/>
      <c r="C58" s="5"/>
      <c r="D58" s="5"/>
      <c r="E58" s="5"/>
      <c r="F58" s="5"/>
      <c r="G58" s="5"/>
      <c r="H58" s="5"/>
      <c r="I58" s="5"/>
      <c r="J58" s="97" t="str">
        <f>IF([1]summary!$K$21="",'[1]Výzva na prieskum trhu'!$C$143,"")</f>
        <v/>
      </c>
      <c r="K58" s="97"/>
      <c r="M58" s="6"/>
    </row>
    <row r="59" spans="1:13" s="2" customFormat="1" ht="23.4" hidden="1" x14ac:dyDescent="0.3">
      <c r="A59" s="2">
        <f>IF([1]summary!$K$21="",IF([1]summary!$G$17="všetky predmety spolu",0,1)*A81,IF([1]summary!$E$63="cenové ponuky komplexne",0,1)*A81)</f>
        <v>0</v>
      </c>
      <c r="B59" s="98" t="str">
        <f>IF([1]summary!$K$21="",'[1]Výzva na prieskum trhu'!$B$2,'[1]Výzva na predkladanie ponúk'!$E$89)</f>
        <v>Kúpna zmluva – Príloha č. 2:</v>
      </c>
      <c r="C59" s="98"/>
      <c r="D59" s="98"/>
      <c r="E59" s="98"/>
      <c r="F59" s="98"/>
      <c r="G59" s="98"/>
      <c r="H59" s="98"/>
      <c r="I59" s="98"/>
      <c r="J59" s="98"/>
      <c r="K59" s="98"/>
      <c r="M59" s="6"/>
    </row>
    <row r="60" spans="1:13" s="2" customFormat="1" hidden="1" x14ac:dyDescent="0.3">
      <c r="A60" s="2">
        <f>A59</f>
        <v>0</v>
      </c>
      <c r="B60" s="7"/>
      <c r="C60" s="7"/>
      <c r="D60" s="7"/>
      <c r="E60" s="7"/>
      <c r="F60" s="7"/>
      <c r="G60" s="7"/>
      <c r="H60" s="7"/>
      <c r="I60" s="7"/>
      <c r="J60" s="7"/>
      <c r="K60" s="7"/>
      <c r="M60" s="6"/>
    </row>
    <row r="61" spans="1:13" s="2" customFormat="1" ht="23.4" hidden="1" x14ac:dyDescent="0.3">
      <c r="A61" s="2">
        <f>A59</f>
        <v>0</v>
      </c>
      <c r="B61" s="98" t="str">
        <f>IF([1]summary!$K$21="",'[1]Výzva na prieskum trhu'!$E$143,'[1]Výzva na predkladanie ponúk'!$H$89)</f>
        <v>Cena dodávaného predmetu zákazky</v>
      </c>
      <c r="C61" s="98"/>
      <c r="D61" s="98"/>
      <c r="E61" s="98"/>
      <c r="F61" s="98"/>
      <c r="G61" s="98"/>
      <c r="H61" s="98"/>
      <c r="I61" s="98"/>
      <c r="J61" s="98"/>
      <c r="K61" s="98"/>
      <c r="M61" s="6"/>
    </row>
    <row r="62" spans="1:13" hidden="1" x14ac:dyDescent="0.3">
      <c r="A62" s="2">
        <f>A59</f>
        <v>0</v>
      </c>
    </row>
    <row r="63" spans="1:13" ht="15" hidden="1" customHeight="1" x14ac:dyDescent="0.3">
      <c r="A63" s="2">
        <f>A59</f>
        <v>0</v>
      </c>
      <c r="B63" s="50" t="s">
        <v>1</v>
      </c>
      <c r="C63" s="50"/>
      <c r="D63" s="50"/>
      <c r="E63" s="50"/>
      <c r="F63" s="50"/>
      <c r="G63" s="50"/>
      <c r="H63" s="50"/>
      <c r="I63" s="50"/>
      <c r="J63" s="50"/>
      <c r="K63" s="50"/>
    </row>
    <row r="64" spans="1:13" hidden="1" x14ac:dyDescent="0.3">
      <c r="A64" s="2">
        <f>A59</f>
        <v>0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3" hidden="1" x14ac:dyDescent="0.3">
      <c r="A65" s="2">
        <f>A59</f>
        <v>0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3" hidden="1" x14ac:dyDescent="0.3">
      <c r="A66" s="2">
        <f>A59</f>
        <v>0</v>
      </c>
    </row>
    <row r="67" spans="1:13" s="2" customFormat="1" ht="19.5" hidden="1" customHeight="1" thickBot="1" x14ac:dyDescent="0.35">
      <c r="A67" s="2">
        <f>A59</f>
        <v>0</v>
      </c>
      <c r="C67" s="99" t="str">
        <f>"Identifikačné údaje "&amp;IF([1]summary!$K$21="","navrhovateľa:","dodávateľa:")</f>
        <v>Identifikačné údaje dodávateľa:</v>
      </c>
      <c r="D67" s="100"/>
      <c r="E67" s="100"/>
      <c r="F67" s="100"/>
      <c r="G67" s="101"/>
      <c r="M67" s="6"/>
    </row>
    <row r="68" spans="1:13" s="2" customFormat="1" ht="19.5" hidden="1" customHeight="1" x14ac:dyDescent="0.3">
      <c r="A68" s="2">
        <f>A59</f>
        <v>0</v>
      </c>
      <c r="C68" s="102" t="s">
        <v>2</v>
      </c>
      <c r="D68" s="103"/>
      <c r="E68" s="104"/>
      <c r="F68" s="105"/>
      <c r="G68" s="106"/>
      <c r="M68" s="6"/>
    </row>
    <row r="69" spans="1:13" s="2" customFormat="1" ht="39" hidden="1" customHeight="1" x14ac:dyDescent="0.3">
      <c r="A69" s="2">
        <f>A59</f>
        <v>0</v>
      </c>
      <c r="C69" s="95" t="s">
        <v>3</v>
      </c>
      <c r="D69" s="96"/>
      <c r="E69" s="90"/>
      <c r="F69" s="91"/>
      <c r="G69" s="92"/>
      <c r="M69" s="6"/>
    </row>
    <row r="70" spans="1:13" s="2" customFormat="1" ht="19.5" hidden="1" customHeight="1" x14ac:dyDescent="0.3">
      <c r="A70" s="2">
        <f>A59</f>
        <v>0</v>
      </c>
      <c r="C70" s="88" t="s">
        <v>4</v>
      </c>
      <c r="D70" s="89"/>
      <c r="E70" s="90"/>
      <c r="F70" s="91"/>
      <c r="G70" s="92"/>
      <c r="M70" s="6"/>
    </row>
    <row r="71" spans="1:13" s="2" customFormat="1" ht="19.5" hidden="1" customHeight="1" x14ac:dyDescent="0.3">
      <c r="A71" s="2">
        <f>A59</f>
        <v>0</v>
      </c>
      <c r="C71" s="88" t="s">
        <v>5</v>
      </c>
      <c r="D71" s="89"/>
      <c r="E71" s="90"/>
      <c r="F71" s="91"/>
      <c r="G71" s="92"/>
      <c r="M71" s="6"/>
    </row>
    <row r="72" spans="1:13" s="2" customFormat="1" ht="30" hidden="1" customHeight="1" x14ac:dyDescent="0.3">
      <c r="A72" s="2">
        <f>A59</f>
        <v>0</v>
      </c>
      <c r="C72" s="93" t="s">
        <v>6</v>
      </c>
      <c r="D72" s="94"/>
      <c r="E72" s="90"/>
      <c r="F72" s="91"/>
      <c r="G72" s="92"/>
      <c r="M72" s="6"/>
    </row>
    <row r="73" spans="1:13" s="2" customFormat="1" ht="19.5" hidden="1" customHeight="1" x14ac:dyDescent="0.3">
      <c r="A73" s="2">
        <f>A59</f>
        <v>0</v>
      </c>
      <c r="C73" s="88" t="s">
        <v>7</v>
      </c>
      <c r="D73" s="89"/>
      <c r="E73" s="90"/>
      <c r="F73" s="91"/>
      <c r="G73" s="92"/>
      <c r="M73" s="6"/>
    </row>
    <row r="74" spans="1:13" s="2" customFormat="1" ht="19.5" hidden="1" customHeight="1" x14ac:dyDescent="0.3">
      <c r="A74" s="2">
        <f>A59</f>
        <v>0</v>
      </c>
      <c r="C74" s="88" t="s">
        <v>8</v>
      </c>
      <c r="D74" s="89"/>
      <c r="E74" s="90"/>
      <c r="F74" s="91"/>
      <c r="G74" s="92"/>
      <c r="M74" s="6"/>
    </row>
    <row r="75" spans="1:13" s="2" customFormat="1" ht="19.5" hidden="1" customHeight="1" x14ac:dyDescent="0.3">
      <c r="A75" s="2">
        <f>A59</f>
        <v>0</v>
      </c>
      <c r="C75" s="88" t="s">
        <v>9</v>
      </c>
      <c r="D75" s="89"/>
      <c r="E75" s="90"/>
      <c r="F75" s="91"/>
      <c r="G75" s="92"/>
      <c r="M75" s="6"/>
    </row>
    <row r="76" spans="1:13" s="2" customFormat="1" ht="19.5" hidden="1" customHeight="1" x14ac:dyDescent="0.3">
      <c r="A76" s="2">
        <f>A59</f>
        <v>0</v>
      </c>
      <c r="C76" s="88" t="s">
        <v>10</v>
      </c>
      <c r="D76" s="89"/>
      <c r="E76" s="90"/>
      <c r="F76" s="91"/>
      <c r="G76" s="92"/>
      <c r="M76" s="6"/>
    </row>
    <row r="77" spans="1:13" s="2" customFormat="1" ht="19.5" hidden="1" customHeight="1" x14ac:dyDescent="0.3">
      <c r="A77" s="2">
        <f>A59</f>
        <v>0</v>
      </c>
      <c r="C77" s="88" t="s">
        <v>11</v>
      </c>
      <c r="D77" s="89"/>
      <c r="E77" s="90"/>
      <c r="F77" s="91"/>
      <c r="G77" s="92"/>
      <c r="M77" s="6"/>
    </row>
    <row r="78" spans="1:13" s="2" customFormat="1" ht="19.5" hidden="1" customHeight="1" thickBot="1" x14ac:dyDescent="0.35">
      <c r="A78" s="2">
        <f>A59</f>
        <v>0</v>
      </c>
      <c r="C78" s="76" t="s">
        <v>12</v>
      </c>
      <c r="D78" s="77"/>
      <c r="E78" s="78"/>
      <c r="F78" s="79"/>
      <c r="G78" s="80"/>
      <c r="M78" s="6"/>
    </row>
    <row r="79" spans="1:13" hidden="1" x14ac:dyDescent="0.3">
      <c r="A79" s="2">
        <f>A59</f>
        <v>0</v>
      </c>
    </row>
    <row r="80" spans="1:13" hidden="1" x14ac:dyDescent="0.3">
      <c r="A80" s="2">
        <f>A59</f>
        <v>0</v>
      </c>
    </row>
    <row r="81" spans="1:13" hidden="1" x14ac:dyDescent="0.3">
      <c r="A81">
        <f>IF(D81&lt;&gt;"",1,0)</f>
        <v>0</v>
      </c>
      <c r="B81" s="81" t="s">
        <v>35</v>
      </c>
      <c r="C81" s="81"/>
      <c r="D81" s="82" t="str">
        <f>IF(VLOOKUP(M81,[1]summary!$A$42:$F$61,2,FALSE)&lt;&gt;"",VLOOKUP(M81,[1]summary!$A$42:$F$61,2,FALSE),"")</f>
        <v/>
      </c>
      <c r="E81" s="82"/>
      <c r="F81" s="82"/>
      <c r="G81" s="82"/>
      <c r="H81" s="82"/>
      <c r="I81" s="82"/>
      <c r="J81" s="82"/>
      <c r="K81" s="9"/>
      <c r="M81" s="1">
        <f>M27+1</f>
        <v>2</v>
      </c>
    </row>
    <row r="82" spans="1:13" hidden="1" x14ac:dyDescent="0.3">
      <c r="A82" s="2">
        <f>A81</f>
        <v>0</v>
      </c>
    </row>
    <row r="83" spans="1:13" ht="54.9" hidden="1" customHeight="1" thickBot="1" x14ac:dyDescent="0.35">
      <c r="A83" s="2">
        <f>A81</f>
        <v>0</v>
      </c>
      <c r="B83" s="83" t="s">
        <v>13</v>
      </c>
      <c r="C83" s="84"/>
      <c r="D83" s="85"/>
      <c r="E83" s="86" t="s">
        <v>14</v>
      </c>
      <c r="F83" s="87"/>
      <c r="G83" s="10" t="s">
        <v>15</v>
      </c>
      <c r="H83" s="11" t="s">
        <v>16</v>
      </c>
      <c r="I83" s="10" t="s">
        <v>17</v>
      </c>
      <c r="J83" s="12" t="s">
        <v>18</v>
      </c>
      <c r="K83" s="13" t="s">
        <v>19</v>
      </c>
    </row>
    <row r="84" spans="1:13" ht="30" hidden="1" customHeight="1" x14ac:dyDescent="0.3">
      <c r="A84" s="2">
        <f>A81*IF(B84&lt;&gt;"",1,0)</f>
        <v>0</v>
      </c>
      <c r="B84" s="71" t="s">
        <v>36</v>
      </c>
      <c r="C84" s="72"/>
      <c r="D84" s="73"/>
      <c r="E84" s="74"/>
      <c r="F84" s="75"/>
      <c r="G84" s="14" t="s">
        <v>20</v>
      </c>
      <c r="H84" s="15"/>
      <c r="I84" s="16">
        <v>1</v>
      </c>
      <c r="J84" s="17" t="str">
        <f t="shared" ref="J84:J91" si="1">IF(AND(H84&lt;&gt;"",I84&lt;&gt;""),H84*I84,"")</f>
        <v/>
      </c>
      <c r="K84" s="18" t="str">
        <f>IF(J84&lt;&gt;"",J84*IF(E72="platiteľ DPH",1.2,1),"")</f>
        <v/>
      </c>
    </row>
    <row r="85" spans="1:13" ht="25.5" hidden="1" customHeight="1" x14ac:dyDescent="0.3">
      <c r="A85" s="2">
        <f>A81*IF(B85&lt;&gt;"",1,0)</f>
        <v>0</v>
      </c>
      <c r="B85" s="53" t="s">
        <v>37</v>
      </c>
      <c r="C85" s="54"/>
      <c r="D85" s="55"/>
      <c r="E85" s="56"/>
      <c r="F85" s="57"/>
      <c r="G85" s="19" t="s">
        <v>20</v>
      </c>
      <c r="H85" s="20"/>
      <c r="I85" s="21">
        <v>4</v>
      </c>
      <c r="J85" s="22" t="str">
        <f t="shared" si="1"/>
        <v/>
      </c>
      <c r="K85" s="23" t="str">
        <f>IF(J85&lt;&gt;"",J85*IF(E72="platiteľ DPH",1.2,1),"")</f>
        <v/>
      </c>
    </row>
    <row r="86" spans="1:13" ht="25.5" hidden="1" customHeight="1" x14ac:dyDescent="0.3">
      <c r="A86" s="2">
        <f>A82*IF(B86&lt;&gt;"",1,0)</f>
        <v>0</v>
      </c>
      <c r="B86" s="107" t="s">
        <v>38</v>
      </c>
      <c r="C86" s="108"/>
      <c r="D86" s="109"/>
      <c r="E86" s="110"/>
      <c r="F86" s="111"/>
      <c r="G86" s="19" t="s">
        <v>20</v>
      </c>
      <c r="H86" s="20"/>
      <c r="I86" s="21">
        <v>1</v>
      </c>
      <c r="J86" s="22" t="str">
        <f t="shared" si="1"/>
        <v/>
      </c>
      <c r="K86" s="23"/>
    </row>
    <row r="87" spans="1:13" ht="25.5" hidden="1" customHeight="1" x14ac:dyDescent="0.3">
      <c r="A87" s="2">
        <f>A81*IF(B87&lt;&gt;"",1,0)</f>
        <v>0</v>
      </c>
      <c r="B87" s="53" t="s">
        <v>39</v>
      </c>
      <c r="C87" s="54"/>
      <c r="D87" s="55"/>
      <c r="E87" s="56"/>
      <c r="F87" s="57"/>
      <c r="G87" s="19" t="s">
        <v>20</v>
      </c>
      <c r="H87" s="20"/>
      <c r="I87" s="21">
        <v>4</v>
      </c>
      <c r="J87" s="22" t="str">
        <f t="shared" si="1"/>
        <v/>
      </c>
      <c r="K87" s="23" t="str">
        <f>IF(J87&lt;&gt;"",J87*IF(E72="platiteľ DPH",1.2,1),"")</f>
        <v/>
      </c>
    </row>
    <row r="88" spans="1:13" ht="25.5" hidden="1" customHeight="1" x14ac:dyDescent="0.3">
      <c r="A88" s="2">
        <f>A81*IF(B88&lt;&gt;"",1,0)</f>
        <v>0</v>
      </c>
      <c r="B88" s="53" t="s">
        <v>40</v>
      </c>
      <c r="C88" s="54"/>
      <c r="D88" s="55"/>
      <c r="E88" s="56"/>
      <c r="F88" s="57"/>
      <c r="G88" s="19" t="s">
        <v>20</v>
      </c>
      <c r="H88" s="20"/>
      <c r="I88" s="21">
        <v>1</v>
      </c>
      <c r="J88" s="22" t="str">
        <f t="shared" si="1"/>
        <v/>
      </c>
      <c r="K88" s="23" t="str">
        <f>IF(J88&lt;&gt;"",J88*IF(E72="platiteľ DPH",1.2,1),"")</f>
        <v/>
      </c>
    </row>
    <row r="89" spans="1:13" ht="25.5" hidden="1" customHeight="1" thickBot="1" x14ac:dyDescent="0.35">
      <c r="A89" s="2">
        <f>A81*IF(B89&lt;&gt;"",1,0)</f>
        <v>0</v>
      </c>
      <c r="B89" s="58" t="s">
        <v>41</v>
      </c>
      <c r="C89" s="59"/>
      <c r="D89" s="60"/>
      <c r="E89" s="61"/>
      <c r="F89" s="62"/>
      <c r="G89" s="24" t="s">
        <v>20</v>
      </c>
      <c r="H89" s="25"/>
      <c r="I89" s="26">
        <v>1</v>
      </c>
      <c r="J89" s="27" t="str">
        <f t="shared" si="1"/>
        <v/>
      </c>
      <c r="K89" s="28" t="str">
        <f>IF(J89&lt;&gt;"",J89*IF(E72="platiteľ DPH",1.2,1),"")</f>
        <v/>
      </c>
    </row>
    <row r="90" spans="1:13" ht="25.5" hidden="1" customHeight="1" x14ac:dyDescent="0.3">
      <c r="A90" s="2">
        <f>A81*IF(D90&lt;&gt;"",1,0)</f>
        <v>0</v>
      </c>
      <c r="B90" s="63" t="s">
        <v>21</v>
      </c>
      <c r="C90" s="64"/>
      <c r="D90" s="29" t="s">
        <v>22</v>
      </c>
      <c r="E90" s="67" t="s">
        <v>23</v>
      </c>
      <c r="F90" s="68"/>
      <c r="G90" s="14" t="s">
        <v>23</v>
      </c>
      <c r="H90" s="15"/>
      <c r="I90" s="16">
        <v>1</v>
      </c>
      <c r="J90" s="17" t="str">
        <f t="shared" si="1"/>
        <v/>
      </c>
      <c r="K90" s="18" t="str">
        <f>IF(J90&lt;&gt;"",J90*IF(E72="platiteľ DPH",1.2,1),"")</f>
        <v/>
      </c>
    </row>
    <row r="91" spans="1:13" ht="25.5" hidden="1" customHeight="1" thickBot="1" x14ac:dyDescent="0.35">
      <c r="A91" s="2">
        <f>A81*IF(D91&lt;&gt;"",1,0)</f>
        <v>0</v>
      </c>
      <c r="B91" s="65"/>
      <c r="C91" s="66"/>
      <c r="D91" s="30" t="s">
        <v>24</v>
      </c>
      <c r="E91" s="69" t="s">
        <v>23</v>
      </c>
      <c r="F91" s="70"/>
      <c r="G91" s="24" t="s">
        <v>23</v>
      </c>
      <c r="H91" s="25"/>
      <c r="I91" s="26">
        <v>1</v>
      </c>
      <c r="J91" s="27" t="str">
        <f t="shared" si="1"/>
        <v/>
      </c>
      <c r="K91" s="28" t="str">
        <f>IF(J91&lt;&gt;"",J91*IF(E72="platiteľ DPH",1.2,1),"")</f>
        <v/>
      </c>
    </row>
    <row r="92" spans="1:13" ht="25.5" hidden="1" customHeight="1" thickBot="1" x14ac:dyDescent="0.35">
      <c r="A92" s="31">
        <f>A81</f>
        <v>0</v>
      </c>
      <c r="B92" s="32"/>
      <c r="C92" s="33"/>
      <c r="D92" s="33"/>
      <c r="E92" s="33"/>
      <c r="F92" s="33"/>
      <c r="G92" s="33"/>
      <c r="H92" s="34"/>
      <c r="I92" s="34" t="s">
        <v>25</v>
      </c>
      <c r="J92" s="35" t="str">
        <f>IF(SUM(J84:J91)&gt;0,SUM(J84:J91),"")</f>
        <v/>
      </c>
      <c r="K92" s="35" t="str">
        <f>IF(SUM(K84:K91)&gt;0,SUM(K84:K91),"")</f>
        <v/>
      </c>
    </row>
    <row r="93" spans="1:13" hidden="1" x14ac:dyDescent="0.3">
      <c r="A93" s="2">
        <f>A81</f>
        <v>0</v>
      </c>
      <c r="B93" s="36" t="s">
        <v>26</v>
      </c>
      <c r="C93" s="37"/>
      <c r="D93" s="37"/>
      <c r="E93" s="37"/>
      <c r="F93" s="37"/>
      <c r="G93" s="37"/>
      <c r="H93" s="37"/>
      <c r="I93" s="37"/>
    </row>
    <row r="94" spans="1:13" hidden="1" x14ac:dyDescent="0.3">
      <c r="A94" s="2">
        <f>A81</f>
        <v>0</v>
      </c>
    </row>
    <row r="95" spans="1:13" hidden="1" x14ac:dyDescent="0.3">
      <c r="A95" s="2">
        <f>A81</f>
        <v>0</v>
      </c>
    </row>
    <row r="96" spans="1:13" hidden="1" x14ac:dyDescent="0.3">
      <c r="A96" s="2">
        <f>A81*IF([1]summary!$K$21="",1,0)</f>
        <v>0</v>
      </c>
      <c r="C96" s="46" t="s">
        <v>27</v>
      </c>
      <c r="D96" s="47"/>
      <c r="E96" s="47"/>
      <c r="F96" s="47"/>
      <c r="G96" s="47"/>
      <c r="H96" s="47"/>
      <c r="I96" s="47"/>
      <c r="J96" s="48"/>
    </row>
    <row r="97" spans="1:13" hidden="1" x14ac:dyDescent="0.3">
      <c r="A97" s="2">
        <f>A96</f>
        <v>0</v>
      </c>
    </row>
    <row r="98" spans="1:13" hidden="1" x14ac:dyDescent="0.3">
      <c r="A98" s="2">
        <f>A96</f>
        <v>0</v>
      </c>
    </row>
    <row r="99" spans="1:13" hidden="1" x14ac:dyDescent="0.3">
      <c r="A99" s="2">
        <f>A81*IF([1]summary!$F$10=M99,1,0)</f>
        <v>0</v>
      </c>
      <c r="B99" s="49" t="s">
        <v>28</v>
      </c>
      <c r="C99" s="49"/>
      <c r="D99" s="49"/>
      <c r="E99" s="49"/>
      <c r="F99" s="49"/>
      <c r="G99" s="49"/>
      <c r="H99" s="49"/>
      <c r="I99" s="49"/>
      <c r="J99" s="49"/>
      <c r="K99" s="49"/>
      <c r="M99" s="6" t="s">
        <v>29</v>
      </c>
    </row>
    <row r="100" spans="1:13" hidden="1" x14ac:dyDescent="0.3">
      <c r="A100" s="2">
        <f>A99</f>
        <v>0</v>
      </c>
    </row>
    <row r="101" spans="1:13" ht="15" hidden="1" customHeight="1" x14ac:dyDescent="0.3">
      <c r="A101" s="2">
        <f>A99</f>
        <v>0</v>
      </c>
      <c r="B101" s="50" t="s">
        <v>30</v>
      </c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1:13" hidden="1" x14ac:dyDescent="0.3">
      <c r="A102" s="2">
        <f>A99</f>
        <v>0</v>
      </c>
    </row>
    <row r="103" spans="1:13" hidden="1" x14ac:dyDescent="0.3">
      <c r="A103" s="2">
        <f>A114</f>
        <v>0</v>
      </c>
    </row>
    <row r="104" spans="1:13" hidden="1" x14ac:dyDescent="0.3">
      <c r="A104" s="2">
        <f>A114</f>
        <v>0</v>
      </c>
      <c r="C104" s="38" t="s">
        <v>31</v>
      </c>
      <c r="D104" s="39"/>
    </row>
    <row r="105" spans="1:13" s="40" customFormat="1" hidden="1" x14ac:dyDescent="0.3">
      <c r="A105" s="2">
        <f>A114</f>
        <v>0</v>
      </c>
      <c r="C105" s="38"/>
      <c r="M105" s="41"/>
    </row>
    <row r="106" spans="1:13" s="40" customFormat="1" ht="15" hidden="1" customHeight="1" x14ac:dyDescent="0.3">
      <c r="A106" s="2">
        <f>A114</f>
        <v>0</v>
      </c>
      <c r="C106" s="38" t="s">
        <v>32</v>
      </c>
      <c r="D106" s="39"/>
      <c r="G106" s="42"/>
      <c r="H106" s="42"/>
      <c r="I106" s="42"/>
      <c r="J106" s="42"/>
      <c r="K106" s="42"/>
      <c r="M106" s="41"/>
    </row>
    <row r="107" spans="1:13" s="40" customFormat="1" hidden="1" x14ac:dyDescent="0.3">
      <c r="A107" s="2">
        <f>A114</f>
        <v>0</v>
      </c>
      <c r="F107" s="43"/>
      <c r="G107" s="51" t="str">
        <f>"podpis a pečiatka "&amp;IF([1]summary!$K$21="","navrhovateľa","dodávateľa")</f>
        <v>podpis a pečiatka dodávateľa</v>
      </c>
      <c r="H107" s="51"/>
      <c r="I107" s="51"/>
      <c r="J107" s="51"/>
      <c r="K107" s="51"/>
      <c r="M107" s="41"/>
    </row>
    <row r="108" spans="1:13" s="40" customFormat="1" hidden="1" x14ac:dyDescent="0.3">
      <c r="A108" s="2">
        <f>A114</f>
        <v>0</v>
      </c>
      <c r="F108" s="43"/>
      <c r="G108" s="44"/>
      <c r="H108" s="44"/>
      <c r="I108" s="44"/>
      <c r="J108" s="44"/>
      <c r="K108" s="44"/>
      <c r="M108" s="41"/>
    </row>
    <row r="109" spans="1:13" ht="15" hidden="1" customHeight="1" x14ac:dyDescent="0.3">
      <c r="A109" s="2">
        <f>A114*IF([1]summary!$K$21="",1,0)</f>
        <v>0</v>
      </c>
      <c r="B109" s="52" t="s">
        <v>33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45"/>
    </row>
    <row r="110" spans="1:13" hidden="1" x14ac:dyDescent="0.3">
      <c r="A110" s="2">
        <f>A109</f>
        <v>0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45"/>
    </row>
    <row r="111" spans="1:13" ht="15" hidden="1" customHeight="1" x14ac:dyDescent="0.3">
      <c r="A111" s="2">
        <f>A114*IF(A109=1,0,1)</f>
        <v>0</v>
      </c>
      <c r="B111" s="52" t="s">
        <v>34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45"/>
    </row>
    <row r="112" spans="1:13" hidden="1" x14ac:dyDescent="0.3">
      <c r="A112" s="2">
        <f>A111</f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45"/>
    </row>
    <row r="113" spans="1:13" s="2" customFormat="1" ht="21" hidden="1" x14ac:dyDescent="0.3">
      <c r="A113" s="2">
        <f>A114*IF(J113="",0,1)</f>
        <v>0</v>
      </c>
      <c r="B113" s="4"/>
      <c r="C113" s="5"/>
      <c r="D113" s="5"/>
      <c r="E113" s="5"/>
      <c r="F113" s="5"/>
      <c r="G113" s="5"/>
      <c r="H113" s="5"/>
      <c r="I113" s="5"/>
      <c r="J113" s="97" t="str">
        <f>IF([1]summary!$K$21="",'[1]Výzva na prieskum trhu'!$C$143,"")</f>
        <v/>
      </c>
      <c r="K113" s="97"/>
      <c r="M113" s="6"/>
    </row>
    <row r="114" spans="1:13" s="2" customFormat="1" ht="23.4" hidden="1" x14ac:dyDescent="0.3">
      <c r="A114" s="2">
        <f>IF([1]summary!$K$21="",IF([1]summary!$G$17="všetky predmety spolu",0,1)*A136,IF([1]summary!$E$63="cenové ponuky komplexne",0,1)*A136)</f>
        <v>0</v>
      </c>
      <c r="B114" s="98" t="str">
        <f>IF([1]summary!$K$21="",'[1]Výzva na prieskum trhu'!$B$2,'[1]Výzva na predkladanie ponúk'!$E$89)</f>
        <v>Kúpna zmluva – Príloha č. 2:</v>
      </c>
      <c r="C114" s="98"/>
      <c r="D114" s="98"/>
      <c r="E114" s="98"/>
      <c r="F114" s="98"/>
      <c r="G114" s="98"/>
      <c r="H114" s="98"/>
      <c r="I114" s="98"/>
      <c r="J114" s="98"/>
      <c r="K114" s="98"/>
      <c r="M114" s="6"/>
    </row>
    <row r="115" spans="1:13" s="2" customFormat="1" hidden="1" x14ac:dyDescent="0.3">
      <c r="A115" s="2">
        <f>A114</f>
        <v>0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M115" s="6"/>
    </row>
    <row r="116" spans="1:13" s="2" customFormat="1" ht="23.4" hidden="1" x14ac:dyDescent="0.3">
      <c r="A116" s="2">
        <f>A114</f>
        <v>0</v>
      </c>
      <c r="B116" s="98" t="str">
        <f>IF([1]summary!$K$21="",'[1]Výzva na prieskum trhu'!$E$143,'[1]Výzva na predkladanie ponúk'!$H$89)</f>
        <v>Cena dodávaného predmetu zákazky</v>
      </c>
      <c r="C116" s="98"/>
      <c r="D116" s="98"/>
      <c r="E116" s="98"/>
      <c r="F116" s="98"/>
      <c r="G116" s="98"/>
      <c r="H116" s="98"/>
      <c r="I116" s="98"/>
      <c r="J116" s="98"/>
      <c r="K116" s="98"/>
      <c r="M116" s="6"/>
    </row>
    <row r="117" spans="1:13" hidden="1" x14ac:dyDescent="0.3">
      <c r="A117" s="2">
        <f>A114</f>
        <v>0</v>
      </c>
    </row>
    <row r="118" spans="1:13" ht="15" hidden="1" customHeight="1" x14ac:dyDescent="0.3">
      <c r="A118" s="2">
        <f>A114</f>
        <v>0</v>
      </c>
      <c r="B118" s="50" t="s">
        <v>1</v>
      </c>
      <c r="C118" s="50"/>
      <c r="D118" s="50"/>
      <c r="E118" s="50"/>
      <c r="F118" s="50"/>
      <c r="G118" s="50"/>
      <c r="H118" s="50"/>
      <c r="I118" s="50"/>
      <c r="J118" s="50"/>
      <c r="K118" s="50"/>
    </row>
    <row r="119" spans="1:13" hidden="1" x14ac:dyDescent="0.3">
      <c r="A119" s="2">
        <f>A114</f>
        <v>0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</row>
    <row r="120" spans="1:13" hidden="1" x14ac:dyDescent="0.3">
      <c r="A120" s="2">
        <f>A114</f>
        <v>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</row>
    <row r="121" spans="1:13" hidden="1" x14ac:dyDescent="0.3">
      <c r="A121" s="2">
        <f>A114</f>
        <v>0</v>
      </c>
    </row>
    <row r="122" spans="1:13" s="2" customFormat="1" ht="19.5" hidden="1" customHeight="1" thickBot="1" x14ac:dyDescent="0.35">
      <c r="A122" s="2">
        <f>A114</f>
        <v>0</v>
      </c>
      <c r="C122" s="99" t="str">
        <f>"Identifikačné údaje "&amp;IF([1]summary!$K$21="","navrhovateľa:","dodávateľa:")</f>
        <v>Identifikačné údaje dodávateľa:</v>
      </c>
      <c r="D122" s="100"/>
      <c r="E122" s="100"/>
      <c r="F122" s="100"/>
      <c r="G122" s="101"/>
      <c r="M122" s="6"/>
    </row>
    <row r="123" spans="1:13" s="2" customFormat="1" ht="19.5" hidden="1" customHeight="1" x14ac:dyDescent="0.3">
      <c r="A123" s="2">
        <f>A114</f>
        <v>0</v>
      </c>
      <c r="C123" s="102" t="s">
        <v>2</v>
      </c>
      <c r="D123" s="103"/>
      <c r="E123" s="104"/>
      <c r="F123" s="105"/>
      <c r="G123" s="106"/>
      <c r="M123" s="6"/>
    </row>
    <row r="124" spans="1:13" s="2" customFormat="1" ht="39" hidden="1" customHeight="1" x14ac:dyDescent="0.3">
      <c r="A124" s="2">
        <f>A114</f>
        <v>0</v>
      </c>
      <c r="C124" s="95" t="s">
        <v>3</v>
      </c>
      <c r="D124" s="96"/>
      <c r="E124" s="90"/>
      <c r="F124" s="91"/>
      <c r="G124" s="92"/>
      <c r="M124" s="6"/>
    </row>
    <row r="125" spans="1:13" s="2" customFormat="1" ht="19.5" hidden="1" customHeight="1" x14ac:dyDescent="0.3">
      <c r="A125" s="2">
        <f>A114</f>
        <v>0</v>
      </c>
      <c r="C125" s="88" t="s">
        <v>4</v>
      </c>
      <c r="D125" s="89"/>
      <c r="E125" s="90"/>
      <c r="F125" s="91"/>
      <c r="G125" s="92"/>
      <c r="M125" s="6"/>
    </row>
    <row r="126" spans="1:13" s="2" customFormat="1" ht="19.5" hidden="1" customHeight="1" x14ac:dyDescent="0.3">
      <c r="A126" s="2">
        <f>A114</f>
        <v>0</v>
      </c>
      <c r="C126" s="88" t="s">
        <v>5</v>
      </c>
      <c r="D126" s="89"/>
      <c r="E126" s="90"/>
      <c r="F126" s="91"/>
      <c r="G126" s="92"/>
      <c r="M126" s="6"/>
    </row>
    <row r="127" spans="1:13" s="2" customFormat="1" ht="30" hidden="1" customHeight="1" x14ac:dyDescent="0.3">
      <c r="A127" s="2">
        <f>A114</f>
        <v>0</v>
      </c>
      <c r="C127" s="93" t="s">
        <v>6</v>
      </c>
      <c r="D127" s="94"/>
      <c r="E127" s="90"/>
      <c r="F127" s="91"/>
      <c r="G127" s="92"/>
      <c r="M127" s="6"/>
    </row>
    <row r="128" spans="1:13" s="2" customFormat="1" ht="19.5" hidden="1" customHeight="1" x14ac:dyDescent="0.3">
      <c r="A128" s="2">
        <f>A114</f>
        <v>0</v>
      </c>
      <c r="C128" s="88" t="s">
        <v>7</v>
      </c>
      <c r="D128" s="89"/>
      <c r="E128" s="90"/>
      <c r="F128" s="91"/>
      <c r="G128" s="92"/>
      <c r="M128" s="6"/>
    </row>
    <row r="129" spans="1:13" s="2" customFormat="1" ht="19.5" hidden="1" customHeight="1" x14ac:dyDescent="0.3">
      <c r="A129" s="2">
        <f>A114</f>
        <v>0</v>
      </c>
      <c r="C129" s="88" t="s">
        <v>8</v>
      </c>
      <c r="D129" s="89"/>
      <c r="E129" s="90"/>
      <c r="F129" s="91"/>
      <c r="G129" s="92"/>
      <c r="M129" s="6"/>
    </row>
    <row r="130" spans="1:13" s="2" customFormat="1" ht="19.5" hidden="1" customHeight="1" x14ac:dyDescent="0.3">
      <c r="A130" s="2">
        <f>A114</f>
        <v>0</v>
      </c>
      <c r="C130" s="88" t="s">
        <v>9</v>
      </c>
      <c r="D130" s="89"/>
      <c r="E130" s="90"/>
      <c r="F130" s="91"/>
      <c r="G130" s="92"/>
      <c r="M130" s="6"/>
    </row>
    <row r="131" spans="1:13" s="2" customFormat="1" ht="19.5" hidden="1" customHeight="1" x14ac:dyDescent="0.3">
      <c r="A131" s="2">
        <f>A114</f>
        <v>0</v>
      </c>
      <c r="C131" s="88" t="s">
        <v>10</v>
      </c>
      <c r="D131" s="89"/>
      <c r="E131" s="90"/>
      <c r="F131" s="91"/>
      <c r="G131" s="92"/>
      <c r="M131" s="6"/>
    </row>
    <row r="132" spans="1:13" s="2" customFormat="1" ht="19.5" hidden="1" customHeight="1" x14ac:dyDescent="0.3">
      <c r="A132" s="2">
        <f>A114</f>
        <v>0</v>
      </c>
      <c r="C132" s="88" t="s">
        <v>11</v>
      </c>
      <c r="D132" s="89"/>
      <c r="E132" s="90"/>
      <c r="F132" s="91"/>
      <c r="G132" s="92"/>
      <c r="M132" s="6"/>
    </row>
    <row r="133" spans="1:13" s="2" customFormat="1" ht="19.5" hidden="1" customHeight="1" thickBot="1" x14ac:dyDescent="0.35">
      <c r="A133" s="2">
        <f>A114</f>
        <v>0</v>
      </c>
      <c r="C133" s="76" t="s">
        <v>12</v>
      </c>
      <c r="D133" s="77"/>
      <c r="E133" s="78"/>
      <c r="F133" s="79"/>
      <c r="G133" s="80"/>
      <c r="M133" s="6"/>
    </row>
    <row r="134" spans="1:13" hidden="1" x14ac:dyDescent="0.3">
      <c r="A134" s="2">
        <f>A114</f>
        <v>0</v>
      </c>
    </row>
    <row r="135" spans="1:13" hidden="1" x14ac:dyDescent="0.3">
      <c r="A135" s="2">
        <f>A114</f>
        <v>0</v>
      </c>
    </row>
    <row r="136" spans="1:13" hidden="1" x14ac:dyDescent="0.3">
      <c r="A136">
        <f>IF(D136&lt;&gt;"",1,0)</f>
        <v>0</v>
      </c>
      <c r="B136" s="81" t="s">
        <v>42</v>
      </c>
      <c r="C136" s="81"/>
      <c r="D136" s="82" t="str">
        <f>IF(VLOOKUP(M136,[1]summary!$A$42:$F$61,2,FALSE)&lt;&gt;"",VLOOKUP(M136,[1]summary!$A$42:$F$61,2,FALSE),"")</f>
        <v/>
      </c>
      <c r="E136" s="82"/>
      <c r="F136" s="82"/>
      <c r="G136" s="82"/>
      <c r="H136" s="82"/>
      <c r="I136" s="82"/>
      <c r="J136" s="82"/>
      <c r="K136" s="9"/>
      <c r="M136" s="1">
        <f>M81+1</f>
        <v>3</v>
      </c>
    </row>
    <row r="137" spans="1:13" hidden="1" x14ac:dyDescent="0.3">
      <c r="A137" s="2">
        <f>A136</f>
        <v>0</v>
      </c>
    </row>
    <row r="138" spans="1:13" ht="54.9" hidden="1" customHeight="1" thickBot="1" x14ac:dyDescent="0.35">
      <c r="A138" s="2">
        <f>A136</f>
        <v>0</v>
      </c>
      <c r="B138" s="83" t="s">
        <v>13</v>
      </c>
      <c r="C138" s="84"/>
      <c r="D138" s="85"/>
      <c r="E138" s="86" t="s">
        <v>14</v>
      </c>
      <c r="F138" s="87"/>
      <c r="G138" s="10" t="s">
        <v>15</v>
      </c>
      <c r="H138" s="11" t="s">
        <v>16</v>
      </c>
      <c r="I138" s="10" t="s">
        <v>17</v>
      </c>
      <c r="J138" s="12" t="s">
        <v>18</v>
      </c>
      <c r="K138" s="13" t="s">
        <v>19</v>
      </c>
    </row>
    <row r="139" spans="1:13" ht="25.5" hidden="1" customHeight="1" x14ac:dyDescent="0.3">
      <c r="A139" s="2">
        <f>A136*IF(B139&lt;&gt;"",1,0)</f>
        <v>0</v>
      </c>
      <c r="B139" s="71"/>
      <c r="C139" s="72"/>
      <c r="D139" s="73"/>
      <c r="E139" s="74"/>
      <c r="F139" s="75"/>
      <c r="G139" s="14" t="s">
        <v>20</v>
      </c>
      <c r="H139" s="15"/>
      <c r="I139" s="16"/>
      <c r="J139" s="17" t="str">
        <f t="shared" ref="J139:J145" si="2">IF(AND(H139&lt;&gt;"",I139&lt;&gt;""),H139*I139,"")</f>
        <v/>
      </c>
      <c r="K139" s="18" t="str">
        <f>IF(J139&lt;&gt;"",J139*IF(E127="platiteľ DPH",1.2,1),"")</f>
        <v/>
      </c>
    </row>
    <row r="140" spans="1:13" ht="25.5" hidden="1" customHeight="1" x14ac:dyDescent="0.3">
      <c r="A140" s="2">
        <f>A136*IF(B140&lt;&gt;"",1,0)</f>
        <v>0</v>
      </c>
      <c r="B140" s="53"/>
      <c r="C140" s="54"/>
      <c r="D140" s="55"/>
      <c r="E140" s="56"/>
      <c r="F140" s="57"/>
      <c r="G140" s="19" t="s">
        <v>20</v>
      </c>
      <c r="H140" s="20"/>
      <c r="I140" s="21"/>
      <c r="J140" s="22" t="str">
        <f t="shared" si="2"/>
        <v/>
      </c>
      <c r="K140" s="23" t="str">
        <f>IF(J140&lt;&gt;"",J140*IF(E127="platiteľ DPH",1.2,1),"")</f>
        <v/>
      </c>
    </row>
    <row r="141" spans="1:13" ht="25.5" hidden="1" customHeight="1" x14ac:dyDescent="0.3">
      <c r="A141" s="2">
        <f>A136*IF(B141&lt;&gt;"",1,0)</f>
        <v>0</v>
      </c>
      <c r="B141" s="53"/>
      <c r="C141" s="54"/>
      <c r="D141" s="55"/>
      <c r="E141" s="56"/>
      <c r="F141" s="57"/>
      <c r="G141" s="19" t="s">
        <v>20</v>
      </c>
      <c r="H141" s="20"/>
      <c r="I141" s="21"/>
      <c r="J141" s="22" t="str">
        <f t="shared" si="2"/>
        <v/>
      </c>
      <c r="K141" s="23" t="str">
        <f>IF(J141&lt;&gt;"",J141*IF(E127="platiteľ DPH",1.2,1),"")</f>
        <v/>
      </c>
    </row>
    <row r="142" spans="1:13" ht="25.5" hidden="1" customHeight="1" x14ac:dyDescent="0.3">
      <c r="A142" s="2">
        <f>A136*IF(B142&lt;&gt;"",1,0)</f>
        <v>0</v>
      </c>
      <c r="B142" s="53"/>
      <c r="C142" s="54"/>
      <c r="D142" s="55"/>
      <c r="E142" s="56"/>
      <c r="F142" s="57"/>
      <c r="G142" s="19" t="s">
        <v>20</v>
      </c>
      <c r="H142" s="20"/>
      <c r="I142" s="21"/>
      <c r="J142" s="22" t="str">
        <f t="shared" si="2"/>
        <v/>
      </c>
      <c r="K142" s="23" t="str">
        <f>IF(J142&lt;&gt;"",J142*IF(E127="platiteľ DPH",1.2,1),"")</f>
        <v/>
      </c>
    </row>
    <row r="143" spans="1:13" ht="25.5" hidden="1" customHeight="1" thickBot="1" x14ac:dyDescent="0.35">
      <c r="A143" s="2">
        <f>A136*IF(B143&lt;&gt;"",1,0)</f>
        <v>0</v>
      </c>
      <c r="B143" s="58"/>
      <c r="C143" s="59"/>
      <c r="D143" s="60"/>
      <c r="E143" s="61"/>
      <c r="F143" s="62"/>
      <c r="G143" s="24" t="s">
        <v>20</v>
      </c>
      <c r="H143" s="25"/>
      <c r="I143" s="26"/>
      <c r="J143" s="27" t="str">
        <f t="shared" si="2"/>
        <v/>
      </c>
      <c r="K143" s="28" t="str">
        <f>IF(J143&lt;&gt;"",J143*IF(E127="platiteľ DPH",1.2,1),"")</f>
        <v/>
      </c>
    </row>
    <row r="144" spans="1:13" ht="25.5" hidden="1" customHeight="1" x14ac:dyDescent="0.3">
      <c r="A144" s="2">
        <f>A136*IF(D144&lt;&gt;"",1,0)</f>
        <v>0</v>
      </c>
      <c r="B144" s="63" t="s">
        <v>21</v>
      </c>
      <c r="C144" s="64"/>
      <c r="D144" s="29" t="s">
        <v>22</v>
      </c>
      <c r="E144" s="67" t="s">
        <v>23</v>
      </c>
      <c r="F144" s="68"/>
      <c r="G144" s="14" t="s">
        <v>23</v>
      </c>
      <c r="H144" s="15"/>
      <c r="I144" s="16">
        <v>1</v>
      </c>
      <c r="J144" s="17" t="str">
        <f t="shared" si="2"/>
        <v/>
      </c>
      <c r="K144" s="18" t="str">
        <f>IF(J144&lt;&gt;"",J144*IF(E127="platiteľ DPH",1.2,1),"")</f>
        <v/>
      </c>
    </row>
    <row r="145" spans="1:13" ht="25.5" hidden="1" customHeight="1" thickBot="1" x14ac:dyDescent="0.35">
      <c r="A145" s="2">
        <f>A136*IF(D145&lt;&gt;"",1,0)</f>
        <v>0</v>
      </c>
      <c r="B145" s="65"/>
      <c r="C145" s="66"/>
      <c r="D145" s="30" t="s">
        <v>24</v>
      </c>
      <c r="E145" s="69" t="s">
        <v>23</v>
      </c>
      <c r="F145" s="70"/>
      <c r="G145" s="24" t="s">
        <v>23</v>
      </c>
      <c r="H145" s="25"/>
      <c r="I145" s="26">
        <v>1</v>
      </c>
      <c r="J145" s="27" t="str">
        <f t="shared" si="2"/>
        <v/>
      </c>
      <c r="K145" s="28" t="str">
        <f>IF(J145&lt;&gt;"",J145*IF(E127="platiteľ DPH",1.2,1),"")</f>
        <v/>
      </c>
    </row>
    <row r="146" spans="1:13" ht="25.5" hidden="1" customHeight="1" thickBot="1" x14ac:dyDescent="0.35">
      <c r="A146" s="31">
        <f>A136</f>
        <v>0</v>
      </c>
      <c r="B146" s="32"/>
      <c r="C146" s="33"/>
      <c r="D146" s="33"/>
      <c r="E146" s="33"/>
      <c r="F146" s="33"/>
      <c r="G146" s="33"/>
      <c r="H146" s="34"/>
      <c r="I146" s="34" t="s">
        <v>25</v>
      </c>
      <c r="J146" s="35" t="str">
        <f>IF(SUM(J139:J145)&gt;0,SUM(J139:J145),"")</f>
        <v/>
      </c>
      <c r="K146" s="35" t="str">
        <f>IF(SUM(K139:K145)&gt;0,SUM(K139:K145),"")</f>
        <v/>
      </c>
    </row>
    <row r="147" spans="1:13" hidden="1" x14ac:dyDescent="0.3">
      <c r="A147" s="2">
        <f>A136</f>
        <v>0</v>
      </c>
      <c r="B147" s="36" t="s">
        <v>26</v>
      </c>
      <c r="C147" s="37"/>
      <c r="D147" s="37"/>
      <c r="E147" s="37"/>
      <c r="F147" s="37"/>
      <c r="G147" s="37"/>
      <c r="H147" s="37"/>
      <c r="I147" s="37"/>
    </row>
    <row r="148" spans="1:13" hidden="1" x14ac:dyDescent="0.3">
      <c r="A148" s="2">
        <f>A136</f>
        <v>0</v>
      </c>
    </row>
    <row r="149" spans="1:13" hidden="1" x14ac:dyDescent="0.3">
      <c r="A149" s="2">
        <f>A136</f>
        <v>0</v>
      </c>
    </row>
    <row r="150" spans="1:13" hidden="1" x14ac:dyDescent="0.3">
      <c r="A150" s="2">
        <f>A136*IF([1]summary!$K$21="",1,0)</f>
        <v>0</v>
      </c>
      <c r="C150" s="46" t="s">
        <v>27</v>
      </c>
      <c r="D150" s="47"/>
      <c r="E150" s="47"/>
      <c r="F150" s="47"/>
      <c r="G150" s="47"/>
      <c r="H150" s="47"/>
      <c r="I150" s="47"/>
      <c r="J150" s="48"/>
    </row>
    <row r="151" spans="1:13" hidden="1" x14ac:dyDescent="0.3">
      <c r="A151" s="2">
        <f>A150</f>
        <v>0</v>
      </c>
    </row>
    <row r="152" spans="1:13" hidden="1" x14ac:dyDescent="0.3">
      <c r="A152" s="2">
        <f>A150</f>
        <v>0</v>
      </c>
    </row>
    <row r="153" spans="1:13" hidden="1" x14ac:dyDescent="0.3">
      <c r="A153" s="2">
        <f>A136*IF([1]summary!$F$10=M153,1,0)</f>
        <v>0</v>
      </c>
      <c r="B153" s="49" t="s">
        <v>28</v>
      </c>
      <c r="C153" s="49"/>
      <c r="D153" s="49"/>
      <c r="E153" s="49"/>
      <c r="F153" s="49"/>
      <c r="G153" s="49"/>
      <c r="H153" s="49"/>
      <c r="I153" s="49"/>
      <c r="J153" s="49"/>
      <c r="K153" s="49"/>
      <c r="M153" s="6" t="s">
        <v>29</v>
      </c>
    </row>
    <row r="154" spans="1:13" hidden="1" x14ac:dyDescent="0.3">
      <c r="A154" s="2">
        <f>A153</f>
        <v>0</v>
      </c>
    </row>
    <row r="155" spans="1:13" ht="15" hidden="1" customHeight="1" x14ac:dyDescent="0.3">
      <c r="A155" s="2">
        <f>A153</f>
        <v>0</v>
      </c>
      <c r="B155" s="50" t="s">
        <v>30</v>
      </c>
      <c r="C155" s="50"/>
      <c r="D155" s="50"/>
      <c r="E155" s="50"/>
      <c r="F155" s="50"/>
      <c r="G155" s="50"/>
      <c r="H155" s="50"/>
      <c r="I155" s="50"/>
      <c r="J155" s="50"/>
      <c r="K155" s="50"/>
    </row>
    <row r="156" spans="1:13" hidden="1" x14ac:dyDescent="0.3">
      <c r="A156" s="2">
        <f>A153</f>
        <v>0</v>
      </c>
    </row>
    <row r="157" spans="1:13" hidden="1" x14ac:dyDescent="0.3">
      <c r="A157" s="2">
        <f>A168</f>
        <v>0</v>
      </c>
    </row>
    <row r="158" spans="1:13" hidden="1" x14ac:dyDescent="0.3">
      <c r="A158" s="2">
        <f>A168</f>
        <v>0</v>
      </c>
      <c r="C158" s="38" t="s">
        <v>31</v>
      </c>
      <c r="D158" s="39"/>
    </row>
    <row r="159" spans="1:13" s="40" customFormat="1" hidden="1" x14ac:dyDescent="0.3">
      <c r="A159" s="2">
        <f>A168</f>
        <v>0</v>
      </c>
      <c r="C159" s="38"/>
      <c r="M159" s="41"/>
    </row>
    <row r="160" spans="1:13" s="40" customFormat="1" ht="15" hidden="1" customHeight="1" x14ac:dyDescent="0.3">
      <c r="A160" s="2">
        <f>A168</f>
        <v>0</v>
      </c>
      <c r="C160" s="38" t="s">
        <v>32</v>
      </c>
      <c r="D160" s="39"/>
      <c r="G160" s="42"/>
      <c r="H160" s="42"/>
      <c r="I160" s="42"/>
      <c r="J160" s="42"/>
      <c r="K160" s="42"/>
      <c r="M160" s="41"/>
    </row>
    <row r="161" spans="1:13" s="40" customFormat="1" hidden="1" x14ac:dyDescent="0.3">
      <c r="A161" s="2">
        <f>A168</f>
        <v>0</v>
      </c>
      <c r="F161" s="43"/>
      <c r="G161" s="51" t="str">
        <f>"podpis a pečiatka "&amp;IF([1]summary!$K$21="","navrhovateľa","dodávateľa")</f>
        <v>podpis a pečiatka dodávateľa</v>
      </c>
      <c r="H161" s="51"/>
      <c r="I161" s="51"/>
      <c r="J161" s="51"/>
      <c r="K161" s="51"/>
      <c r="M161" s="41"/>
    </row>
    <row r="162" spans="1:13" s="40" customFormat="1" hidden="1" x14ac:dyDescent="0.3">
      <c r="A162" s="2">
        <f>A168</f>
        <v>0</v>
      </c>
      <c r="F162" s="43"/>
      <c r="G162" s="44"/>
      <c r="H162" s="44"/>
      <c r="I162" s="44"/>
      <c r="J162" s="44"/>
      <c r="K162" s="44"/>
      <c r="M162" s="41"/>
    </row>
    <row r="163" spans="1:13" ht="15" hidden="1" customHeight="1" x14ac:dyDescent="0.3">
      <c r="A163" s="2">
        <f>A168*IF([1]summary!$K$21="",1,0)</f>
        <v>0</v>
      </c>
      <c r="B163" s="52" t="s">
        <v>33</v>
      </c>
      <c r="C163" s="52"/>
      <c r="D163" s="52"/>
      <c r="E163" s="52"/>
      <c r="F163" s="52"/>
      <c r="G163" s="52"/>
      <c r="H163" s="52"/>
      <c r="I163" s="52"/>
      <c r="J163" s="52"/>
      <c r="K163" s="52"/>
      <c r="L163" s="45"/>
    </row>
    <row r="164" spans="1:13" hidden="1" x14ac:dyDescent="0.3">
      <c r="A164" s="2">
        <f>A163</f>
        <v>0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45"/>
    </row>
    <row r="165" spans="1:13" ht="15" hidden="1" customHeight="1" x14ac:dyDescent="0.3">
      <c r="A165" s="2">
        <f>A168*IF(A163=1,0,1)</f>
        <v>0</v>
      </c>
      <c r="B165" s="52" t="s">
        <v>34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45"/>
    </row>
    <row r="166" spans="1:13" hidden="1" x14ac:dyDescent="0.3">
      <c r="A166" s="2">
        <f>A165</f>
        <v>0</v>
      </c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45"/>
    </row>
    <row r="167" spans="1:13" s="2" customFormat="1" ht="21" hidden="1" x14ac:dyDescent="0.3">
      <c r="A167" s="2">
        <f>A168*IF(J167="",0,1)</f>
        <v>0</v>
      </c>
      <c r="B167" s="4"/>
      <c r="C167" s="5"/>
      <c r="D167" s="5"/>
      <c r="E167" s="5"/>
      <c r="F167" s="5"/>
      <c r="G167" s="5"/>
      <c r="H167" s="5"/>
      <c r="I167" s="5"/>
      <c r="J167" s="97" t="str">
        <f>IF([1]summary!$K$21="",'[1]Výzva na prieskum trhu'!$C$143,"")</f>
        <v/>
      </c>
      <c r="K167" s="97"/>
      <c r="M167" s="6"/>
    </row>
    <row r="168" spans="1:13" s="2" customFormat="1" ht="23.4" hidden="1" x14ac:dyDescent="0.3">
      <c r="A168" s="2">
        <f>IF([1]summary!$K$21="",IF([1]summary!$G$17="všetky predmety spolu",0,1)*A190,IF([1]summary!$E$63="cenové ponuky komplexne",0,1)*A190)</f>
        <v>0</v>
      </c>
      <c r="B168" s="98" t="str">
        <f>IF([1]summary!$K$21="",'[1]Výzva na prieskum trhu'!$B$2,'[1]Výzva na predkladanie ponúk'!$E$89)</f>
        <v>Kúpna zmluva – Príloha č. 2:</v>
      </c>
      <c r="C168" s="98"/>
      <c r="D168" s="98"/>
      <c r="E168" s="98"/>
      <c r="F168" s="98"/>
      <c r="G168" s="98"/>
      <c r="H168" s="98"/>
      <c r="I168" s="98"/>
      <c r="J168" s="98"/>
      <c r="K168" s="98"/>
      <c r="M168" s="6"/>
    </row>
    <row r="169" spans="1:13" s="2" customFormat="1" hidden="1" x14ac:dyDescent="0.3">
      <c r="A169" s="2">
        <f>A168</f>
        <v>0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M169" s="6"/>
    </row>
    <row r="170" spans="1:13" s="2" customFormat="1" ht="23.4" hidden="1" x14ac:dyDescent="0.3">
      <c r="A170" s="2">
        <f>A168</f>
        <v>0</v>
      </c>
      <c r="B170" s="98" t="str">
        <f>IF([1]summary!$K$21="",'[1]Výzva na prieskum trhu'!$E$143,'[1]Výzva na predkladanie ponúk'!$H$89)</f>
        <v>Cena dodávaného predmetu zákazky</v>
      </c>
      <c r="C170" s="98"/>
      <c r="D170" s="98"/>
      <c r="E170" s="98"/>
      <c r="F170" s="98"/>
      <c r="G170" s="98"/>
      <c r="H170" s="98"/>
      <c r="I170" s="98"/>
      <c r="J170" s="98"/>
      <c r="K170" s="98"/>
      <c r="M170" s="6"/>
    </row>
    <row r="171" spans="1:13" hidden="1" x14ac:dyDescent="0.3">
      <c r="A171" s="2">
        <f>A168</f>
        <v>0</v>
      </c>
    </row>
    <row r="172" spans="1:13" ht="15" hidden="1" customHeight="1" x14ac:dyDescent="0.3">
      <c r="A172" s="2">
        <f>A168</f>
        <v>0</v>
      </c>
      <c r="B172" s="50" t="s">
        <v>1</v>
      </c>
      <c r="C172" s="50"/>
      <c r="D172" s="50"/>
      <c r="E172" s="50"/>
      <c r="F172" s="50"/>
      <c r="G172" s="50"/>
      <c r="H172" s="50"/>
      <c r="I172" s="50"/>
      <c r="J172" s="50"/>
      <c r="K172" s="50"/>
    </row>
    <row r="173" spans="1:13" hidden="1" x14ac:dyDescent="0.3">
      <c r="A173" s="2">
        <f>A168</f>
        <v>0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50"/>
    </row>
    <row r="174" spans="1:13" hidden="1" x14ac:dyDescent="0.3">
      <c r="A174" s="2">
        <f>A168</f>
        <v>0</v>
      </c>
      <c r="B174" s="50"/>
      <c r="C174" s="50"/>
      <c r="D174" s="50"/>
      <c r="E174" s="50"/>
      <c r="F174" s="50"/>
      <c r="G174" s="50"/>
      <c r="H174" s="50"/>
      <c r="I174" s="50"/>
      <c r="J174" s="50"/>
      <c r="K174" s="50"/>
    </row>
    <row r="175" spans="1:13" hidden="1" x14ac:dyDescent="0.3">
      <c r="A175" s="2">
        <f>A168</f>
        <v>0</v>
      </c>
    </row>
    <row r="176" spans="1:13" s="2" customFormat="1" ht="19.5" hidden="1" customHeight="1" thickBot="1" x14ac:dyDescent="0.35">
      <c r="A176" s="2">
        <f>A168</f>
        <v>0</v>
      </c>
      <c r="C176" s="99" t="str">
        <f>"Identifikačné údaje "&amp;IF([1]summary!$K$21="","navrhovateľa:","dodávateľa:")</f>
        <v>Identifikačné údaje dodávateľa:</v>
      </c>
      <c r="D176" s="100"/>
      <c r="E176" s="100"/>
      <c r="F176" s="100"/>
      <c r="G176" s="101"/>
      <c r="M176" s="6"/>
    </row>
    <row r="177" spans="1:13" s="2" customFormat="1" ht="19.5" hidden="1" customHeight="1" x14ac:dyDescent="0.3">
      <c r="A177" s="2">
        <f>A168</f>
        <v>0</v>
      </c>
      <c r="C177" s="102" t="s">
        <v>2</v>
      </c>
      <c r="D177" s="103"/>
      <c r="E177" s="104"/>
      <c r="F177" s="105"/>
      <c r="G177" s="106"/>
      <c r="M177" s="6"/>
    </row>
    <row r="178" spans="1:13" s="2" customFormat="1" ht="39" hidden="1" customHeight="1" x14ac:dyDescent="0.3">
      <c r="A178" s="2">
        <f>A168</f>
        <v>0</v>
      </c>
      <c r="C178" s="95" t="s">
        <v>3</v>
      </c>
      <c r="D178" s="96"/>
      <c r="E178" s="90"/>
      <c r="F178" s="91"/>
      <c r="G178" s="92"/>
      <c r="M178" s="6"/>
    </row>
    <row r="179" spans="1:13" s="2" customFormat="1" ht="19.5" hidden="1" customHeight="1" x14ac:dyDescent="0.3">
      <c r="A179" s="2">
        <f>A168</f>
        <v>0</v>
      </c>
      <c r="C179" s="88" t="s">
        <v>4</v>
      </c>
      <c r="D179" s="89"/>
      <c r="E179" s="90"/>
      <c r="F179" s="91"/>
      <c r="G179" s="92"/>
      <c r="M179" s="6"/>
    </row>
    <row r="180" spans="1:13" s="2" customFormat="1" ht="19.5" hidden="1" customHeight="1" x14ac:dyDescent="0.3">
      <c r="A180" s="2">
        <f>A168</f>
        <v>0</v>
      </c>
      <c r="C180" s="88" t="s">
        <v>5</v>
      </c>
      <c r="D180" s="89"/>
      <c r="E180" s="90"/>
      <c r="F180" s="91"/>
      <c r="G180" s="92"/>
      <c r="M180" s="6"/>
    </row>
    <row r="181" spans="1:13" s="2" customFormat="1" ht="30" hidden="1" customHeight="1" x14ac:dyDescent="0.3">
      <c r="A181" s="2">
        <f>A168</f>
        <v>0</v>
      </c>
      <c r="C181" s="93" t="s">
        <v>6</v>
      </c>
      <c r="D181" s="94"/>
      <c r="E181" s="90"/>
      <c r="F181" s="91"/>
      <c r="G181" s="92"/>
      <c r="M181" s="6"/>
    </row>
    <row r="182" spans="1:13" s="2" customFormat="1" ht="19.5" hidden="1" customHeight="1" x14ac:dyDescent="0.3">
      <c r="A182" s="2">
        <f>A168</f>
        <v>0</v>
      </c>
      <c r="C182" s="88" t="s">
        <v>7</v>
      </c>
      <c r="D182" s="89"/>
      <c r="E182" s="90"/>
      <c r="F182" s="91"/>
      <c r="G182" s="92"/>
      <c r="M182" s="6"/>
    </row>
    <row r="183" spans="1:13" s="2" customFormat="1" ht="19.5" hidden="1" customHeight="1" x14ac:dyDescent="0.3">
      <c r="A183" s="2">
        <f>A168</f>
        <v>0</v>
      </c>
      <c r="C183" s="88" t="s">
        <v>8</v>
      </c>
      <c r="D183" s="89"/>
      <c r="E183" s="90"/>
      <c r="F183" s="91"/>
      <c r="G183" s="92"/>
      <c r="M183" s="6"/>
    </row>
    <row r="184" spans="1:13" s="2" customFormat="1" ht="19.5" hidden="1" customHeight="1" x14ac:dyDescent="0.3">
      <c r="A184" s="2">
        <f>A168</f>
        <v>0</v>
      </c>
      <c r="C184" s="88" t="s">
        <v>9</v>
      </c>
      <c r="D184" s="89"/>
      <c r="E184" s="90"/>
      <c r="F184" s="91"/>
      <c r="G184" s="92"/>
      <c r="M184" s="6"/>
    </row>
    <row r="185" spans="1:13" s="2" customFormat="1" ht="19.5" hidden="1" customHeight="1" x14ac:dyDescent="0.3">
      <c r="A185" s="2">
        <f>A168</f>
        <v>0</v>
      </c>
      <c r="C185" s="88" t="s">
        <v>10</v>
      </c>
      <c r="D185" s="89"/>
      <c r="E185" s="90"/>
      <c r="F185" s="91"/>
      <c r="G185" s="92"/>
      <c r="M185" s="6"/>
    </row>
    <row r="186" spans="1:13" s="2" customFormat="1" ht="19.5" hidden="1" customHeight="1" x14ac:dyDescent="0.3">
      <c r="A186" s="2">
        <f>A168</f>
        <v>0</v>
      </c>
      <c r="C186" s="88" t="s">
        <v>11</v>
      </c>
      <c r="D186" s="89"/>
      <c r="E186" s="90"/>
      <c r="F186" s="91"/>
      <c r="G186" s="92"/>
      <c r="M186" s="6"/>
    </row>
    <row r="187" spans="1:13" s="2" customFormat="1" ht="19.5" hidden="1" customHeight="1" thickBot="1" x14ac:dyDescent="0.35">
      <c r="A187" s="2">
        <f>A168</f>
        <v>0</v>
      </c>
      <c r="C187" s="76" t="s">
        <v>12</v>
      </c>
      <c r="D187" s="77"/>
      <c r="E187" s="78"/>
      <c r="F187" s="79"/>
      <c r="G187" s="80"/>
      <c r="M187" s="6"/>
    </row>
    <row r="188" spans="1:13" hidden="1" x14ac:dyDescent="0.3">
      <c r="A188" s="2">
        <f>A168</f>
        <v>0</v>
      </c>
    </row>
    <row r="189" spans="1:13" hidden="1" x14ac:dyDescent="0.3">
      <c r="A189" s="2">
        <f>A168</f>
        <v>0</v>
      </c>
    </row>
    <row r="190" spans="1:13" hidden="1" x14ac:dyDescent="0.3">
      <c r="A190">
        <f>IF(D190&lt;&gt;"",1,0)</f>
        <v>0</v>
      </c>
      <c r="B190" s="81" t="s">
        <v>43</v>
      </c>
      <c r="C190" s="81"/>
      <c r="D190" s="82" t="str">
        <f>IF(VLOOKUP(M190,[1]summary!$A$42:$F$61,2,FALSE)&lt;&gt;"",VLOOKUP(M190,[1]summary!$A$42:$F$61,2,FALSE),"")</f>
        <v/>
      </c>
      <c r="E190" s="82"/>
      <c r="F190" s="82"/>
      <c r="G190" s="82"/>
      <c r="H190" s="82"/>
      <c r="I190" s="82"/>
      <c r="J190" s="82"/>
      <c r="K190" s="9"/>
      <c r="M190" s="1">
        <f>M136+1</f>
        <v>4</v>
      </c>
    </row>
    <row r="191" spans="1:13" hidden="1" x14ac:dyDescent="0.3">
      <c r="A191" s="2">
        <f>A190</f>
        <v>0</v>
      </c>
    </row>
    <row r="192" spans="1:13" ht="54.9" hidden="1" customHeight="1" thickBot="1" x14ac:dyDescent="0.35">
      <c r="A192" s="2">
        <f>A190</f>
        <v>0</v>
      </c>
      <c r="B192" s="83" t="s">
        <v>13</v>
      </c>
      <c r="C192" s="84"/>
      <c r="D192" s="85"/>
      <c r="E192" s="86" t="s">
        <v>14</v>
      </c>
      <c r="F192" s="87"/>
      <c r="G192" s="10" t="s">
        <v>15</v>
      </c>
      <c r="H192" s="11" t="s">
        <v>16</v>
      </c>
      <c r="I192" s="10" t="s">
        <v>17</v>
      </c>
      <c r="J192" s="12" t="s">
        <v>18</v>
      </c>
      <c r="K192" s="13" t="s">
        <v>19</v>
      </c>
    </row>
    <row r="193" spans="1:13" ht="25.5" hidden="1" customHeight="1" x14ac:dyDescent="0.3">
      <c r="A193" s="2">
        <f>A190*IF(B193&lt;&gt;"",1,0)</f>
        <v>0</v>
      </c>
      <c r="B193" s="71"/>
      <c r="C193" s="72"/>
      <c r="D193" s="73"/>
      <c r="E193" s="74"/>
      <c r="F193" s="75"/>
      <c r="G193" s="14" t="s">
        <v>20</v>
      </c>
      <c r="H193" s="15"/>
      <c r="I193" s="16"/>
      <c r="J193" s="17" t="str">
        <f t="shared" ref="J193:J199" si="3">IF(AND(H193&lt;&gt;"",I193&lt;&gt;""),H193*I193,"")</f>
        <v/>
      </c>
      <c r="K193" s="18" t="str">
        <f>IF(J193&lt;&gt;"",J193*IF(E181="platiteľ DPH",1.2,1),"")</f>
        <v/>
      </c>
    </row>
    <row r="194" spans="1:13" ht="25.5" hidden="1" customHeight="1" x14ac:dyDescent="0.3">
      <c r="A194" s="2">
        <f>A190*IF(B194&lt;&gt;"",1,0)</f>
        <v>0</v>
      </c>
      <c r="B194" s="53"/>
      <c r="C194" s="54"/>
      <c r="D194" s="55"/>
      <c r="E194" s="56"/>
      <c r="F194" s="57"/>
      <c r="G194" s="19" t="s">
        <v>20</v>
      </c>
      <c r="H194" s="20"/>
      <c r="I194" s="21"/>
      <c r="J194" s="22" t="str">
        <f t="shared" si="3"/>
        <v/>
      </c>
      <c r="K194" s="23" t="str">
        <f>IF(J194&lt;&gt;"",J194*IF(E181="platiteľ DPH",1.2,1),"")</f>
        <v/>
      </c>
    </row>
    <row r="195" spans="1:13" ht="25.5" hidden="1" customHeight="1" x14ac:dyDescent="0.3">
      <c r="A195" s="2">
        <f>A190*IF(B195&lt;&gt;"",1,0)</f>
        <v>0</v>
      </c>
      <c r="B195" s="53"/>
      <c r="C195" s="54"/>
      <c r="D195" s="55"/>
      <c r="E195" s="56"/>
      <c r="F195" s="57"/>
      <c r="G195" s="19" t="s">
        <v>20</v>
      </c>
      <c r="H195" s="20"/>
      <c r="I195" s="21"/>
      <c r="J195" s="22" t="str">
        <f t="shared" si="3"/>
        <v/>
      </c>
      <c r="K195" s="23" t="str">
        <f>IF(J195&lt;&gt;"",J195*IF(E181="platiteľ DPH",1.2,1),"")</f>
        <v/>
      </c>
    </row>
    <row r="196" spans="1:13" ht="25.5" hidden="1" customHeight="1" x14ac:dyDescent="0.3">
      <c r="A196" s="2">
        <f>A190*IF(B196&lt;&gt;"",1,0)</f>
        <v>0</v>
      </c>
      <c r="B196" s="53"/>
      <c r="C196" s="54"/>
      <c r="D196" s="55"/>
      <c r="E196" s="56"/>
      <c r="F196" s="57"/>
      <c r="G196" s="19" t="s">
        <v>20</v>
      </c>
      <c r="H196" s="20"/>
      <c r="I196" s="21"/>
      <c r="J196" s="22" t="str">
        <f t="shared" si="3"/>
        <v/>
      </c>
      <c r="K196" s="23" t="str">
        <f>IF(J196&lt;&gt;"",J196*IF(E181="platiteľ DPH",1.2,1),"")</f>
        <v/>
      </c>
    </row>
    <row r="197" spans="1:13" ht="25.5" hidden="1" customHeight="1" thickBot="1" x14ac:dyDescent="0.35">
      <c r="A197" s="2">
        <f>A190*IF(B197&lt;&gt;"",1,0)</f>
        <v>0</v>
      </c>
      <c r="B197" s="58"/>
      <c r="C197" s="59"/>
      <c r="D197" s="60"/>
      <c r="E197" s="61"/>
      <c r="F197" s="62"/>
      <c r="G197" s="24" t="s">
        <v>20</v>
      </c>
      <c r="H197" s="25"/>
      <c r="I197" s="26"/>
      <c r="J197" s="27" t="str">
        <f t="shared" si="3"/>
        <v/>
      </c>
      <c r="K197" s="28" t="str">
        <f>IF(J197&lt;&gt;"",J197*IF(E181="platiteľ DPH",1.2,1),"")</f>
        <v/>
      </c>
    </row>
    <row r="198" spans="1:13" ht="25.5" hidden="1" customHeight="1" x14ac:dyDescent="0.3">
      <c r="A198" s="2">
        <f>A190*IF(D198&lt;&gt;"",1,0)</f>
        <v>0</v>
      </c>
      <c r="B198" s="63" t="s">
        <v>21</v>
      </c>
      <c r="C198" s="64"/>
      <c r="D198" s="29" t="s">
        <v>22</v>
      </c>
      <c r="E198" s="67" t="s">
        <v>23</v>
      </c>
      <c r="F198" s="68"/>
      <c r="G198" s="14" t="s">
        <v>23</v>
      </c>
      <c r="H198" s="15"/>
      <c r="I198" s="16">
        <v>1</v>
      </c>
      <c r="J198" s="17" t="str">
        <f t="shared" si="3"/>
        <v/>
      </c>
      <c r="K198" s="18" t="str">
        <f>IF(J198&lt;&gt;"",J198*IF(E181="platiteľ DPH",1.2,1),"")</f>
        <v/>
      </c>
    </row>
    <row r="199" spans="1:13" ht="25.5" hidden="1" customHeight="1" thickBot="1" x14ac:dyDescent="0.35">
      <c r="A199" s="2">
        <f>A190*IF(D199&lt;&gt;"",1,0)</f>
        <v>0</v>
      </c>
      <c r="B199" s="65"/>
      <c r="C199" s="66"/>
      <c r="D199" s="30" t="s">
        <v>24</v>
      </c>
      <c r="E199" s="69" t="s">
        <v>23</v>
      </c>
      <c r="F199" s="70"/>
      <c r="G199" s="24" t="s">
        <v>23</v>
      </c>
      <c r="H199" s="25"/>
      <c r="I199" s="26">
        <v>1</v>
      </c>
      <c r="J199" s="27" t="str">
        <f t="shared" si="3"/>
        <v/>
      </c>
      <c r="K199" s="28" t="str">
        <f>IF(J199&lt;&gt;"",J199*IF(E181="platiteľ DPH",1.2,1),"")</f>
        <v/>
      </c>
    </row>
    <row r="200" spans="1:13" ht="25.5" hidden="1" customHeight="1" thickBot="1" x14ac:dyDescent="0.35">
      <c r="A200" s="31">
        <f>A190</f>
        <v>0</v>
      </c>
      <c r="B200" s="32"/>
      <c r="C200" s="33"/>
      <c r="D200" s="33"/>
      <c r="E200" s="33"/>
      <c r="F200" s="33"/>
      <c r="G200" s="33"/>
      <c r="H200" s="34"/>
      <c r="I200" s="34" t="s">
        <v>25</v>
      </c>
      <c r="J200" s="35" t="str">
        <f>IF(SUM(J193:J199)&gt;0,SUM(J193:J199),"")</f>
        <v/>
      </c>
      <c r="K200" s="35" t="str">
        <f>IF(SUM(K193:K199)&gt;0,SUM(K193:K199),"")</f>
        <v/>
      </c>
    </row>
    <row r="201" spans="1:13" hidden="1" x14ac:dyDescent="0.3">
      <c r="A201" s="2">
        <f>A190</f>
        <v>0</v>
      </c>
      <c r="B201" s="36" t="s">
        <v>26</v>
      </c>
      <c r="C201" s="37"/>
      <c r="D201" s="37"/>
      <c r="E201" s="37"/>
      <c r="F201" s="37"/>
      <c r="G201" s="37"/>
      <c r="H201" s="37"/>
      <c r="I201" s="37"/>
    </row>
    <row r="202" spans="1:13" hidden="1" x14ac:dyDescent="0.3">
      <c r="A202" s="2">
        <f>A190</f>
        <v>0</v>
      </c>
    </row>
    <row r="203" spans="1:13" hidden="1" x14ac:dyDescent="0.3">
      <c r="A203" s="2">
        <f>A190</f>
        <v>0</v>
      </c>
    </row>
    <row r="204" spans="1:13" hidden="1" x14ac:dyDescent="0.3">
      <c r="A204" s="2">
        <f>A190*IF([1]summary!$K$21="",1,0)</f>
        <v>0</v>
      </c>
      <c r="C204" s="46" t="s">
        <v>27</v>
      </c>
      <c r="D204" s="47"/>
      <c r="E204" s="47"/>
      <c r="F204" s="47"/>
      <c r="G204" s="47"/>
      <c r="H204" s="47"/>
      <c r="I204" s="47"/>
      <c r="J204" s="48"/>
    </row>
    <row r="205" spans="1:13" hidden="1" x14ac:dyDescent="0.3">
      <c r="A205" s="2">
        <f>A204</f>
        <v>0</v>
      </c>
    </row>
    <row r="206" spans="1:13" hidden="1" x14ac:dyDescent="0.3">
      <c r="A206" s="2">
        <f>A204</f>
        <v>0</v>
      </c>
    </row>
    <row r="207" spans="1:13" hidden="1" x14ac:dyDescent="0.3">
      <c r="A207" s="2">
        <f>A190*IF([1]summary!$F$10=M207,1,0)</f>
        <v>0</v>
      </c>
      <c r="B207" s="49" t="s">
        <v>28</v>
      </c>
      <c r="C207" s="49"/>
      <c r="D207" s="49"/>
      <c r="E207" s="49"/>
      <c r="F207" s="49"/>
      <c r="G207" s="49"/>
      <c r="H207" s="49"/>
      <c r="I207" s="49"/>
      <c r="J207" s="49"/>
      <c r="K207" s="49"/>
      <c r="M207" s="6" t="s">
        <v>29</v>
      </c>
    </row>
    <row r="208" spans="1:13" hidden="1" x14ac:dyDescent="0.3">
      <c r="A208" s="2">
        <f>A207</f>
        <v>0</v>
      </c>
    </row>
    <row r="209" spans="1:13" ht="15" hidden="1" customHeight="1" x14ac:dyDescent="0.3">
      <c r="A209" s="2">
        <f>A207</f>
        <v>0</v>
      </c>
      <c r="B209" s="50" t="s">
        <v>30</v>
      </c>
      <c r="C209" s="50"/>
      <c r="D209" s="50"/>
      <c r="E209" s="50"/>
      <c r="F209" s="50"/>
      <c r="G209" s="50"/>
      <c r="H209" s="50"/>
      <c r="I209" s="50"/>
      <c r="J209" s="50"/>
      <c r="K209" s="50"/>
    </row>
    <row r="210" spans="1:13" hidden="1" x14ac:dyDescent="0.3">
      <c r="A210" s="2">
        <f>A207</f>
        <v>0</v>
      </c>
    </row>
    <row r="211" spans="1:13" hidden="1" x14ac:dyDescent="0.3">
      <c r="A211" s="2">
        <f>A222</f>
        <v>0</v>
      </c>
    </row>
    <row r="212" spans="1:13" hidden="1" x14ac:dyDescent="0.3">
      <c r="A212" s="2">
        <f>A222</f>
        <v>0</v>
      </c>
      <c r="C212" s="38" t="s">
        <v>31</v>
      </c>
      <c r="D212" s="39"/>
    </row>
    <row r="213" spans="1:13" s="40" customFormat="1" hidden="1" x14ac:dyDescent="0.3">
      <c r="A213" s="2">
        <f>A222</f>
        <v>0</v>
      </c>
      <c r="C213" s="38"/>
      <c r="M213" s="41"/>
    </row>
    <row r="214" spans="1:13" s="40" customFormat="1" ht="15" hidden="1" customHeight="1" x14ac:dyDescent="0.3">
      <c r="A214" s="2">
        <f>A222</f>
        <v>0</v>
      </c>
      <c r="C214" s="38" t="s">
        <v>32</v>
      </c>
      <c r="D214" s="39"/>
      <c r="G214" s="42"/>
      <c r="H214" s="42"/>
      <c r="I214" s="42"/>
      <c r="J214" s="42"/>
      <c r="K214" s="42"/>
      <c r="M214" s="41"/>
    </row>
    <row r="215" spans="1:13" s="40" customFormat="1" hidden="1" x14ac:dyDescent="0.3">
      <c r="A215" s="2">
        <f>A222</f>
        <v>0</v>
      </c>
      <c r="F215" s="43"/>
      <c r="G215" s="51" t="str">
        <f>"podpis a pečiatka "&amp;IF([1]summary!$K$21="","navrhovateľa","dodávateľa")</f>
        <v>podpis a pečiatka dodávateľa</v>
      </c>
      <c r="H215" s="51"/>
      <c r="I215" s="51"/>
      <c r="J215" s="51"/>
      <c r="K215" s="51"/>
      <c r="M215" s="41"/>
    </row>
    <row r="216" spans="1:13" s="40" customFormat="1" hidden="1" x14ac:dyDescent="0.3">
      <c r="A216" s="2">
        <f>A222</f>
        <v>0</v>
      </c>
      <c r="F216" s="43"/>
      <c r="G216" s="44"/>
      <c r="H216" s="44"/>
      <c r="I216" s="44"/>
      <c r="J216" s="44"/>
      <c r="K216" s="44"/>
      <c r="M216" s="41"/>
    </row>
    <row r="217" spans="1:13" ht="15" hidden="1" customHeight="1" x14ac:dyDescent="0.3">
      <c r="A217" s="2">
        <f>A222*IF([1]summary!$K$21="",1,0)</f>
        <v>0</v>
      </c>
      <c r="B217" s="52" t="s">
        <v>33</v>
      </c>
      <c r="C217" s="52"/>
      <c r="D217" s="52"/>
      <c r="E217" s="52"/>
      <c r="F217" s="52"/>
      <c r="G217" s="52"/>
      <c r="H217" s="52"/>
      <c r="I217" s="52"/>
      <c r="J217" s="52"/>
      <c r="K217" s="52"/>
      <c r="L217" s="45"/>
    </row>
    <row r="218" spans="1:13" hidden="1" x14ac:dyDescent="0.3">
      <c r="A218" s="2">
        <f>A217</f>
        <v>0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45"/>
    </row>
    <row r="219" spans="1:13" ht="15" hidden="1" customHeight="1" x14ac:dyDescent="0.3">
      <c r="A219" s="2">
        <f>A222*IF(A217=1,0,1)</f>
        <v>0</v>
      </c>
      <c r="B219" s="52" t="s">
        <v>34</v>
      </c>
      <c r="C219" s="52"/>
      <c r="D219" s="52"/>
      <c r="E219" s="52"/>
      <c r="F219" s="52"/>
      <c r="G219" s="52"/>
      <c r="H219" s="52"/>
      <c r="I219" s="52"/>
      <c r="J219" s="52"/>
      <c r="K219" s="52"/>
      <c r="L219" s="45"/>
    </row>
    <row r="220" spans="1:13" hidden="1" x14ac:dyDescent="0.3">
      <c r="A220" s="2">
        <f>A219</f>
        <v>0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45"/>
    </row>
    <row r="221" spans="1:13" s="2" customFormat="1" ht="21" hidden="1" x14ac:dyDescent="0.3">
      <c r="A221" s="2">
        <f>A222*IF(J221="",0,1)</f>
        <v>0</v>
      </c>
      <c r="B221" s="4"/>
      <c r="C221" s="5"/>
      <c r="D221" s="5"/>
      <c r="E221" s="5"/>
      <c r="F221" s="5"/>
      <c r="G221" s="5"/>
      <c r="H221" s="5"/>
      <c r="I221" s="5"/>
      <c r="J221" s="97" t="str">
        <f>IF([1]summary!$K$21="",'[1]Výzva na prieskum trhu'!$C$143,"")</f>
        <v/>
      </c>
      <c r="K221" s="97"/>
      <c r="M221" s="6"/>
    </row>
    <row r="222" spans="1:13" s="2" customFormat="1" ht="23.4" hidden="1" x14ac:dyDescent="0.3">
      <c r="A222" s="2">
        <f>IF([1]summary!$K$21="",IF([1]summary!$G$17="všetky predmety spolu",0,1)*A244,IF([1]summary!$E$63="cenové ponuky komplexne",0,1)*A244)</f>
        <v>0</v>
      </c>
      <c r="B222" s="98" t="str">
        <f>IF([1]summary!$K$21="",'[1]Výzva na prieskum trhu'!$B$2,'[1]Výzva na predkladanie ponúk'!$E$89)</f>
        <v>Kúpna zmluva – Príloha č. 2:</v>
      </c>
      <c r="C222" s="98"/>
      <c r="D222" s="98"/>
      <c r="E222" s="98"/>
      <c r="F222" s="98"/>
      <c r="G222" s="98"/>
      <c r="H222" s="98"/>
      <c r="I222" s="98"/>
      <c r="J222" s="98"/>
      <c r="K222" s="98"/>
      <c r="M222" s="6"/>
    </row>
    <row r="223" spans="1:13" s="2" customFormat="1" hidden="1" x14ac:dyDescent="0.3">
      <c r="A223" s="2">
        <f>A222</f>
        <v>0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M223" s="6"/>
    </row>
    <row r="224" spans="1:13" s="2" customFormat="1" ht="23.4" hidden="1" x14ac:dyDescent="0.3">
      <c r="A224" s="2">
        <f>A222</f>
        <v>0</v>
      </c>
      <c r="B224" s="98" t="str">
        <f>IF([1]summary!$K$21="",'[1]Výzva na prieskum trhu'!$E$143,'[1]Výzva na predkladanie ponúk'!$H$89)</f>
        <v>Cena dodávaného predmetu zákazky</v>
      </c>
      <c r="C224" s="98"/>
      <c r="D224" s="98"/>
      <c r="E224" s="98"/>
      <c r="F224" s="98"/>
      <c r="G224" s="98"/>
      <c r="H224" s="98"/>
      <c r="I224" s="98"/>
      <c r="J224" s="98"/>
      <c r="K224" s="98"/>
      <c r="M224" s="6"/>
    </row>
    <row r="225" spans="1:13" hidden="1" x14ac:dyDescent="0.3">
      <c r="A225" s="2">
        <f>A222</f>
        <v>0</v>
      </c>
    </row>
    <row r="226" spans="1:13" ht="15" hidden="1" customHeight="1" x14ac:dyDescent="0.3">
      <c r="A226" s="2">
        <f>A222</f>
        <v>0</v>
      </c>
      <c r="B226" s="50" t="s">
        <v>1</v>
      </c>
      <c r="C226" s="50"/>
      <c r="D226" s="50"/>
      <c r="E226" s="50"/>
      <c r="F226" s="50"/>
      <c r="G226" s="50"/>
      <c r="H226" s="50"/>
      <c r="I226" s="50"/>
      <c r="J226" s="50"/>
      <c r="K226" s="50"/>
    </row>
    <row r="227" spans="1:13" hidden="1" x14ac:dyDescent="0.3">
      <c r="A227" s="2">
        <f>A222</f>
        <v>0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</row>
    <row r="228" spans="1:13" hidden="1" x14ac:dyDescent="0.3">
      <c r="A228" s="2">
        <f>A222</f>
        <v>0</v>
      </c>
      <c r="B228" s="50"/>
      <c r="C228" s="50"/>
      <c r="D228" s="50"/>
      <c r="E228" s="50"/>
      <c r="F228" s="50"/>
      <c r="G228" s="50"/>
      <c r="H228" s="50"/>
      <c r="I228" s="50"/>
      <c r="J228" s="50"/>
      <c r="K228" s="50"/>
    </row>
    <row r="229" spans="1:13" hidden="1" x14ac:dyDescent="0.3">
      <c r="A229" s="2">
        <f>A222</f>
        <v>0</v>
      </c>
    </row>
    <row r="230" spans="1:13" s="2" customFormat="1" ht="19.5" hidden="1" customHeight="1" thickBot="1" x14ac:dyDescent="0.35">
      <c r="A230" s="2">
        <f>A222</f>
        <v>0</v>
      </c>
      <c r="C230" s="99" t="str">
        <f>"Identifikačné údaje "&amp;IF([1]summary!$K$21="","navrhovateľa:","dodávateľa:")</f>
        <v>Identifikačné údaje dodávateľa:</v>
      </c>
      <c r="D230" s="100"/>
      <c r="E230" s="100"/>
      <c r="F230" s="100"/>
      <c r="G230" s="101"/>
      <c r="M230" s="6"/>
    </row>
    <row r="231" spans="1:13" s="2" customFormat="1" ht="19.5" hidden="1" customHeight="1" x14ac:dyDescent="0.3">
      <c r="A231" s="2">
        <f>A222</f>
        <v>0</v>
      </c>
      <c r="C231" s="102" t="s">
        <v>2</v>
      </c>
      <c r="D231" s="103"/>
      <c r="E231" s="104"/>
      <c r="F231" s="105"/>
      <c r="G231" s="106"/>
      <c r="M231" s="6"/>
    </row>
    <row r="232" spans="1:13" s="2" customFormat="1" ht="39" hidden="1" customHeight="1" x14ac:dyDescent="0.3">
      <c r="A232" s="2">
        <f>A222</f>
        <v>0</v>
      </c>
      <c r="C232" s="95" t="s">
        <v>3</v>
      </c>
      <c r="D232" s="96"/>
      <c r="E232" s="90"/>
      <c r="F232" s="91"/>
      <c r="G232" s="92"/>
      <c r="M232" s="6"/>
    </row>
    <row r="233" spans="1:13" s="2" customFormat="1" ht="19.5" hidden="1" customHeight="1" x14ac:dyDescent="0.3">
      <c r="A233" s="2">
        <f>A222</f>
        <v>0</v>
      </c>
      <c r="C233" s="88" t="s">
        <v>4</v>
      </c>
      <c r="D233" s="89"/>
      <c r="E233" s="90"/>
      <c r="F233" s="91"/>
      <c r="G233" s="92"/>
      <c r="M233" s="6"/>
    </row>
    <row r="234" spans="1:13" s="2" customFormat="1" ht="19.5" hidden="1" customHeight="1" x14ac:dyDescent="0.3">
      <c r="A234" s="2">
        <f>A222</f>
        <v>0</v>
      </c>
      <c r="C234" s="88" t="s">
        <v>5</v>
      </c>
      <c r="D234" s="89"/>
      <c r="E234" s="90"/>
      <c r="F234" s="91"/>
      <c r="G234" s="92"/>
      <c r="M234" s="6"/>
    </row>
    <row r="235" spans="1:13" s="2" customFormat="1" ht="30" hidden="1" customHeight="1" x14ac:dyDescent="0.3">
      <c r="A235" s="2">
        <f>A222</f>
        <v>0</v>
      </c>
      <c r="C235" s="93" t="s">
        <v>6</v>
      </c>
      <c r="D235" s="94"/>
      <c r="E235" s="90"/>
      <c r="F235" s="91"/>
      <c r="G235" s="92"/>
      <c r="M235" s="6"/>
    </row>
    <row r="236" spans="1:13" s="2" customFormat="1" ht="19.5" hidden="1" customHeight="1" x14ac:dyDescent="0.3">
      <c r="A236" s="2">
        <f>A222</f>
        <v>0</v>
      </c>
      <c r="C236" s="88" t="s">
        <v>7</v>
      </c>
      <c r="D236" s="89"/>
      <c r="E236" s="90"/>
      <c r="F236" s="91"/>
      <c r="G236" s="92"/>
      <c r="M236" s="6"/>
    </row>
    <row r="237" spans="1:13" s="2" customFormat="1" ht="19.5" hidden="1" customHeight="1" x14ac:dyDescent="0.3">
      <c r="A237" s="2">
        <f>A222</f>
        <v>0</v>
      </c>
      <c r="C237" s="88" t="s">
        <v>8</v>
      </c>
      <c r="D237" s="89"/>
      <c r="E237" s="90"/>
      <c r="F237" s="91"/>
      <c r="G237" s="92"/>
      <c r="M237" s="6"/>
    </row>
    <row r="238" spans="1:13" s="2" customFormat="1" ht="19.5" hidden="1" customHeight="1" x14ac:dyDescent="0.3">
      <c r="A238" s="2">
        <f>A222</f>
        <v>0</v>
      </c>
      <c r="C238" s="88" t="s">
        <v>9</v>
      </c>
      <c r="D238" s="89"/>
      <c r="E238" s="90"/>
      <c r="F238" s="91"/>
      <c r="G238" s="92"/>
      <c r="M238" s="6"/>
    </row>
    <row r="239" spans="1:13" s="2" customFormat="1" ht="19.5" hidden="1" customHeight="1" x14ac:dyDescent="0.3">
      <c r="A239" s="2">
        <f>A222</f>
        <v>0</v>
      </c>
      <c r="C239" s="88" t="s">
        <v>10</v>
      </c>
      <c r="D239" s="89"/>
      <c r="E239" s="90"/>
      <c r="F239" s="91"/>
      <c r="G239" s="92"/>
      <c r="M239" s="6"/>
    </row>
    <row r="240" spans="1:13" s="2" customFormat="1" ht="19.5" hidden="1" customHeight="1" x14ac:dyDescent="0.3">
      <c r="A240" s="2">
        <f>A222</f>
        <v>0</v>
      </c>
      <c r="C240" s="88" t="s">
        <v>11</v>
      </c>
      <c r="D240" s="89"/>
      <c r="E240" s="90"/>
      <c r="F240" s="91"/>
      <c r="G240" s="92"/>
      <c r="M240" s="6"/>
    </row>
    <row r="241" spans="1:13" s="2" customFormat="1" ht="19.5" hidden="1" customHeight="1" thickBot="1" x14ac:dyDescent="0.35">
      <c r="A241" s="2">
        <f>A222</f>
        <v>0</v>
      </c>
      <c r="C241" s="76" t="s">
        <v>12</v>
      </c>
      <c r="D241" s="77"/>
      <c r="E241" s="78"/>
      <c r="F241" s="79"/>
      <c r="G241" s="80"/>
      <c r="M241" s="6"/>
    </row>
    <row r="242" spans="1:13" hidden="1" x14ac:dyDescent="0.3">
      <c r="A242" s="2">
        <f>A222</f>
        <v>0</v>
      </c>
    </row>
    <row r="243" spans="1:13" hidden="1" x14ac:dyDescent="0.3">
      <c r="A243" s="2">
        <f>A222</f>
        <v>0</v>
      </c>
    </row>
    <row r="244" spans="1:13" hidden="1" x14ac:dyDescent="0.3">
      <c r="A244">
        <f>IF(D244&lt;&gt;"",1,0)</f>
        <v>0</v>
      </c>
      <c r="B244" s="81" t="s">
        <v>44</v>
      </c>
      <c r="C244" s="81"/>
      <c r="D244" s="82" t="str">
        <f>IF(VLOOKUP(M244,[1]summary!$A$42:$F$61,2,FALSE)&lt;&gt;"",VLOOKUP(M244,[1]summary!$A$42:$F$61,2,FALSE),"")</f>
        <v/>
      </c>
      <c r="E244" s="82"/>
      <c r="F244" s="82"/>
      <c r="G244" s="82"/>
      <c r="H244" s="82"/>
      <c r="I244" s="82"/>
      <c r="J244" s="82"/>
      <c r="K244" s="9"/>
      <c r="M244" s="1">
        <f>M190+1</f>
        <v>5</v>
      </c>
    </row>
    <row r="245" spans="1:13" hidden="1" x14ac:dyDescent="0.3">
      <c r="A245" s="2">
        <f>A244</f>
        <v>0</v>
      </c>
    </row>
    <row r="246" spans="1:13" ht="54.9" hidden="1" customHeight="1" thickBot="1" x14ac:dyDescent="0.35">
      <c r="A246" s="2">
        <f>A244</f>
        <v>0</v>
      </c>
      <c r="B246" s="83" t="s">
        <v>13</v>
      </c>
      <c r="C246" s="84"/>
      <c r="D246" s="85"/>
      <c r="E246" s="86" t="s">
        <v>14</v>
      </c>
      <c r="F246" s="87"/>
      <c r="G246" s="10" t="s">
        <v>15</v>
      </c>
      <c r="H246" s="11" t="s">
        <v>16</v>
      </c>
      <c r="I246" s="10" t="s">
        <v>17</v>
      </c>
      <c r="J246" s="12" t="s">
        <v>18</v>
      </c>
      <c r="K246" s="13" t="s">
        <v>19</v>
      </c>
    </row>
    <row r="247" spans="1:13" ht="25.5" hidden="1" customHeight="1" x14ac:dyDescent="0.3">
      <c r="A247" s="2">
        <f>A244*IF(B247&lt;&gt;"",1,0)</f>
        <v>0</v>
      </c>
      <c r="B247" s="71"/>
      <c r="C247" s="72"/>
      <c r="D247" s="73"/>
      <c r="E247" s="74"/>
      <c r="F247" s="75"/>
      <c r="G247" s="14" t="s">
        <v>20</v>
      </c>
      <c r="H247" s="15"/>
      <c r="I247" s="16"/>
      <c r="J247" s="17" t="str">
        <f t="shared" ref="J247:J253" si="4">IF(AND(H247&lt;&gt;"",I247&lt;&gt;""),H247*I247,"")</f>
        <v/>
      </c>
      <c r="K247" s="18" t="str">
        <f>IF(J247&lt;&gt;"",J247*IF(E235="platiteľ DPH",1.2,1),"")</f>
        <v/>
      </c>
    </row>
    <row r="248" spans="1:13" ht="25.5" hidden="1" customHeight="1" x14ac:dyDescent="0.3">
      <c r="A248" s="2">
        <f>A244*IF(B248&lt;&gt;"",1,0)</f>
        <v>0</v>
      </c>
      <c r="B248" s="53"/>
      <c r="C248" s="54"/>
      <c r="D248" s="55"/>
      <c r="E248" s="56"/>
      <c r="F248" s="57"/>
      <c r="G248" s="19" t="s">
        <v>20</v>
      </c>
      <c r="H248" s="20"/>
      <c r="I248" s="21"/>
      <c r="J248" s="22" t="str">
        <f t="shared" si="4"/>
        <v/>
      </c>
      <c r="K248" s="23" t="str">
        <f>IF(J248&lt;&gt;"",J248*IF(E235="platiteľ DPH",1.2,1),"")</f>
        <v/>
      </c>
    </row>
    <row r="249" spans="1:13" ht="25.5" hidden="1" customHeight="1" x14ac:dyDescent="0.3">
      <c r="A249" s="2">
        <f>A244*IF(B249&lt;&gt;"",1,0)</f>
        <v>0</v>
      </c>
      <c r="B249" s="53"/>
      <c r="C249" s="54"/>
      <c r="D249" s="55"/>
      <c r="E249" s="56"/>
      <c r="F249" s="57"/>
      <c r="G249" s="19" t="s">
        <v>20</v>
      </c>
      <c r="H249" s="20"/>
      <c r="I249" s="21"/>
      <c r="J249" s="22" t="str">
        <f t="shared" si="4"/>
        <v/>
      </c>
      <c r="K249" s="23" t="str">
        <f>IF(J249&lt;&gt;"",J249*IF(E235="platiteľ DPH",1.2,1),"")</f>
        <v/>
      </c>
    </row>
    <row r="250" spans="1:13" ht="25.5" hidden="1" customHeight="1" x14ac:dyDescent="0.3">
      <c r="A250" s="2">
        <f>A244*IF(B250&lt;&gt;"",1,0)</f>
        <v>0</v>
      </c>
      <c r="B250" s="53"/>
      <c r="C250" s="54"/>
      <c r="D250" s="55"/>
      <c r="E250" s="56"/>
      <c r="F250" s="57"/>
      <c r="G250" s="19" t="s">
        <v>20</v>
      </c>
      <c r="H250" s="20"/>
      <c r="I250" s="21"/>
      <c r="J250" s="22" t="str">
        <f t="shared" si="4"/>
        <v/>
      </c>
      <c r="K250" s="23" t="str">
        <f>IF(J250&lt;&gt;"",J250*IF(E235="platiteľ DPH",1.2,1),"")</f>
        <v/>
      </c>
    </row>
    <row r="251" spans="1:13" ht="25.5" hidden="1" customHeight="1" thickBot="1" x14ac:dyDescent="0.35">
      <c r="A251" s="2">
        <f>A244*IF(B251&lt;&gt;"",1,0)</f>
        <v>0</v>
      </c>
      <c r="B251" s="58"/>
      <c r="C251" s="59"/>
      <c r="D251" s="60"/>
      <c r="E251" s="61"/>
      <c r="F251" s="62"/>
      <c r="G251" s="24" t="s">
        <v>20</v>
      </c>
      <c r="H251" s="25"/>
      <c r="I251" s="26"/>
      <c r="J251" s="27" t="str">
        <f t="shared" si="4"/>
        <v/>
      </c>
      <c r="K251" s="28" t="str">
        <f>IF(J251&lt;&gt;"",J251*IF(E235="platiteľ DPH",1.2,1),"")</f>
        <v/>
      </c>
    </row>
    <row r="252" spans="1:13" ht="25.5" hidden="1" customHeight="1" x14ac:dyDescent="0.3">
      <c r="A252" s="2">
        <f>A244*IF(D252&lt;&gt;"",1,0)</f>
        <v>0</v>
      </c>
      <c r="B252" s="63" t="s">
        <v>21</v>
      </c>
      <c r="C252" s="64"/>
      <c r="D252" s="29" t="s">
        <v>22</v>
      </c>
      <c r="E252" s="67" t="s">
        <v>23</v>
      </c>
      <c r="F252" s="68"/>
      <c r="G252" s="14" t="s">
        <v>23</v>
      </c>
      <c r="H252" s="15"/>
      <c r="I252" s="16">
        <v>1</v>
      </c>
      <c r="J252" s="17" t="str">
        <f t="shared" si="4"/>
        <v/>
      </c>
      <c r="K252" s="18" t="str">
        <f>IF(J252&lt;&gt;"",J252*IF(E235="platiteľ DPH",1.2,1),"")</f>
        <v/>
      </c>
    </row>
    <row r="253" spans="1:13" ht="25.5" hidden="1" customHeight="1" thickBot="1" x14ac:dyDescent="0.35">
      <c r="A253" s="2">
        <f>A244*IF(D253&lt;&gt;"",1,0)</f>
        <v>0</v>
      </c>
      <c r="B253" s="65"/>
      <c r="C253" s="66"/>
      <c r="D253" s="30" t="s">
        <v>24</v>
      </c>
      <c r="E253" s="69" t="s">
        <v>23</v>
      </c>
      <c r="F253" s="70"/>
      <c r="G253" s="24" t="s">
        <v>23</v>
      </c>
      <c r="H253" s="25"/>
      <c r="I253" s="26">
        <v>1</v>
      </c>
      <c r="J253" s="27" t="str">
        <f t="shared" si="4"/>
        <v/>
      </c>
      <c r="K253" s="28" t="str">
        <f>IF(J253&lt;&gt;"",J253*IF(E235="platiteľ DPH",1.2,1),"")</f>
        <v/>
      </c>
    </row>
    <row r="254" spans="1:13" ht="25.5" hidden="1" customHeight="1" thickBot="1" x14ac:dyDescent="0.35">
      <c r="A254" s="31">
        <f>A244</f>
        <v>0</v>
      </c>
      <c r="B254" s="32"/>
      <c r="C254" s="33"/>
      <c r="D254" s="33"/>
      <c r="E254" s="33"/>
      <c r="F254" s="33"/>
      <c r="G254" s="33"/>
      <c r="H254" s="34"/>
      <c r="I254" s="34" t="s">
        <v>25</v>
      </c>
      <c r="J254" s="35" t="str">
        <f>IF(SUM(J247:J253)&gt;0,SUM(J247:J253),"")</f>
        <v/>
      </c>
      <c r="K254" s="35" t="str">
        <f>IF(SUM(K247:K253)&gt;0,SUM(K247:K253),"")</f>
        <v/>
      </c>
    </row>
    <row r="255" spans="1:13" hidden="1" x14ac:dyDescent="0.3">
      <c r="A255" s="2">
        <f>A244</f>
        <v>0</v>
      </c>
      <c r="B255" s="36" t="s">
        <v>26</v>
      </c>
      <c r="C255" s="37"/>
      <c r="D255" s="37"/>
      <c r="E255" s="37"/>
      <c r="F255" s="37"/>
      <c r="G255" s="37"/>
      <c r="H255" s="37"/>
      <c r="I255" s="37"/>
    </row>
    <row r="256" spans="1:13" hidden="1" x14ac:dyDescent="0.3">
      <c r="A256" s="2">
        <f>A244</f>
        <v>0</v>
      </c>
    </row>
    <row r="257" spans="1:13" hidden="1" x14ac:dyDescent="0.3">
      <c r="A257" s="2">
        <f>A244</f>
        <v>0</v>
      </c>
    </row>
    <row r="258" spans="1:13" hidden="1" x14ac:dyDescent="0.3">
      <c r="A258" s="2">
        <f>A244*IF([1]summary!$K$21="",1,0)</f>
        <v>0</v>
      </c>
      <c r="C258" s="46" t="s">
        <v>27</v>
      </c>
      <c r="D258" s="47"/>
      <c r="E258" s="47"/>
      <c r="F258" s="47"/>
      <c r="G258" s="47"/>
      <c r="H258" s="47"/>
      <c r="I258" s="47"/>
      <c r="J258" s="48"/>
    </row>
    <row r="259" spans="1:13" hidden="1" x14ac:dyDescent="0.3">
      <c r="A259" s="2">
        <f>A258</f>
        <v>0</v>
      </c>
    </row>
    <row r="260" spans="1:13" hidden="1" x14ac:dyDescent="0.3">
      <c r="A260" s="2">
        <f>A258</f>
        <v>0</v>
      </c>
    </row>
    <row r="261" spans="1:13" hidden="1" x14ac:dyDescent="0.3">
      <c r="A261" s="2">
        <f>A244*IF([1]summary!$F$10=M261,1,0)</f>
        <v>0</v>
      </c>
      <c r="B261" s="49" t="s">
        <v>28</v>
      </c>
      <c r="C261" s="49"/>
      <c r="D261" s="49"/>
      <c r="E261" s="49"/>
      <c r="F261" s="49"/>
      <c r="G261" s="49"/>
      <c r="H261" s="49"/>
      <c r="I261" s="49"/>
      <c r="J261" s="49"/>
      <c r="K261" s="49"/>
      <c r="M261" s="6" t="s">
        <v>29</v>
      </c>
    </row>
    <row r="262" spans="1:13" hidden="1" x14ac:dyDescent="0.3">
      <c r="A262" s="2">
        <f>A261</f>
        <v>0</v>
      </c>
    </row>
    <row r="263" spans="1:13" ht="15" hidden="1" customHeight="1" x14ac:dyDescent="0.3">
      <c r="A263" s="2">
        <f>A261</f>
        <v>0</v>
      </c>
      <c r="B263" s="50" t="s">
        <v>30</v>
      </c>
      <c r="C263" s="50"/>
      <c r="D263" s="50"/>
      <c r="E263" s="50"/>
      <c r="F263" s="50"/>
      <c r="G263" s="50"/>
      <c r="H263" s="50"/>
      <c r="I263" s="50"/>
      <c r="J263" s="50"/>
      <c r="K263" s="50"/>
    </row>
    <row r="264" spans="1:13" hidden="1" x14ac:dyDescent="0.3">
      <c r="A264" s="2">
        <f>A261</f>
        <v>0</v>
      </c>
    </row>
    <row r="265" spans="1:13" hidden="1" x14ac:dyDescent="0.3">
      <c r="A265" s="2">
        <f>A276</f>
        <v>0</v>
      </c>
    </row>
    <row r="266" spans="1:13" hidden="1" x14ac:dyDescent="0.3">
      <c r="A266" s="2">
        <f>A276</f>
        <v>0</v>
      </c>
      <c r="C266" s="38" t="s">
        <v>31</v>
      </c>
      <c r="D266" s="39"/>
    </row>
    <row r="267" spans="1:13" s="40" customFormat="1" hidden="1" x14ac:dyDescent="0.3">
      <c r="A267" s="2">
        <f>A276</f>
        <v>0</v>
      </c>
      <c r="C267" s="38"/>
      <c r="M267" s="41"/>
    </row>
    <row r="268" spans="1:13" s="40" customFormat="1" ht="15" hidden="1" customHeight="1" x14ac:dyDescent="0.3">
      <c r="A268" s="2">
        <f>A276</f>
        <v>0</v>
      </c>
      <c r="C268" s="38" t="s">
        <v>32</v>
      </c>
      <c r="D268" s="39"/>
      <c r="G268" s="42"/>
      <c r="H268" s="42"/>
      <c r="I268" s="42"/>
      <c r="J268" s="42"/>
      <c r="K268" s="42"/>
      <c r="M268" s="41"/>
    </row>
    <row r="269" spans="1:13" s="40" customFormat="1" hidden="1" x14ac:dyDescent="0.3">
      <c r="A269" s="2">
        <f>A276</f>
        <v>0</v>
      </c>
      <c r="F269" s="43"/>
      <c r="G269" s="51" t="str">
        <f>"podpis a pečiatka "&amp;IF([1]summary!$K$21="","navrhovateľa","dodávateľa")</f>
        <v>podpis a pečiatka dodávateľa</v>
      </c>
      <c r="H269" s="51"/>
      <c r="I269" s="51"/>
      <c r="J269" s="51"/>
      <c r="K269" s="51"/>
      <c r="M269" s="41"/>
    </row>
    <row r="270" spans="1:13" s="40" customFormat="1" hidden="1" x14ac:dyDescent="0.3">
      <c r="A270" s="2">
        <f>A276</f>
        <v>0</v>
      </c>
      <c r="F270" s="43"/>
      <c r="G270" s="44"/>
      <c r="H270" s="44"/>
      <c r="I270" s="44"/>
      <c r="J270" s="44"/>
      <c r="K270" s="44"/>
      <c r="M270" s="41"/>
    </row>
    <row r="271" spans="1:13" ht="15" hidden="1" customHeight="1" x14ac:dyDescent="0.3">
      <c r="A271" s="2">
        <f>A276*IF([1]summary!$K$21="",1,0)</f>
        <v>0</v>
      </c>
      <c r="B271" s="52" t="s">
        <v>33</v>
      </c>
      <c r="C271" s="52"/>
      <c r="D271" s="52"/>
      <c r="E271" s="52"/>
      <c r="F271" s="52"/>
      <c r="G271" s="52"/>
      <c r="H271" s="52"/>
      <c r="I271" s="52"/>
      <c r="J271" s="52"/>
      <c r="K271" s="52"/>
      <c r="L271" s="45"/>
    </row>
    <row r="272" spans="1:13" hidden="1" x14ac:dyDescent="0.3">
      <c r="A272" s="2">
        <f>A271</f>
        <v>0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45"/>
    </row>
    <row r="273" spans="1:13" ht="15" hidden="1" customHeight="1" x14ac:dyDescent="0.3">
      <c r="A273" s="2">
        <f>A276*IF(A271=1,0,1)</f>
        <v>0</v>
      </c>
      <c r="B273" s="52" t="s">
        <v>34</v>
      </c>
      <c r="C273" s="52"/>
      <c r="D273" s="52"/>
      <c r="E273" s="52"/>
      <c r="F273" s="52"/>
      <c r="G273" s="52"/>
      <c r="H273" s="52"/>
      <c r="I273" s="52"/>
      <c r="J273" s="52"/>
      <c r="K273" s="52"/>
      <c r="L273" s="45"/>
    </row>
    <row r="274" spans="1:13" hidden="1" x14ac:dyDescent="0.3">
      <c r="A274" s="2">
        <f>A273</f>
        <v>0</v>
      </c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45"/>
    </row>
    <row r="275" spans="1:13" s="2" customFormat="1" ht="21" hidden="1" x14ac:dyDescent="0.3">
      <c r="A275" s="2">
        <f>A276*IF(J275="",0,1)</f>
        <v>0</v>
      </c>
      <c r="B275" s="4"/>
      <c r="C275" s="5"/>
      <c r="D275" s="5"/>
      <c r="E275" s="5"/>
      <c r="F275" s="5"/>
      <c r="G275" s="5"/>
      <c r="H275" s="5"/>
      <c r="I275" s="5"/>
      <c r="J275" s="97" t="str">
        <f>IF([1]summary!$K$21="",'[1]Výzva na prieskum trhu'!$C$143,"")</f>
        <v/>
      </c>
      <c r="K275" s="97"/>
      <c r="M275" s="6"/>
    </row>
    <row r="276" spans="1:13" s="2" customFormat="1" ht="23.4" hidden="1" x14ac:dyDescent="0.3">
      <c r="A276" s="2">
        <f>IF([1]summary!$K$21="",IF([1]summary!$G$17="všetky predmety spolu",0,1)*A298,IF([1]summary!$E$63="cenové ponuky komplexne",0,1)*A298)</f>
        <v>0</v>
      </c>
      <c r="B276" s="98" t="str">
        <f>IF([1]summary!$K$21="",'[1]Výzva na prieskum trhu'!$B$2,'[1]Výzva na predkladanie ponúk'!$E$89)</f>
        <v>Kúpna zmluva – Príloha č. 2:</v>
      </c>
      <c r="C276" s="98"/>
      <c r="D276" s="98"/>
      <c r="E276" s="98"/>
      <c r="F276" s="98"/>
      <c r="G276" s="98"/>
      <c r="H276" s="98"/>
      <c r="I276" s="98"/>
      <c r="J276" s="98"/>
      <c r="K276" s="98"/>
      <c r="M276" s="6"/>
    </row>
    <row r="277" spans="1:13" s="2" customFormat="1" hidden="1" x14ac:dyDescent="0.3">
      <c r="A277" s="2">
        <f>A276</f>
        <v>0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M277" s="6"/>
    </row>
    <row r="278" spans="1:13" s="2" customFormat="1" ht="23.4" hidden="1" x14ac:dyDescent="0.3">
      <c r="A278" s="2">
        <f>A276</f>
        <v>0</v>
      </c>
      <c r="B278" s="98" t="str">
        <f>IF([1]summary!$K$21="",'[1]Výzva na prieskum trhu'!$E$143,'[1]Výzva na predkladanie ponúk'!$H$89)</f>
        <v>Cena dodávaného predmetu zákazky</v>
      </c>
      <c r="C278" s="98"/>
      <c r="D278" s="98"/>
      <c r="E278" s="98"/>
      <c r="F278" s="98"/>
      <c r="G278" s="98"/>
      <c r="H278" s="98"/>
      <c r="I278" s="98"/>
      <c r="J278" s="98"/>
      <c r="K278" s="98"/>
      <c r="M278" s="6"/>
    </row>
    <row r="279" spans="1:13" hidden="1" x14ac:dyDescent="0.3">
      <c r="A279" s="2">
        <f>A276</f>
        <v>0</v>
      </c>
    </row>
    <row r="280" spans="1:13" ht="15" hidden="1" customHeight="1" x14ac:dyDescent="0.3">
      <c r="A280" s="2">
        <f>A276</f>
        <v>0</v>
      </c>
      <c r="B280" s="50" t="s">
        <v>1</v>
      </c>
      <c r="C280" s="50"/>
      <c r="D280" s="50"/>
      <c r="E280" s="50"/>
      <c r="F280" s="50"/>
      <c r="G280" s="50"/>
      <c r="H280" s="50"/>
      <c r="I280" s="50"/>
      <c r="J280" s="50"/>
      <c r="K280" s="50"/>
    </row>
    <row r="281" spans="1:13" hidden="1" x14ac:dyDescent="0.3">
      <c r="A281" s="2">
        <f>A276</f>
        <v>0</v>
      </c>
      <c r="B281" s="50"/>
      <c r="C281" s="50"/>
      <c r="D281" s="50"/>
      <c r="E281" s="50"/>
      <c r="F281" s="50"/>
      <c r="G281" s="50"/>
      <c r="H281" s="50"/>
      <c r="I281" s="50"/>
      <c r="J281" s="50"/>
      <c r="K281" s="50"/>
    </row>
    <row r="282" spans="1:13" hidden="1" x14ac:dyDescent="0.3">
      <c r="A282" s="2">
        <f>A276</f>
        <v>0</v>
      </c>
      <c r="B282" s="50"/>
      <c r="C282" s="50"/>
      <c r="D282" s="50"/>
      <c r="E282" s="50"/>
      <c r="F282" s="50"/>
      <c r="G282" s="50"/>
      <c r="H282" s="50"/>
      <c r="I282" s="50"/>
      <c r="J282" s="50"/>
      <c r="K282" s="50"/>
    </row>
    <row r="283" spans="1:13" hidden="1" x14ac:dyDescent="0.3">
      <c r="A283" s="2">
        <f>A276</f>
        <v>0</v>
      </c>
    </row>
    <row r="284" spans="1:13" s="2" customFormat="1" ht="19.5" hidden="1" customHeight="1" thickBot="1" x14ac:dyDescent="0.35">
      <c r="A284" s="2">
        <f>A276</f>
        <v>0</v>
      </c>
      <c r="C284" s="99" t="str">
        <f>"Identifikačné údaje "&amp;IF([1]summary!$K$21="","navrhovateľa:","dodávateľa:")</f>
        <v>Identifikačné údaje dodávateľa:</v>
      </c>
      <c r="D284" s="100"/>
      <c r="E284" s="100"/>
      <c r="F284" s="100"/>
      <c r="G284" s="101"/>
      <c r="M284" s="6"/>
    </row>
    <row r="285" spans="1:13" s="2" customFormat="1" ht="19.5" hidden="1" customHeight="1" x14ac:dyDescent="0.3">
      <c r="A285" s="2">
        <f>A276</f>
        <v>0</v>
      </c>
      <c r="C285" s="102" t="s">
        <v>2</v>
      </c>
      <c r="D285" s="103"/>
      <c r="E285" s="104"/>
      <c r="F285" s="105"/>
      <c r="G285" s="106"/>
      <c r="M285" s="6"/>
    </row>
    <row r="286" spans="1:13" s="2" customFormat="1" ht="39" hidden="1" customHeight="1" x14ac:dyDescent="0.3">
      <c r="A286" s="2">
        <f>A276</f>
        <v>0</v>
      </c>
      <c r="C286" s="95" t="s">
        <v>3</v>
      </c>
      <c r="D286" s="96"/>
      <c r="E286" s="90"/>
      <c r="F286" s="91"/>
      <c r="G286" s="92"/>
      <c r="M286" s="6"/>
    </row>
    <row r="287" spans="1:13" s="2" customFormat="1" ht="19.5" hidden="1" customHeight="1" x14ac:dyDescent="0.3">
      <c r="A287" s="2">
        <f>A276</f>
        <v>0</v>
      </c>
      <c r="C287" s="88" t="s">
        <v>4</v>
      </c>
      <c r="D287" s="89"/>
      <c r="E287" s="90"/>
      <c r="F287" s="91"/>
      <c r="G287" s="92"/>
      <c r="M287" s="6"/>
    </row>
    <row r="288" spans="1:13" s="2" customFormat="1" ht="19.5" hidden="1" customHeight="1" x14ac:dyDescent="0.3">
      <c r="A288" s="2">
        <f>A276</f>
        <v>0</v>
      </c>
      <c r="C288" s="88" t="s">
        <v>5</v>
      </c>
      <c r="D288" s="89"/>
      <c r="E288" s="90"/>
      <c r="F288" s="91"/>
      <c r="G288" s="92"/>
      <c r="M288" s="6"/>
    </row>
    <row r="289" spans="1:13" s="2" customFormat="1" ht="30" hidden="1" customHeight="1" x14ac:dyDescent="0.3">
      <c r="A289" s="2">
        <f>A276</f>
        <v>0</v>
      </c>
      <c r="C289" s="93" t="s">
        <v>6</v>
      </c>
      <c r="D289" s="94"/>
      <c r="E289" s="90"/>
      <c r="F289" s="91"/>
      <c r="G289" s="92"/>
      <c r="M289" s="6"/>
    </row>
    <row r="290" spans="1:13" s="2" customFormat="1" ht="19.5" hidden="1" customHeight="1" x14ac:dyDescent="0.3">
      <c r="A290" s="2">
        <f>A276</f>
        <v>0</v>
      </c>
      <c r="C290" s="88" t="s">
        <v>7</v>
      </c>
      <c r="D290" s="89"/>
      <c r="E290" s="90"/>
      <c r="F290" s="91"/>
      <c r="G290" s="92"/>
      <c r="M290" s="6"/>
    </row>
    <row r="291" spans="1:13" s="2" customFormat="1" ht="19.5" hidden="1" customHeight="1" x14ac:dyDescent="0.3">
      <c r="A291" s="2">
        <f>A276</f>
        <v>0</v>
      </c>
      <c r="C291" s="88" t="s">
        <v>8</v>
      </c>
      <c r="D291" s="89"/>
      <c r="E291" s="90"/>
      <c r="F291" s="91"/>
      <c r="G291" s="92"/>
      <c r="M291" s="6"/>
    </row>
    <row r="292" spans="1:13" s="2" customFormat="1" ht="19.5" hidden="1" customHeight="1" x14ac:dyDescent="0.3">
      <c r="A292" s="2">
        <f>A276</f>
        <v>0</v>
      </c>
      <c r="C292" s="88" t="s">
        <v>9</v>
      </c>
      <c r="D292" s="89"/>
      <c r="E292" s="90"/>
      <c r="F292" s="91"/>
      <c r="G292" s="92"/>
      <c r="M292" s="6"/>
    </row>
    <row r="293" spans="1:13" s="2" customFormat="1" ht="19.5" hidden="1" customHeight="1" x14ac:dyDescent="0.3">
      <c r="A293" s="2">
        <f>A276</f>
        <v>0</v>
      </c>
      <c r="C293" s="88" t="s">
        <v>10</v>
      </c>
      <c r="D293" s="89"/>
      <c r="E293" s="90"/>
      <c r="F293" s="91"/>
      <c r="G293" s="92"/>
      <c r="M293" s="6"/>
    </row>
    <row r="294" spans="1:13" s="2" customFormat="1" ht="19.5" hidden="1" customHeight="1" x14ac:dyDescent="0.3">
      <c r="A294" s="2">
        <f>A276</f>
        <v>0</v>
      </c>
      <c r="C294" s="88" t="s">
        <v>11</v>
      </c>
      <c r="D294" s="89"/>
      <c r="E294" s="90"/>
      <c r="F294" s="91"/>
      <c r="G294" s="92"/>
      <c r="M294" s="6"/>
    </row>
    <row r="295" spans="1:13" s="2" customFormat="1" ht="19.5" hidden="1" customHeight="1" thickBot="1" x14ac:dyDescent="0.35">
      <c r="A295" s="2">
        <f>A276</f>
        <v>0</v>
      </c>
      <c r="C295" s="76" t="s">
        <v>12</v>
      </c>
      <c r="D295" s="77"/>
      <c r="E295" s="78"/>
      <c r="F295" s="79"/>
      <c r="G295" s="80"/>
      <c r="M295" s="6"/>
    </row>
    <row r="296" spans="1:13" hidden="1" x14ac:dyDescent="0.3">
      <c r="A296" s="2">
        <f>A276</f>
        <v>0</v>
      </c>
    </row>
    <row r="297" spans="1:13" hidden="1" x14ac:dyDescent="0.3">
      <c r="A297" s="2">
        <f>A276</f>
        <v>0</v>
      </c>
    </row>
    <row r="298" spans="1:13" hidden="1" x14ac:dyDescent="0.3">
      <c r="A298">
        <f>IF(D298&lt;&gt;"",1,0)</f>
        <v>0</v>
      </c>
      <c r="B298" s="81" t="s">
        <v>45</v>
      </c>
      <c r="C298" s="81"/>
      <c r="D298" s="82" t="str">
        <f>IF(VLOOKUP(M298,[1]summary!$A$42:$F$61,2,FALSE)&lt;&gt;"",VLOOKUP(M298,[1]summary!$A$42:$F$61,2,FALSE),"")</f>
        <v/>
      </c>
      <c r="E298" s="82"/>
      <c r="F298" s="82"/>
      <c r="G298" s="82"/>
      <c r="H298" s="82"/>
      <c r="I298" s="82"/>
      <c r="J298" s="82"/>
      <c r="K298" s="9"/>
      <c r="M298" s="1">
        <f>M244+1</f>
        <v>6</v>
      </c>
    </row>
    <row r="299" spans="1:13" hidden="1" x14ac:dyDescent="0.3">
      <c r="A299" s="2">
        <f>A298</f>
        <v>0</v>
      </c>
    </row>
    <row r="300" spans="1:13" ht="54.9" hidden="1" customHeight="1" thickBot="1" x14ac:dyDescent="0.35">
      <c r="A300" s="2">
        <f>A298</f>
        <v>0</v>
      </c>
      <c r="B300" s="83" t="s">
        <v>13</v>
      </c>
      <c r="C300" s="84"/>
      <c r="D300" s="85"/>
      <c r="E300" s="86" t="s">
        <v>14</v>
      </c>
      <c r="F300" s="87"/>
      <c r="G300" s="10" t="s">
        <v>15</v>
      </c>
      <c r="H300" s="11" t="s">
        <v>16</v>
      </c>
      <c r="I300" s="10" t="s">
        <v>17</v>
      </c>
      <c r="J300" s="12" t="s">
        <v>18</v>
      </c>
      <c r="K300" s="13" t="s">
        <v>19</v>
      </c>
    </row>
    <row r="301" spans="1:13" ht="25.5" hidden="1" customHeight="1" x14ac:dyDescent="0.3">
      <c r="A301" s="2">
        <f>A298*IF(B301&lt;&gt;"",1,0)</f>
        <v>0</v>
      </c>
      <c r="B301" s="71"/>
      <c r="C301" s="72"/>
      <c r="D301" s="73"/>
      <c r="E301" s="74"/>
      <c r="F301" s="75"/>
      <c r="G301" s="14" t="s">
        <v>20</v>
      </c>
      <c r="H301" s="15"/>
      <c r="I301" s="16"/>
      <c r="J301" s="17" t="str">
        <f t="shared" ref="J301:J307" si="5">IF(AND(H301&lt;&gt;"",I301&lt;&gt;""),H301*I301,"")</f>
        <v/>
      </c>
      <c r="K301" s="18" t="str">
        <f>IF(J301&lt;&gt;"",J301*IF(E289="platiteľ DPH",1.2,1),"")</f>
        <v/>
      </c>
    </row>
    <row r="302" spans="1:13" ht="25.5" hidden="1" customHeight="1" x14ac:dyDescent="0.3">
      <c r="A302" s="2">
        <f>A298*IF(B302&lt;&gt;"",1,0)</f>
        <v>0</v>
      </c>
      <c r="B302" s="53"/>
      <c r="C302" s="54"/>
      <c r="D302" s="55"/>
      <c r="E302" s="56"/>
      <c r="F302" s="57"/>
      <c r="G302" s="19" t="s">
        <v>20</v>
      </c>
      <c r="H302" s="20"/>
      <c r="I302" s="21"/>
      <c r="J302" s="22" t="str">
        <f t="shared" si="5"/>
        <v/>
      </c>
      <c r="K302" s="23" t="str">
        <f>IF(J302&lt;&gt;"",J302*IF(E289="platiteľ DPH",1.2,1),"")</f>
        <v/>
      </c>
    </row>
    <row r="303" spans="1:13" ht="25.5" hidden="1" customHeight="1" x14ac:dyDescent="0.3">
      <c r="A303" s="2">
        <f>A298*IF(B303&lt;&gt;"",1,0)</f>
        <v>0</v>
      </c>
      <c r="B303" s="53"/>
      <c r="C303" s="54"/>
      <c r="D303" s="55"/>
      <c r="E303" s="56"/>
      <c r="F303" s="57"/>
      <c r="G303" s="19" t="s">
        <v>20</v>
      </c>
      <c r="H303" s="20"/>
      <c r="I303" s="21"/>
      <c r="J303" s="22" t="str">
        <f t="shared" si="5"/>
        <v/>
      </c>
      <c r="K303" s="23" t="str">
        <f>IF(J303&lt;&gt;"",J303*IF(E289="platiteľ DPH",1.2,1),"")</f>
        <v/>
      </c>
    </row>
    <row r="304" spans="1:13" ht="25.5" hidden="1" customHeight="1" x14ac:dyDescent="0.3">
      <c r="A304" s="2">
        <f>A298*IF(B304&lt;&gt;"",1,0)</f>
        <v>0</v>
      </c>
      <c r="B304" s="53"/>
      <c r="C304" s="54"/>
      <c r="D304" s="55"/>
      <c r="E304" s="56"/>
      <c r="F304" s="57"/>
      <c r="G304" s="19" t="s">
        <v>20</v>
      </c>
      <c r="H304" s="20"/>
      <c r="I304" s="21"/>
      <c r="J304" s="22" t="str">
        <f t="shared" si="5"/>
        <v/>
      </c>
      <c r="K304" s="23" t="str">
        <f>IF(J304&lt;&gt;"",J304*IF(E289="platiteľ DPH",1.2,1),"")</f>
        <v/>
      </c>
    </row>
    <row r="305" spans="1:13" ht="25.5" hidden="1" customHeight="1" thickBot="1" x14ac:dyDescent="0.35">
      <c r="A305" s="2">
        <f>A298*IF(B305&lt;&gt;"",1,0)</f>
        <v>0</v>
      </c>
      <c r="B305" s="58"/>
      <c r="C305" s="59"/>
      <c r="D305" s="60"/>
      <c r="E305" s="61"/>
      <c r="F305" s="62"/>
      <c r="G305" s="24" t="s">
        <v>20</v>
      </c>
      <c r="H305" s="25"/>
      <c r="I305" s="26"/>
      <c r="J305" s="27" t="str">
        <f t="shared" si="5"/>
        <v/>
      </c>
      <c r="K305" s="28" t="str">
        <f>IF(J305&lt;&gt;"",J305*IF(E289="platiteľ DPH",1.2,1),"")</f>
        <v/>
      </c>
    </row>
    <row r="306" spans="1:13" ht="25.5" hidden="1" customHeight="1" x14ac:dyDescent="0.3">
      <c r="A306" s="2">
        <f>A298*IF(D306&lt;&gt;"",1,0)</f>
        <v>0</v>
      </c>
      <c r="B306" s="63" t="s">
        <v>21</v>
      </c>
      <c r="C306" s="64"/>
      <c r="D306" s="29" t="s">
        <v>22</v>
      </c>
      <c r="E306" s="67" t="s">
        <v>23</v>
      </c>
      <c r="F306" s="68"/>
      <c r="G306" s="14" t="s">
        <v>23</v>
      </c>
      <c r="H306" s="15"/>
      <c r="I306" s="16">
        <v>1</v>
      </c>
      <c r="J306" s="17" t="str">
        <f t="shared" si="5"/>
        <v/>
      </c>
      <c r="K306" s="18" t="str">
        <f>IF(J306&lt;&gt;"",J306*IF(E289="platiteľ DPH",1.2,1),"")</f>
        <v/>
      </c>
    </row>
    <row r="307" spans="1:13" ht="25.5" hidden="1" customHeight="1" thickBot="1" x14ac:dyDescent="0.35">
      <c r="A307" s="2">
        <f>A298*IF(D307&lt;&gt;"",1,0)</f>
        <v>0</v>
      </c>
      <c r="B307" s="65"/>
      <c r="C307" s="66"/>
      <c r="D307" s="30" t="s">
        <v>24</v>
      </c>
      <c r="E307" s="69" t="s">
        <v>23</v>
      </c>
      <c r="F307" s="70"/>
      <c r="G307" s="24" t="s">
        <v>23</v>
      </c>
      <c r="H307" s="25"/>
      <c r="I307" s="26">
        <v>1</v>
      </c>
      <c r="J307" s="27" t="str">
        <f t="shared" si="5"/>
        <v/>
      </c>
      <c r="K307" s="28" t="str">
        <f>IF(J307&lt;&gt;"",J307*IF(E289="platiteľ DPH",1.2,1),"")</f>
        <v/>
      </c>
    </row>
    <row r="308" spans="1:13" ht="25.5" hidden="1" customHeight="1" thickBot="1" x14ac:dyDescent="0.35">
      <c r="A308" s="31">
        <f>A298</f>
        <v>0</v>
      </c>
      <c r="B308" s="32"/>
      <c r="C308" s="33"/>
      <c r="D308" s="33"/>
      <c r="E308" s="33"/>
      <c r="F308" s="33"/>
      <c r="G308" s="33"/>
      <c r="H308" s="34"/>
      <c r="I308" s="34" t="s">
        <v>25</v>
      </c>
      <c r="J308" s="35" t="str">
        <f>IF(SUM(J301:J307)&gt;0,SUM(J301:J307),"")</f>
        <v/>
      </c>
      <c r="K308" s="35" t="str">
        <f>IF(SUM(K301:K307)&gt;0,SUM(K301:K307),"")</f>
        <v/>
      </c>
    </row>
    <row r="309" spans="1:13" hidden="1" x14ac:dyDescent="0.3">
      <c r="A309" s="2">
        <f>A298</f>
        <v>0</v>
      </c>
      <c r="B309" s="36" t="s">
        <v>26</v>
      </c>
      <c r="C309" s="37"/>
      <c r="D309" s="37"/>
      <c r="E309" s="37"/>
      <c r="F309" s="37"/>
      <c r="G309" s="37"/>
      <c r="H309" s="37"/>
      <c r="I309" s="37"/>
    </row>
    <row r="310" spans="1:13" hidden="1" x14ac:dyDescent="0.3">
      <c r="A310" s="2">
        <f>A298</f>
        <v>0</v>
      </c>
    </row>
    <row r="311" spans="1:13" hidden="1" x14ac:dyDescent="0.3">
      <c r="A311" s="2">
        <f>A298</f>
        <v>0</v>
      </c>
    </row>
    <row r="312" spans="1:13" hidden="1" x14ac:dyDescent="0.3">
      <c r="A312" s="2">
        <f>A298*IF([1]summary!$K$21="",1,0)</f>
        <v>0</v>
      </c>
      <c r="C312" s="46" t="s">
        <v>27</v>
      </c>
      <c r="D312" s="47"/>
      <c r="E312" s="47"/>
      <c r="F312" s="47"/>
      <c r="G312" s="47"/>
      <c r="H312" s="47"/>
      <c r="I312" s="47"/>
      <c r="J312" s="48"/>
    </row>
    <row r="313" spans="1:13" hidden="1" x14ac:dyDescent="0.3">
      <c r="A313" s="2">
        <f>A312</f>
        <v>0</v>
      </c>
    </row>
    <row r="314" spans="1:13" hidden="1" x14ac:dyDescent="0.3">
      <c r="A314" s="2">
        <f>A312</f>
        <v>0</v>
      </c>
    </row>
    <row r="315" spans="1:13" hidden="1" x14ac:dyDescent="0.3">
      <c r="A315" s="2">
        <f>A298*IF([1]summary!$F$10=M315,1,0)</f>
        <v>0</v>
      </c>
      <c r="B315" s="49" t="s">
        <v>28</v>
      </c>
      <c r="C315" s="49"/>
      <c r="D315" s="49"/>
      <c r="E315" s="49"/>
      <c r="F315" s="49"/>
      <c r="G315" s="49"/>
      <c r="H315" s="49"/>
      <c r="I315" s="49"/>
      <c r="J315" s="49"/>
      <c r="K315" s="49"/>
      <c r="M315" s="6" t="s">
        <v>29</v>
      </c>
    </row>
    <row r="316" spans="1:13" hidden="1" x14ac:dyDescent="0.3">
      <c r="A316" s="2">
        <f>A315</f>
        <v>0</v>
      </c>
    </row>
    <row r="317" spans="1:13" ht="15" hidden="1" customHeight="1" x14ac:dyDescent="0.3">
      <c r="A317" s="2">
        <f>A315</f>
        <v>0</v>
      </c>
      <c r="B317" s="50" t="s">
        <v>30</v>
      </c>
      <c r="C317" s="50"/>
      <c r="D317" s="50"/>
      <c r="E317" s="50"/>
      <c r="F317" s="50"/>
      <c r="G317" s="50"/>
      <c r="H317" s="50"/>
      <c r="I317" s="50"/>
      <c r="J317" s="50"/>
      <c r="K317" s="50"/>
    </row>
    <row r="318" spans="1:13" hidden="1" x14ac:dyDescent="0.3">
      <c r="A318" s="2">
        <f>A315</f>
        <v>0</v>
      </c>
    </row>
    <row r="319" spans="1:13" hidden="1" x14ac:dyDescent="0.3">
      <c r="A319" s="2">
        <f>A330</f>
        <v>0</v>
      </c>
    </row>
    <row r="320" spans="1:13" hidden="1" x14ac:dyDescent="0.3">
      <c r="A320" s="2">
        <f>A330</f>
        <v>0</v>
      </c>
      <c r="C320" s="38" t="s">
        <v>31</v>
      </c>
      <c r="D320" s="39"/>
    </row>
    <row r="321" spans="1:13" s="40" customFormat="1" hidden="1" x14ac:dyDescent="0.3">
      <c r="A321" s="2">
        <f>A330</f>
        <v>0</v>
      </c>
      <c r="C321" s="38"/>
      <c r="M321" s="41"/>
    </row>
    <row r="322" spans="1:13" s="40" customFormat="1" ht="15" hidden="1" customHeight="1" x14ac:dyDescent="0.3">
      <c r="A322" s="2">
        <f>A330</f>
        <v>0</v>
      </c>
      <c r="C322" s="38" t="s">
        <v>32</v>
      </c>
      <c r="D322" s="39"/>
      <c r="G322" s="42"/>
      <c r="H322" s="42"/>
      <c r="I322" s="42"/>
      <c r="J322" s="42"/>
      <c r="K322" s="42"/>
      <c r="M322" s="41"/>
    </row>
    <row r="323" spans="1:13" s="40" customFormat="1" hidden="1" x14ac:dyDescent="0.3">
      <c r="A323" s="2">
        <f>A330</f>
        <v>0</v>
      </c>
      <c r="F323" s="43"/>
      <c r="G323" s="51" t="str">
        <f>"podpis a pečiatka "&amp;IF([1]summary!$K$21="","navrhovateľa","dodávateľa")</f>
        <v>podpis a pečiatka dodávateľa</v>
      </c>
      <c r="H323" s="51"/>
      <c r="I323" s="51"/>
      <c r="J323" s="51"/>
      <c r="K323" s="51"/>
      <c r="M323" s="41"/>
    </row>
    <row r="324" spans="1:13" s="40" customFormat="1" hidden="1" x14ac:dyDescent="0.3">
      <c r="A324" s="2">
        <f>A330</f>
        <v>0</v>
      </c>
      <c r="F324" s="43"/>
      <c r="G324" s="44"/>
      <c r="H324" s="44"/>
      <c r="I324" s="44"/>
      <c r="J324" s="44"/>
      <c r="K324" s="44"/>
      <c r="M324" s="41"/>
    </row>
    <row r="325" spans="1:13" ht="15" hidden="1" customHeight="1" x14ac:dyDescent="0.3">
      <c r="A325" s="2">
        <f>A330*IF([1]summary!$K$21="",1,0)</f>
        <v>0</v>
      </c>
      <c r="B325" s="52" t="s">
        <v>33</v>
      </c>
      <c r="C325" s="52"/>
      <c r="D325" s="52"/>
      <c r="E325" s="52"/>
      <c r="F325" s="52"/>
      <c r="G325" s="52"/>
      <c r="H325" s="52"/>
      <c r="I325" s="52"/>
      <c r="J325" s="52"/>
      <c r="K325" s="52"/>
      <c r="L325" s="45"/>
    </row>
    <row r="326" spans="1:13" hidden="1" x14ac:dyDescent="0.3">
      <c r="A326" s="2">
        <f>A325</f>
        <v>0</v>
      </c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45"/>
    </row>
    <row r="327" spans="1:13" ht="15" hidden="1" customHeight="1" x14ac:dyDescent="0.3">
      <c r="A327" s="2">
        <f>A330*IF(A325=1,0,1)</f>
        <v>0</v>
      </c>
      <c r="B327" s="52" t="s">
        <v>34</v>
      </c>
      <c r="C327" s="52"/>
      <c r="D327" s="52"/>
      <c r="E327" s="52"/>
      <c r="F327" s="52"/>
      <c r="G327" s="52"/>
      <c r="H327" s="52"/>
      <c r="I327" s="52"/>
      <c r="J327" s="52"/>
      <c r="K327" s="52"/>
      <c r="L327" s="45"/>
    </row>
    <row r="328" spans="1:13" hidden="1" x14ac:dyDescent="0.3">
      <c r="A328" s="2">
        <f>A327</f>
        <v>0</v>
      </c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45"/>
    </row>
    <row r="329" spans="1:13" s="2" customFormat="1" ht="21" hidden="1" x14ac:dyDescent="0.3">
      <c r="A329" s="2">
        <f>A330*IF(J329="",0,1)</f>
        <v>0</v>
      </c>
      <c r="B329" s="4"/>
      <c r="C329" s="5"/>
      <c r="D329" s="5"/>
      <c r="E329" s="5"/>
      <c r="F329" s="5"/>
      <c r="G329" s="5"/>
      <c r="H329" s="5"/>
      <c r="I329" s="5"/>
      <c r="J329" s="97" t="str">
        <f>IF([1]summary!$K$21="",'[1]Výzva na prieskum trhu'!$C$143,"")</f>
        <v/>
      </c>
      <c r="K329" s="97"/>
      <c r="M329" s="6"/>
    </row>
    <row r="330" spans="1:13" s="2" customFormat="1" ht="23.4" hidden="1" x14ac:dyDescent="0.3">
      <c r="A330" s="2">
        <f>IF([1]summary!$K$21="",IF([1]summary!$G$17="všetky predmety spolu",0,1)*A352,IF([1]summary!$E$63="cenové ponuky komplexne",0,1)*A352)</f>
        <v>0</v>
      </c>
      <c r="B330" s="98" t="str">
        <f>IF([1]summary!$K$21="",'[1]Výzva na prieskum trhu'!$B$2,'[1]Výzva na predkladanie ponúk'!$E$89)</f>
        <v>Kúpna zmluva – Príloha č. 2:</v>
      </c>
      <c r="C330" s="98"/>
      <c r="D330" s="98"/>
      <c r="E330" s="98"/>
      <c r="F330" s="98"/>
      <c r="G330" s="98"/>
      <c r="H330" s="98"/>
      <c r="I330" s="98"/>
      <c r="J330" s="98"/>
      <c r="K330" s="98"/>
      <c r="M330" s="6"/>
    </row>
    <row r="331" spans="1:13" s="2" customFormat="1" hidden="1" x14ac:dyDescent="0.3">
      <c r="A331" s="2">
        <f>A330</f>
        <v>0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M331" s="6"/>
    </row>
    <row r="332" spans="1:13" s="2" customFormat="1" ht="23.4" hidden="1" x14ac:dyDescent="0.3">
      <c r="A332" s="2">
        <f>A330</f>
        <v>0</v>
      </c>
      <c r="B332" s="98" t="str">
        <f>IF([1]summary!$K$21="",'[1]Výzva na prieskum trhu'!$E$143,'[1]Výzva na predkladanie ponúk'!$H$89)</f>
        <v>Cena dodávaného predmetu zákazky</v>
      </c>
      <c r="C332" s="98"/>
      <c r="D332" s="98"/>
      <c r="E332" s="98"/>
      <c r="F332" s="98"/>
      <c r="G332" s="98"/>
      <c r="H332" s="98"/>
      <c r="I332" s="98"/>
      <c r="J332" s="98"/>
      <c r="K332" s="98"/>
      <c r="M332" s="6"/>
    </row>
    <row r="333" spans="1:13" hidden="1" x14ac:dyDescent="0.3">
      <c r="A333" s="2">
        <f>A330</f>
        <v>0</v>
      </c>
    </row>
    <row r="334" spans="1:13" ht="15" hidden="1" customHeight="1" x14ac:dyDescent="0.3">
      <c r="A334" s="2">
        <f>A330</f>
        <v>0</v>
      </c>
      <c r="B334" s="50" t="s">
        <v>1</v>
      </c>
      <c r="C334" s="50"/>
      <c r="D334" s="50"/>
      <c r="E334" s="50"/>
      <c r="F334" s="50"/>
      <c r="G334" s="50"/>
      <c r="H334" s="50"/>
      <c r="I334" s="50"/>
      <c r="J334" s="50"/>
      <c r="K334" s="50"/>
    </row>
    <row r="335" spans="1:13" hidden="1" x14ac:dyDescent="0.3">
      <c r="A335" s="2">
        <f>A330</f>
        <v>0</v>
      </c>
      <c r="B335" s="50"/>
      <c r="C335" s="50"/>
      <c r="D335" s="50"/>
      <c r="E335" s="50"/>
      <c r="F335" s="50"/>
      <c r="G335" s="50"/>
      <c r="H335" s="50"/>
      <c r="I335" s="50"/>
      <c r="J335" s="50"/>
      <c r="K335" s="50"/>
    </row>
    <row r="336" spans="1:13" hidden="1" x14ac:dyDescent="0.3">
      <c r="A336" s="2">
        <f>A330</f>
        <v>0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</row>
    <row r="337" spans="1:13" hidden="1" x14ac:dyDescent="0.3">
      <c r="A337" s="2">
        <f>A330</f>
        <v>0</v>
      </c>
    </row>
    <row r="338" spans="1:13" s="2" customFormat="1" ht="19.5" hidden="1" customHeight="1" thickBot="1" x14ac:dyDescent="0.35">
      <c r="A338" s="2">
        <f>A330</f>
        <v>0</v>
      </c>
      <c r="C338" s="99" t="str">
        <f>"Identifikačné údaje "&amp;IF([1]summary!$K$21="","navrhovateľa:","dodávateľa:")</f>
        <v>Identifikačné údaje dodávateľa:</v>
      </c>
      <c r="D338" s="100"/>
      <c r="E338" s="100"/>
      <c r="F338" s="100"/>
      <c r="G338" s="101"/>
      <c r="M338" s="6"/>
    </row>
    <row r="339" spans="1:13" s="2" customFormat="1" ht="19.5" hidden="1" customHeight="1" x14ac:dyDescent="0.3">
      <c r="A339" s="2">
        <f>A330</f>
        <v>0</v>
      </c>
      <c r="C339" s="102" t="s">
        <v>2</v>
      </c>
      <c r="D339" s="103"/>
      <c r="E339" s="104"/>
      <c r="F339" s="105"/>
      <c r="G339" s="106"/>
      <c r="M339" s="6"/>
    </row>
    <row r="340" spans="1:13" s="2" customFormat="1" ht="39" hidden="1" customHeight="1" x14ac:dyDescent="0.3">
      <c r="A340" s="2">
        <f>A330</f>
        <v>0</v>
      </c>
      <c r="C340" s="95" t="s">
        <v>3</v>
      </c>
      <c r="D340" s="96"/>
      <c r="E340" s="90"/>
      <c r="F340" s="91"/>
      <c r="G340" s="92"/>
      <c r="M340" s="6"/>
    </row>
    <row r="341" spans="1:13" s="2" customFormat="1" ht="19.5" hidden="1" customHeight="1" x14ac:dyDescent="0.3">
      <c r="A341" s="2">
        <f>A330</f>
        <v>0</v>
      </c>
      <c r="C341" s="88" t="s">
        <v>4</v>
      </c>
      <c r="D341" s="89"/>
      <c r="E341" s="90"/>
      <c r="F341" s="91"/>
      <c r="G341" s="92"/>
      <c r="M341" s="6"/>
    </row>
    <row r="342" spans="1:13" s="2" customFormat="1" ht="19.5" hidden="1" customHeight="1" x14ac:dyDescent="0.3">
      <c r="A342" s="2">
        <f>A330</f>
        <v>0</v>
      </c>
      <c r="C342" s="88" t="s">
        <v>5</v>
      </c>
      <c r="D342" s="89"/>
      <c r="E342" s="90"/>
      <c r="F342" s="91"/>
      <c r="G342" s="92"/>
      <c r="M342" s="6"/>
    </row>
    <row r="343" spans="1:13" s="2" customFormat="1" ht="30" hidden="1" customHeight="1" x14ac:dyDescent="0.3">
      <c r="A343" s="2">
        <f>A330</f>
        <v>0</v>
      </c>
      <c r="C343" s="93" t="s">
        <v>6</v>
      </c>
      <c r="D343" s="94"/>
      <c r="E343" s="90"/>
      <c r="F343" s="91"/>
      <c r="G343" s="92"/>
      <c r="M343" s="6"/>
    </row>
    <row r="344" spans="1:13" s="2" customFormat="1" ht="19.5" hidden="1" customHeight="1" x14ac:dyDescent="0.3">
      <c r="A344" s="2">
        <f>A330</f>
        <v>0</v>
      </c>
      <c r="C344" s="88" t="s">
        <v>7</v>
      </c>
      <c r="D344" s="89"/>
      <c r="E344" s="90"/>
      <c r="F344" s="91"/>
      <c r="G344" s="92"/>
      <c r="M344" s="6"/>
    </row>
    <row r="345" spans="1:13" s="2" customFormat="1" ht="19.5" hidden="1" customHeight="1" x14ac:dyDescent="0.3">
      <c r="A345" s="2">
        <f>A330</f>
        <v>0</v>
      </c>
      <c r="C345" s="88" t="s">
        <v>8</v>
      </c>
      <c r="D345" s="89"/>
      <c r="E345" s="90"/>
      <c r="F345" s="91"/>
      <c r="G345" s="92"/>
      <c r="M345" s="6"/>
    </row>
    <row r="346" spans="1:13" s="2" customFormat="1" ht="19.5" hidden="1" customHeight="1" x14ac:dyDescent="0.3">
      <c r="A346" s="2">
        <f>A330</f>
        <v>0</v>
      </c>
      <c r="C346" s="88" t="s">
        <v>9</v>
      </c>
      <c r="D346" s="89"/>
      <c r="E346" s="90"/>
      <c r="F346" s="91"/>
      <c r="G346" s="92"/>
      <c r="M346" s="6"/>
    </row>
    <row r="347" spans="1:13" s="2" customFormat="1" ht="19.5" hidden="1" customHeight="1" x14ac:dyDescent="0.3">
      <c r="A347" s="2">
        <f>A330</f>
        <v>0</v>
      </c>
      <c r="C347" s="88" t="s">
        <v>10</v>
      </c>
      <c r="D347" s="89"/>
      <c r="E347" s="90"/>
      <c r="F347" s="91"/>
      <c r="G347" s="92"/>
      <c r="M347" s="6"/>
    </row>
    <row r="348" spans="1:13" s="2" customFormat="1" ht="19.5" hidden="1" customHeight="1" x14ac:dyDescent="0.3">
      <c r="A348" s="2">
        <f>A330</f>
        <v>0</v>
      </c>
      <c r="C348" s="88" t="s">
        <v>11</v>
      </c>
      <c r="D348" s="89"/>
      <c r="E348" s="90"/>
      <c r="F348" s="91"/>
      <c r="G348" s="92"/>
      <c r="M348" s="6"/>
    </row>
    <row r="349" spans="1:13" s="2" customFormat="1" ht="19.5" hidden="1" customHeight="1" thickBot="1" x14ac:dyDescent="0.35">
      <c r="A349" s="2">
        <f>A330</f>
        <v>0</v>
      </c>
      <c r="C349" s="76" t="s">
        <v>12</v>
      </c>
      <c r="D349" s="77"/>
      <c r="E349" s="78"/>
      <c r="F349" s="79"/>
      <c r="G349" s="80"/>
      <c r="M349" s="6"/>
    </row>
    <row r="350" spans="1:13" hidden="1" x14ac:dyDescent="0.3">
      <c r="A350" s="2">
        <f>A330</f>
        <v>0</v>
      </c>
    </row>
    <row r="351" spans="1:13" hidden="1" x14ac:dyDescent="0.3">
      <c r="A351" s="2">
        <f>A330</f>
        <v>0</v>
      </c>
    </row>
    <row r="352" spans="1:13" hidden="1" x14ac:dyDescent="0.3">
      <c r="A352">
        <f>IF(D352&lt;&gt;"",1,0)</f>
        <v>0</v>
      </c>
      <c r="B352" s="81" t="s">
        <v>46</v>
      </c>
      <c r="C352" s="81"/>
      <c r="D352" s="82" t="str">
        <f>IF(VLOOKUP(M352,[1]summary!$A$42:$F$61,2,FALSE)&lt;&gt;"",VLOOKUP(M352,[1]summary!$A$42:$F$61,2,FALSE),"")</f>
        <v/>
      </c>
      <c r="E352" s="82"/>
      <c r="F352" s="82"/>
      <c r="G352" s="82"/>
      <c r="H352" s="82"/>
      <c r="I352" s="82"/>
      <c r="J352" s="82"/>
      <c r="K352" s="9"/>
      <c r="M352" s="1">
        <f>M298+1</f>
        <v>7</v>
      </c>
    </row>
    <row r="353" spans="1:11" hidden="1" x14ac:dyDescent="0.3">
      <c r="A353" s="2">
        <f>A352</f>
        <v>0</v>
      </c>
    </row>
    <row r="354" spans="1:11" ht="54.9" hidden="1" customHeight="1" thickBot="1" x14ac:dyDescent="0.35">
      <c r="A354" s="2">
        <f>A352</f>
        <v>0</v>
      </c>
      <c r="B354" s="83" t="s">
        <v>13</v>
      </c>
      <c r="C354" s="84"/>
      <c r="D354" s="85"/>
      <c r="E354" s="86" t="s">
        <v>14</v>
      </c>
      <c r="F354" s="87"/>
      <c r="G354" s="10" t="s">
        <v>15</v>
      </c>
      <c r="H354" s="11" t="s">
        <v>16</v>
      </c>
      <c r="I354" s="10" t="s">
        <v>17</v>
      </c>
      <c r="J354" s="12" t="s">
        <v>18</v>
      </c>
      <c r="K354" s="13" t="s">
        <v>19</v>
      </c>
    </row>
    <row r="355" spans="1:11" ht="25.5" hidden="1" customHeight="1" x14ac:dyDescent="0.3">
      <c r="A355" s="2">
        <f>A352*IF(B355&lt;&gt;"",1,0)</f>
        <v>0</v>
      </c>
      <c r="B355" s="71"/>
      <c r="C355" s="72"/>
      <c r="D355" s="73"/>
      <c r="E355" s="74"/>
      <c r="F355" s="75"/>
      <c r="G355" s="14" t="s">
        <v>20</v>
      </c>
      <c r="H355" s="15"/>
      <c r="I355" s="16"/>
      <c r="J355" s="17" t="str">
        <f t="shared" ref="J355:J361" si="6">IF(AND(H355&lt;&gt;"",I355&lt;&gt;""),H355*I355,"")</f>
        <v/>
      </c>
      <c r="K355" s="18" t="str">
        <f>IF(J355&lt;&gt;"",J355*IF(E343="platiteľ DPH",1.2,1),"")</f>
        <v/>
      </c>
    </row>
    <row r="356" spans="1:11" ht="25.5" hidden="1" customHeight="1" x14ac:dyDescent="0.3">
      <c r="A356" s="2">
        <f>A352*IF(B356&lt;&gt;"",1,0)</f>
        <v>0</v>
      </c>
      <c r="B356" s="53"/>
      <c r="C356" s="54"/>
      <c r="D356" s="55"/>
      <c r="E356" s="56"/>
      <c r="F356" s="57"/>
      <c r="G356" s="19" t="s">
        <v>20</v>
      </c>
      <c r="H356" s="20"/>
      <c r="I356" s="21"/>
      <c r="J356" s="22" t="str">
        <f t="shared" si="6"/>
        <v/>
      </c>
      <c r="K356" s="23" t="str">
        <f>IF(J356&lt;&gt;"",J356*IF(E343="platiteľ DPH",1.2,1),"")</f>
        <v/>
      </c>
    </row>
    <row r="357" spans="1:11" ht="25.5" hidden="1" customHeight="1" x14ac:dyDescent="0.3">
      <c r="A357" s="2">
        <f>A352*IF(B357&lt;&gt;"",1,0)</f>
        <v>0</v>
      </c>
      <c r="B357" s="53"/>
      <c r="C357" s="54"/>
      <c r="D357" s="55"/>
      <c r="E357" s="56"/>
      <c r="F357" s="57"/>
      <c r="G357" s="19" t="s">
        <v>20</v>
      </c>
      <c r="H357" s="20"/>
      <c r="I357" s="21"/>
      <c r="J357" s="22" t="str">
        <f t="shared" si="6"/>
        <v/>
      </c>
      <c r="K357" s="23" t="str">
        <f>IF(J357&lt;&gt;"",J357*IF(E343="platiteľ DPH",1.2,1),"")</f>
        <v/>
      </c>
    </row>
    <row r="358" spans="1:11" ht="25.5" hidden="1" customHeight="1" x14ac:dyDescent="0.3">
      <c r="A358" s="2">
        <f>A352*IF(B358&lt;&gt;"",1,0)</f>
        <v>0</v>
      </c>
      <c r="B358" s="53"/>
      <c r="C358" s="54"/>
      <c r="D358" s="55"/>
      <c r="E358" s="56"/>
      <c r="F358" s="57"/>
      <c r="G358" s="19" t="s">
        <v>20</v>
      </c>
      <c r="H358" s="20"/>
      <c r="I358" s="21"/>
      <c r="J358" s="22" t="str">
        <f t="shared" si="6"/>
        <v/>
      </c>
      <c r="K358" s="23" t="str">
        <f>IF(J358&lt;&gt;"",J358*IF(E343="platiteľ DPH",1.2,1),"")</f>
        <v/>
      </c>
    </row>
    <row r="359" spans="1:11" ht="25.5" hidden="1" customHeight="1" thickBot="1" x14ac:dyDescent="0.35">
      <c r="A359" s="2">
        <f>A352*IF(B359&lt;&gt;"",1,0)</f>
        <v>0</v>
      </c>
      <c r="B359" s="58"/>
      <c r="C359" s="59"/>
      <c r="D359" s="60"/>
      <c r="E359" s="61"/>
      <c r="F359" s="62"/>
      <c r="G359" s="24" t="s">
        <v>20</v>
      </c>
      <c r="H359" s="25"/>
      <c r="I359" s="26"/>
      <c r="J359" s="27" t="str">
        <f t="shared" si="6"/>
        <v/>
      </c>
      <c r="K359" s="28" t="str">
        <f>IF(J359&lt;&gt;"",J359*IF(E343="platiteľ DPH",1.2,1),"")</f>
        <v/>
      </c>
    </row>
    <row r="360" spans="1:11" ht="25.5" hidden="1" customHeight="1" x14ac:dyDescent="0.3">
      <c r="A360" s="2">
        <f>A352*IF(D360&lt;&gt;"",1,0)</f>
        <v>0</v>
      </c>
      <c r="B360" s="63" t="s">
        <v>21</v>
      </c>
      <c r="C360" s="64"/>
      <c r="D360" s="29" t="s">
        <v>22</v>
      </c>
      <c r="E360" s="67" t="s">
        <v>23</v>
      </c>
      <c r="F360" s="68"/>
      <c r="G360" s="14" t="s">
        <v>23</v>
      </c>
      <c r="H360" s="15"/>
      <c r="I360" s="16">
        <v>1</v>
      </c>
      <c r="J360" s="17" t="str">
        <f t="shared" si="6"/>
        <v/>
      </c>
      <c r="K360" s="18" t="str">
        <f>IF(J360&lt;&gt;"",J360*IF(E343="platiteľ DPH",1.2,1),"")</f>
        <v/>
      </c>
    </row>
    <row r="361" spans="1:11" ht="25.5" hidden="1" customHeight="1" thickBot="1" x14ac:dyDescent="0.35">
      <c r="A361" s="2">
        <f>A352*IF(D361&lt;&gt;"",1,0)</f>
        <v>0</v>
      </c>
      <c r="B361" s="65"/>
      <c r="C361" s="66"/>
      <c r="D361" s="30" t="s">
        <v>24</v>
      </c>
      <c r="E361" s="69" t="s">
        <v>23</v>
      </c>
      <c r="F361" s="70"/>
      <c r="G361" s="24" t="s">
        <v>23</v>
      </c>
      <c r="H361" s="25"/>
      <c r="I361" s="26">
        <v>1</v>
      </c>
      <c r="J361" s="27" t="str">
        <f t="shared" si="6"/>
        <v/>
      </c>
      <c r="K361" s="28" t="str">
        <f>IF(J361&lt;&gt;"",J361*IF(E343="platiteľ DPH",1.2,1),"")</f>
        <v/>
      </c>
    </row>
    <row r="362" spans="1:11" ht="25.5" hidden="1" customHeight="1" thickBot="1" x14ac:dyDescent="0.35">
      <c r="A362" s="31">
        <f>A352</f>
        <v>0</v>
      </c>
      <c r="B362" s="32"/>
      <c r="C362" s="33"/>
      <c r="D362" s="33"/>
      <c r="E362" s="33"/>
      <c r="F362" s="33"/>
      <c r="G362" s="33"/>
      <c r="H362" s="34"/>
      <c r="I362" s="34" t="s">
        <v>25</v>
      </c>
      <c r="J362" s="35" t="str">
        <f>IF(SUM(J355:J361)&gt;0,SUM(J355:J361),"")</f>
        <v/>
      </c>
      <c r="K362" s="35" t="str">
        <f>IF(SUM(K355:K361)&gt;0,SUM(K355:K361),"")</f>
        <v/>
      </c>
    </row>
    <row r="363" spans="1:11" hidden="1" x14ac:dyDescent="0.3">
      <c r="A363" s="2">
        <f>A352</f>
        <v>0</v>
      </c>
      <c r="B363" s="36" t="s">
        <v>26</v>
      </c>
      <c r="C363" s="37"/>
      <c r="D363" s="37"/>
      <c r="E363" s="37"/>
      <c r="F363" s="37"/>
      <c r="G363" s="37"/>
      <c r="H363" s="37"/>
      <c r="I363" s="37"/>
    </row>
    <row r="364" spans="1:11" hidden="1" x14ac:dyDescent="0.3">
      <c r="A364" s="2">
        <f>A352</f>
        <v>0</v>
      </c>
    </row>
    <row r="365" spans="1:11" hidden="1" x14ac:dyDescent="0.3">
      <c r="A365" s="2">
        <f>A352</f>
        <v>0</v>
      </c>
    </row>
    <row r="366" spans="1:11" hidden="1" x14ac:dyDescent="0.3">
      <c r="A366" s="2">
        <f>A352*IF([1]summary!$K$21="",1,0)</f>
        <v>0</v>
      </c>
      <c r="C366" s="46" t="s">
        <v>27</v>
      </c>
      <c r="D366" s="47"/>
      <c r="E366" s="47"/>
      <c r="F366" s="47"/>
      <c r="G366" s="47"/>
      <c r="H366" s="47"/>
      <c r="I366" s="47"/>
      <c r="J366" s="48"/>
    </row>
    <row r="367" spans="1:11" hidden="1" x14ac:dyDescent="0.3">
      <c r="A367" s="2">
        <f>A366</f>
        <v>0</v>
      </c>
    </row>
    <row r="368" spans="1:11" hidden="1" x14ac:dyDescent="0.3">
      <c r="A368" s="2">
        <f>A366</f>
        <v>0</v>
      </c>
    </row>
    <row r="369" spans="1:13" hidden="1" x14ac:dyDescent="0.3">
      <c r="A369" s="2">
        <f>A352*IF([1]summary!$F$10=M369,1,0)</f>
        <v>0</v>
      </c>
      <c r="B369" s="49" t="s">
        <v>28</v>
      </c>
      <c r="C369" s="49"/>
      <c r="D369" s="49"/>
      <c r="E369" s="49"/>
      <c r="F369" s="49"/>
      <c r="G369" s="49"/>
      <c r="H369" s="49"/>
      <c r="I369" s="49"/>
      <c r="J369" s="49"/>
      <c r="K369" s="49"/>
      <c r="M369" s="6" t="s">
        <v>29</v>
      </c>
    </row>
    <row r="370" spans="1:13" hidden="1" x14ac:dyDescent="0.3">
      <c r="A370" s="2">
        <f>A369</f>
        <v>0</v>
      </c>
    </row>
    <row r="371" spans="1:13" ht="15" hidden="1" customHeight="1" x14ac:dyDescent="0.3">
      <c r="A371" s="2">
        <f>A369</f>
        <v>0</v>
      </c>
      <c r="B371" s="50" t="s">
        <v>30</v>
      </c>
      <c r="C371" s="50"/>
      <c r="D371" s="50"/>
      <c r="E371" s="50"/>
      <c r="F371" s="50"/>
      <c r="G371" s="50"/>
      <c r="H371" s="50"/>
      <c r="I371" s="50"/>
      <c r="J371" s="50"/>
      <c r="K371" s="50"/>
    </row>
    <row r="372" spans="1:13" hidden="1" x14ac:dyDescent="0.3">
      <c r="A372" s="2">
        <f>A369</f>
        <v>0</v>
      </c>
    </row>
    <row r="373" spans="1:13" hidden="1" x14ac:dyDescent="0.3">
      <c r="A373" s="2">
        <f>A384</f>
        <v>0</v>
      </c>
    </row>
    <row r="374" spans="1:13" hidden="1" x14ac:dyDescent="0.3">
      <c r="A374" s="2">
        <f>A384</f>
        <v>0</v>
      </c>
      <c r="C374" s="38" t="s">
        <v>31</v>
      </c>
      <c r="D374" s="39"/>
    </row>
    <row r="375" spans="1:13" s="40" customFormat="1" hidden="1" x14ac:dyDescent="0.3">
      <c r="A375" s="2">
        <f>A384</f>
        <v>0</v>
      </c>
      <c r="C375" s="38"/>
      <c r="M375" s="41"/>
    </row>
    <row r="376" spans="1:13" s="40" customFormat="1" ht="15" hidden="1" customHeight="1" x14ac:dyDescent="0.3">
      <c r="A376" s="2">
        <f>A384</f>
        <v>0</v>
      </c>
      <c r="C376" s="38" t="s">
        <v>32</v>
      </c>
      <c r="D376" s="39"/>
      <c r="G376" s="42"/>
      <c r="H376" s="42"/>
      <c r="I376" s="42"/>
      <c r="J376" s="42"/>
      <c r="K376" s="42"/>
      <c r="M376" s="41"/>
    </row>
    <row r="377" spans="1:13" s="40" customFormat="1" hidden="1" x14ac:dyDescent="0.3">
      <c r="A377" s="2">
        <f>A384</f>
        <v>0</v>
      </c>
      <c r="F377" s="43"/>
      <c r="G377" s="51" t="str">
        <f>"podpis a pečiatka "&amp;IF([1]summary!$K$21="","navrhovateľa","dodávateľa")</f>
        <v>podpis a pečiatka dodávateľa</v>
      </c>
      <c r="H377" s="51"/>
      <c r="I377" s="51"/>
      <c r="J377" s="51"/>
      <c r="K377" s="51"/>
      <c r="M377" s="41"/>
    </row>
    <row r="378" spans="1:13" s="40" customFormat="1" hidden="1" x14ac:dyDescent="0.3">
      <c r="A378" s="2">
        <f>A384</f>
        <v>0</v>
      </c>
      <c r="F378" s="43"/>
      <c r="G378" s="44"/>
      <c r="H378" s="44"/>
      <c r="I378" s="44"/>
      <c r="J378" s="44"/>
      <c r="K378" s="44"/>
      <c r="M378" s="41"/>
    </row>
    <row r="379" spans="1:13" ht="15" hidden="1" customHeight="1" x14ac:dyDescent="0.3">
      <c r="A379" s="2">
        <f>A384*IF([1]summary!$K$21="",1,0)</f>
        <v>0</v>
      </c>
      <c r="B379" s="52" t="s">
        <v>33</v>
      </c>
      <c r="C379" s="52"/>
      <c r="D379" s="52"/>
      <c r="E379" s="52"/>
      <c r="F379" s="52"/>
      <c r="G379" s="52"/>
      <c r="H379" s="52"/>
      <c r="I379" s="52"/>
      <c r="J379" s="52"/>
      <c r="K379" s="52"/>
      <c r="L379" s="45"/>
    </row>
    <row r="380" spans="1:13" hidden="1" x14ac:dyDescent="0.3">
      <c r="A380" s="2">
        <f>A379</f>
        <v>0</v>
      </c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45"/>
    </row>
    <row r="381" spans="1:13" ht="15" hidden="1" customHeight="1" x14ac:dyDescent="0.3">
      <c r="A381" s="2">
        <f>A384*IF(A379=1,0,1)</f>
        <v>0</v>
      </c>
      <c r="B381" s="52" t="s">
        <v>34</v>
      </c>
      <c r="C381" s="52"/>
      <c r="D381" s="52"/>
      <c r="E381" s="52"/>
      <c r="F381" s="52"/>
      <c r="G381" s="52"/>
      <c r="H381" s="52"/>
      <c r="I381" s="52"/>
      <c r="J381" s="52"/>
      <c r="K381" s="52"/>
      <c r="L381" s="45"/>
    </row>
    <row r="382" spans="1:13" hidden="1" x14ac:dyDescent="0.3">
      <c r="A382" s="2">
        <f>A381</f>
        <v>0</v>
      </c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45"/>
    </row>
    <row r="383" spans="1:13" s="2" customFormat="1" ht="21" hidden="1" x14ac:dyDescent="0.3">
      <c r="A383" s="2">
        <f>A384*IF(J383="",0,1)</f>
        <v>0</v>
      </c>
      <c r="B383" s="4"/>
      <c r="C383" s="5"/>
      <c r="D383" s="5"/>
      <c r="E383" s="5"/>
      <c r="F383" s="5"/>
      <c r="G383" s="5"/>
      <c r="H383" s="5"/>
      <c r="I383" s="5"/>
      <c r="J383" s="97" t="str">
        <f>IF([1]summary!$K$21="",'[1]Výzva na prieskum trhu'!$C$143,"")</f>
        <v/>
      </c>
      <c r="K383" s="97"/>
      <c r="M383" s="6"/>
    </row>
    <row r="384" spans="1:13" s="2" customFormat="1" ht="23.4" hidden="1" x14ac:dyDescent="0.3">
      <c r="A384" s="2">
        <f>IF([1]summary!$K$21="",IF([1]summary!$G$17="všetky predmety spolu",0,1)*A406,IF([1]summary!$E$63="cenové ponuky komplexne",0,1)*A406)</f>
        <v>0</v>
      </c>
      <c r="B384" s="98" t="str">
        <f>IF([1]summary!$K$21="",'[1]Výzva na prieskum trhu'!$B$2,'[1]Výzva na predkladanie ponúk'!$E$89)</f>
        <v>Kúpna zmluva – Príloha č. 2:</v>
      </c>
      <c r="C384" s="98"/>
      <c r="D384" s="98"/>
      <c r="E384" s="98"/>
      <c r="F384" s="98"/>
      <c r="G384" s="98"/>
      <c r="H384" s="98"/>
      <c r="I384" s="98"/>
      <c r="J384" s="98"/>
      <c r="K384" s="98"/>
      <c r="M384" s="6"/>
    </row>
    <row r="385" spans="1:13" s="2" customFormat="1" hidden="1" x14ac:dyDescent="0.3">
      <c r="A385" s="2">
        <f>A384</f>
        <v>0</v>
      </c>
      <c r="B385" s="7"/>
      <c r="C385" s="7"/>
      <c r="D385" s="7"/>
      <c r="E385" s="7"/>
      <c r="F385" s="7"/>
      <c r="G385" s="7"/>
      <c r="H385" s="7"/>
      <c r="I385" s="7"/>
      <c r="J385" s="7"/>
      <c r="K385" s="7"/>
      <c r="M385" s="6"/>
    </row>
    <row r="386" spans="1:13" s="2" customFormat="1" ht="23.4" hidden="1" x14ac:dyDescent="0.3">
      <c r="A386" s="2">
        <f>A384</f>
        <v>0</v>
      </c>
      <c r="B386" s="98" t="str">
        <f>IF([1]summary!$K$21="",'[1]Výzva na prieskum trhu'!$E$143,'[1]Výzva na predkladanie ponúk'!$H$89)</f>
        <v>Cena dodávaného predmetu zákazky</v>
      </c>
      <c r="C386" s="98"/>
      <c r="D386" s="98"/>
      <c r="E386" s="98"/>
      <c r="F386" s="98"/>
      <c r="G386" s="98"/>
      <c r="H386" s="98"/>
      <c r="I386" s="98"/>
      <c r="J386" s="98"/>
      <c r="K386" s="98"/>
      <c r="M386" s="6"/>
    </row>
    <row r="387" spans="1:13" hidden="1" x14ac:dyDescent="0.3">
      <c r="A387" s="2">
        <f>A384</f>
        <v>0</v>
      </c>
    </row>
    <row r="388" spans="1:13" ht="15" hidden="1" customHeight="1" x14ac:dyDescent="0.3">
      <c r="A388" s="2">
        <f>A384</f>
        <v>0</v>
      </c>
      <c r="B388" s="50" t="s">
        <v>1</v>
      </c>
      <c r="C388" s="50"/>
      <c r="D388" s="50"/>
      <c r="E388" s="50"/>
      <c r="F388" s="50"/>
      <c r="G388" s="50"/>
      <c r="H388" s="50"/>
      <c r="I388" s="50"/>
      <c r="J388" s="50"/>
      <c r="K388" s="50"/>
    </row>
    <row r="389" spans="1:13" hidden="1" x14ac:dyDescent="0.3">
      <c r="A389" s="2">
        <f>A384</f>
        <v>0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</row>
    <row r="390" spans="1:13" hidden="1" x14ac:dyDescent="0.3">
      <c r="A390" s="2">
        <f>A384</f>
        <v>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</row>
    <row r="391" spans="1:13" hidden="1" x14ac:dyDescent="0.3">
      <c r="A391" s="2">
        <f>A384</f>
        <v>0</v>
      </c>
    </row>
    <row r="392" spans="1:13" s="2" customFormat="1" ht="19.5" hidden="1" customHeight="1" thickBot="1" x14ac:dyDescent="0.35">
      <c r="A392" s="2">
        <f>A384</f>
        <v>0</v>
      </c>
      <c r="C392" s="99" t="str">
        <f>"Identifikačné údaje "&amp;IF([1]summary!$K$21="","navrhovateľa:","dodávateľa:")</f>
        <v>Identifikačné údaje dodávateľa:</v>
      </c>
      <c r="D392" s="100"/>
      <c r="E392" s="100"/>
      <c r="F392" s="100"/>
      <c r="G392" s="101"/>
      <c r="M392" s="6"/>
    </row>
    <row r="393" spans="1:13" s="2" customFormat="1" ht="19.5" hidden="1" customHeight="1" x14ac:dyDescent="0.3">
      <c r="A393" s="2">
        <f>A384</f>
        <v>0</v>
      </c>
      <c r="C393" s="102" t="s">
        <v>2</v>
      </c>
      <c r="D393" s="103"/>
      <c r="E393" s="104"/>
      <c r="F393" s="105"/>
      <c r="G393" s="106"/>
      <c r="M393" s="6"/>
    </row>
    <row r="394" spans="1:13" s="2" customFormat="1" ht="39" hidden="1" customHeight="1" x14ac:dyDescent="0.3">
      <c r="A394" s="2">
        <f>A384</f>
        <v>0</v>
      </c>
      <c r="C394" s="95" t="s">
        <v>3</v>
      </c>
      <c r="D394" s="96"/>
      <c r="E394" s="90"/>
      <c r="F394" s="91"/>
      <c r="G394" s="92"/>
      <c r="M394" s="6"/>
    </row>
    <row r="395" spans="1:13" s="2" customFormat="1" ht="19.5" hidden="1" customHeight="1" x14ac:dyDescent="0.3">
      <c r="A395" s="2">
        <f>A384</f>
        <v>0</v>
      </c>
      <c r="C395" s="88" t="s">
        <v>4</v>
      </c>
      <c r="D395" s="89"/>
      <c r="E395" s="90"/>
      <c r="F395" s="91"/>
      <c r="G395" s="92"/>
      <c r="M395" s="6"/>
    </row>
    <row r="396" spans="1:13" s="2" customFormat="1" ht="19.5" hidden="1" customHeight="1" x14ac:dyDescent="0.3">
      <c r="A396" s="2">
        <f>A384</f>
        <v>0</v>
      </c>
      <c r="C396" s="88" t="s">
        <v>5</v>
      </c>
      <c r="D396" s="89"/>
      <c r="E396" s="90"/>
      <c r="F396" s="91"/>
      <c r="G396" s="92"/>
      <c r="M396" s="6"/>
    </row>
    <row r="397" spans="1:13" s="2" customFormat="1" ht="30" hidden="1" customHeight="1" x14ac:dyDescent="0.3">
      <c r="A397" s="2">
        <f>A384</f>
        <v>0</v>
      </c>
      <c r="C397" s="93" t="s">
        <v>6</v>
      </c>
      <c r="D397" s="94"/>
      <c r="E397" s="90"/>
      <c r="F397" s="91"/>
      <c r="G397" s="92"/>
      <c r="M397" s="6"/>
    </row>
    <row r="398" spans="1:13" s="2" customFormat="1" ht="19.5" hidden="1" customHeight="1" x14ac:dyDescent="0.3">
      <c r="A398" s="2">
        <f>A384</f>
        <v>0</v>
      </c>
      <c r="C398" s="88" t="s">
        <v>7</v>
      </c>
      <c r="D398" s="89"/>
      <c r="E398" s="90"/>
      <c r="F398" s="91"/>
      <c r="G398" s="92"/>
      <c r="M398" s="6"/>
    </row>
    <row r="399" spans="1:13" s="2" customFormat="1" ht="19.5" hidden="1" customHeight="1" x14ac:dyDescent="0.3">
      <c r="A399" s="2">
        <f>A384</f>
        <v>0</v>
      </c>
      <c r="C399" s="88" t="s">
        <v>8</v>
      </c>
      <c r="D399" s="89"/>
      <c r="E399" s="90"/>
      <c r="F399" s="91"/>
      <c r="G399" s="92"/>
      <c r="M399" s="6"/>
    </row>
    <row r="400" spans="1:13" s="2" customFormat="1" ht="19.5" hidden="1" customHeight="1" x14ac:dyDescent="0.3">
      <c r="A400" s="2">
        <f>A384</f>
        <v>0</v>
      </c>
      <c r="C400" s="88" t="s">
        <v>9</v>
      </c>
      <c r="D400" s="89"/>
      <c r="E400" s="90"/>
      <c r="F400" s="91"/>
      <c r="G400" s="92"/>
      <c r="M400" s="6"/>
    </row>
    <row r="401" spans="1:13" s="2" customFormat="1" ht="19.5" hidden="1" customHeight="1" x14ac:dyDescent="0.3">
      <c r="A401" s="2">
        <f>A384</f>
        <v>0</v>
      </c>
      <c r="C401" s="88" t="s">
        <v>10</v>
      </c>
      <c r="D401" s="89"/>
      <c r="E401" s="90"/>
      <c r="F401" s="91"/>
      <c r="G401" s="92"/>
      <c r="M401" s="6"/>
    </row>
    <row r="402" spans="1:13" s="2" customFormat="1" ht="19.5" hidden="1" customHeight="1" x14ac:dyDescent="0.3">
      <c r="A402" s="2">
        <f>A384</f>
        <v>0</v>
      </c>
      <c r="C402" s="88" t="s">
        <v>11</v>
      </c>
      <c r="D402" s="89"/>
      <c r="E402" s="90"/>
      <c r="F402" s="91"/>
      <c r="G402" s="92"/>
      <c r="M402" s="6"/>
    </row>
    <row r="403" spans="1:13" s="2" customFormat="1" ht="19.5" hidden="1" customHeight="1" thickBot="1" x14ac:dyDescent="0.35">
      <c r="A403" s="2">
        <f>A384</f>
        <v>0</v>
      </c>
      <c r="C403" s="76" t="s">
        <v>12</v>
      </c>
      <c r="D403" s="77"/>
      <c r="E403" s="78"/>
      <c r="F403" s="79"/>
      <c r="G403" s="80"/>
      <c r="M403" s="6"/>
    </row>
    <row r="404" spans="1:13" hidden="1" x14ac:dyDescent="0.3">
      <c r="A404" s="2">
        <f>A384</f>
        <v>0</v>
      </c>
    </row>
    <row r="405" spans="1:13" hidden="1" x14ac:dyDescent="0.3">
      <c r="A405" s="2">
        <f>A384</f>
        <v>0</v>
      </c>
    </row>
    <row r="406" spans="1:13" hidden="1" x14ac:dyDescent="0.3">
      <c r="A406">
        <f>IF(D406&lt;&gt;"",1,0)</f>
        <v>0</v>
      </c>
      <c r="B406" s="81" t="s">
        <v>47</v>
      </c>
      <c r="C406" s="81"/>
      <c r="D406" s="82" t="str">
        <f>IF(VLOOKUP(M406,[1]summary!$A$42:$F$61,2,FALSE)&lt;&gt;"",VLOOKUP(M406,[1]summary!$A$42:$F$61,2,FALSE),"")</f>
        <v/>
      </c>
      <c r="E406" s="82"/>
      <c r="F406" s="82"/>
      <c r="G406" s="82"/>
      <c r="H406" s="82"/>
      <c r="I406" s="82"/>
      <c r="J406" s="82"/>
      <c r="K406" s="9"/>
      <c r="M406" s="1">
        <f>M352+1</f>
        <v>8</v>
      </c>
    </row>
    <row r="407" spans="1:13" hidden="1" x14ac:dyDescent="0.3">
      <c r="A407" s="2">
        <f>A406</f>
        <v>0</v>
      </c>
    </row>
    <row r="408" spans="1:13" ht="54.9" hidden="1" customHeight="1" thickBot="1" x14ac:dyDescent="0.35">
      <c r="A408" s="2">
        <f>A406</f>
        <v>0</v>
      </c>
      <c r="B408" s="83" t="s">
        <v>13</v>
      </c>
      <c r="C408" s="84"/>
      <c r="D408" s="85"/>
      <c r="E408" s="86" t="s">
        <v>14</v>
      </c>
      <c r="F408" s="87"/>
      <c r="G408" s="10" t="s">
        <v>15</v>
      </c>
      <c r="H408" s="11" t="s">
        <v>16</v>
      </c>
      <c r="I408" s="10" t="s">
        <v>17</v>
      </c>
      <c r="J408" s="12" t="s">
        <v>18</v>
      </c>
      <c r="K408" s="13" t="s">
        <v>19</v>
      </c>
    </row>
    <row r="409" spans="1:13" ht="25.5" hidden="1" customHeight="1" x14ac:dyDescent="0.3">
      <c r="A409" s="2">
        <f>A406*IF(B409&lt;&gt;"",1,0)</f>
        <v>0</v>
      </c>
      <c r="B409" s="71"/>
      <c r="C409" s="72"/>
      <c r="D409" s="73"/>
      <c r="E409" s="74"/>
      <c r="F409" s="75"/>
      <c r="G409" s="14" t="s">
        <v>20</v>
      </c>
      <c r="H409" s="15"/>
      <c r="I409" s="16"/>
      <c r="J409" s="17" t="str">
        <f t="shared" ref="J409:J415" si="7">IF(AND(H409&lt;&gt;"",I409&lt;&gt;""),H409*I409,"")</f>
        <v/>
      </c>
      <c r="K409" s="18" t="str">
        <f>IF(J409&lt;&gt;"",J409*IF(E397="platiteľ DPH",1.2,1),"")</f>
        <v/>
      </c>
    </row>
    <row r="410" spans="1:13" ht="25.5" hidden="1" customHeight="1" x14ac:dyDescent="0.3">
      <c r="A410" s="2">
        <f>A406*IF(B410&lt;&gt;"",1,0)</f>
        <v>0</v>
      </c>
      <c r="B410" s="53"/>
      <c r="C410" s="54"/>
      <c r="D410" s="55"/>
      <c r="E410" s="56"/>
      <c r="F410" s="57"/>
      <c r="G410" s="19" t="s">
        <v>20</v>
      </c>
      <c r="H410" s="20"/>
      <c r="I410" s="21"/>
      <c r="J410" s="22" t="str">
        <f t="shared" si="7"/>
        <v/>
      </c>
      <c r="K410" s="23" t="str">
        <f>IF(J410&lt;&gt;"",J410*IF(E397="platiteľ DPH",1.2,1),"")</f>
        <v/>
      </c>
    </row>
    <row r="411" spans="1:13" ht="25.5" hidden="1" customHeight="1" x14ac:dyDescent="0.3">
      <c r="A411" s="2">
        <f>A406*IF(B411&lt;&gt;"",1,0)</f>
        <v>0</v>
      </c>
      <c r="B411" s="53"/>
      <c r="C411" s="54"/>
      <c r="D411" s="55"/>
      <c r="E411" s="56"/>
      <c r="F411" s="57"/>
      <c r="G411" s="19" t="s">
        <v>20</v>
      </c>
      <c r="H411" s="20"/>
      <c r="I411" s="21"/>
      <c r="J411" s="22" t="str">
        <f t="shared" si="7"/>
        <v/>
      </c>
      <c r="K411" s="23" t="str">
        <f>IF(J411&lt;&gt;"",J411*IF(E397="platiteľ DPH",1.2,1),"")</f>
        <v/>
      </c>
    </row>
    <row r="412" spans="1:13" ht="25.5" hidden="1" customHeight="1" x14ac:dyDescent="0.3">
      <c r="A412" s="2">
        <f>A406*IF(B412&lt;&gt;"",1,0)</f>
        <v>0</v>
      </c>
      <c r="B412" s="53"/>
      <c r="C412" s="54"/>
      <c r="D412" s="55"/>
      <c r="E412" s="56"/>
      <c r="F412" s="57"/>
      <c r="G412" s="19" t="s">
        <v>20</v>
      </c>
      <c r="H412" s="20"/>
      <c r="I412" s="21"/>
      <c r="J412" s="22" t="str">
        <f t="shared" si="7"/>
        <v/>
      </c>
      <c r="K412" s="23" t="str">
        <f>IF(J412&lt;&gt;"",J412*IF(E397="platiteľ DPH",1.2,1),"")</f>
        <v/>
      </c>
    </row>
    <row r="413" spans="1:13" ht="25.5" hidden="1" customHeight="1" thickBot="1" x14ac:dyDescent="0.35">
      <c r="A413" s="2">
        <f>A406*IF(B413&lt;&gt;"",1,0)</f>
        <v>0</v>
      </c>
      <c r="B413" s="58"/>
      <c r="C413" s="59"/>
      <c r="D413" s="60"/>
      <c r="E413" s="61"/>
      <c r="F413" s="62"/>
      <c r="G413" s="24" t="s">
        <v>20</v>
      </c>
      <c r="H413" s="25"/>
      <c r="I413" s="26"/>
      <c r="J413" s="27" t="str">
        <f t="shared" si="7"/>
        <v/>
      </c>
      <c r="K413" s="28" t="str">
        <f>IF(J413&lt;&gt;"",J413*IF(E397="platiteľ DPH",1.2,1),"")</f>
        <v/>
      </c>
    </row>
    <row r="414" spans="1:13" ht="25.5" hidden="1" customHeight="1" x14ac:dyDescent="0.3">
      <c r="A414" s="2">
        <f>A406*IF(D414&lt;&gt;"",1,0)</f>
        <v>0</v>
      </c>
      <c r="B414" s="63" t="s">
        <v>21</v>
      </c>
      <c r="C414" s="64"/>
      <c r="D414" s="29" t="s">
        <v>22</v>
      </c>
      <c r="E414" s="67" t="s">
        <v>23</v>
      </c>
      <c r="F414" s="68"/>
      <c r="G414" s="14" t="s">
        <v>23</v>
      </c>
      <c r="H414" s="15"/>
      <c r="I414" s="16">
        <v>1</v>
      </c>
      <c r="J414" s="17" t="str">
        <f t="shared" si="7"/>
        <v/>
      </c>
      <c r="K414" s="18" t="str">
        <f>IF(J414&lt;&gt;"",J414*IF(E397="platiteľ DPH",1.2,1),"")</f>
        <v/>
      </c>
    </row>
    <row r="415" spans="1:13" ht="25.5" hidden="1" customHeight="1" thickBot="1" x14ac:dyDescent="0.35">
      <c r="A415" s="2">
        <f>A406*IF(D415&lt;&gt;"",1,0)</f>
        <v>0</v>
      </c>
      <c r="B415" s="65"/>
      <c r="C415" s="66"/>
      <c r="D415" s="30" t="s">
        <v>24</v>
      </c>
      <c r="E415" s="69" t="s">
        <v>23</v>
      </c>
      <c r="F415" s="70"/>
      <c r="G415" s="24" t="s">
        <v>23</v>
      </c>
      <c r="H415" s="25"/>
      <c r="I415" s="26">
        <v>1</v>
      </c>
      <c r="J415" s="27" t="str">
        <f t="shared" si="7"/>
        <v/>
      </c>
      <c r="K415" s="28" t="str">
        <f>IF(J415&lt;&gt;"",J415*IF(E397="platiteľ DPH",1.2,1),"")</f>
        <v/>
      </c>
    </row>
    <row r="416" spans="1:13" ht="25.5" hidden="1" customHeight="1" thickBot="1" x14ac:dyDescent="0.35">
      <c r="A416" s="31">
        <f>A406</f>
        <v>0</v>
      </c>
      <c r="B416" s="32"/>
      <c r="C416" s="33"/>
      <c r="D416" s="33"/>
      <c r="E416" s="33"/>
      <c r="F416" s="33"/>
      <c r="G416" s="33"/>
      <c r="H416" s="34"/>
      <c r="I416" s="34" t="s">
        <v>25</v>
      </c>
      <c r="J416" s="35" t="str">
        <f>IF(SUM(J409:J415)&gt;0,SUM(J409:J415),"")</f>
        <v/>
      </c>
      <c r="K416" s="35" t="str">
        <f>IF(SUM(K409:K415)&gt;0,SUM(K409:K415),"")</f>
        <v/>
      </c>
    </row>
    <row r="417" spans="1:13" hidden="1" x14ac:dyDescent="0.3">
      <c r="A417" s="2">
        <f>A406</f>
        <v>0</v>
      </c>
      <c r="B417" s="36" t="s">
        <v>26</v>
      </c>
      <c r="C417" s="37"/>
      <c r="D417" s="37"/>
      <c r="E417" s="37"/>
      <c r="F417" s="37"/>
      <c r="G417" s="37"/>
      <c r="H417" s="37"/>
      <c r="I417" s="37"/>
    </row>
    <row r="418" spans="1:13" hidden="1" x14ac:dyDescent="0.3">
      <c r="A418" s="2">
        <f>A406</f>
        <v>0</v>
      </c>
    </row>
    <row r="419" spans="1:13" hidden="1" x14ac:dyDescent="0.3">
      <c r="A419" s="2">
        <f>A406</f>
        <v>0</v>
      </c>
    </row>
    <row r="420" spans="1:13" hidden="1" x14ac:dyDescent="0.3">
      <c r="A420" s="2">
        <f>A406*IF([1]summary!$K$21="",1,0)</f>
        <v>0</v>
      </c>
      <c r="C420" s="46" t="s">
        <v>27</v>
      </c>
      <c r="D420" s="47"/>
      <c r="E420" s="47"/>
      <c r="F420" s="47"/>
      <c r="G420" s="47"/>
      <c r="H420" s="47"/>
      <c r="I420" s="47"/>
      <c r="J420" s="48"/>
    </row>
    <row r="421" spans="1:13" hidden="1" x14ac:dyDescent="0.3">
      <c r="A421" s="2">
        <f>A420</f>
        <v>0</v>
      </c>
    </row>
    <row r="422" spans="1:13" hidden="1" x14ac:dyDescent="0.3">
      <c r="A422" s="2">
        <f>A420</f>
        <v>0</v>
      </c>
    </row>
    <row r="423" spans="1:13" hidden="1" x14ac:dyDescent="0.3">
      <c r="A423" s="2">
        <f>A406*IF([1]summary!$F$10=M423,1,0)</f>
        <v>0</v>
      </c>
      <c r="B423" s="49" t="s">
        <v>28</v>
      </c>
      <c r="C423" s="49"/>
      <c r="D423" s="49"/>
      <c r="E423" s="49"/>
      <c r="F423" s="49"/>
      <c r="G423" s="49"/>
      <c r="H423" s="49"/>
      <c r="I423" s="49"/>
      <c r="J423" s="49"/>
      <c r="K423" s="49"/>
      <c r="M423" s="6" t="s">
        <v>29</v>
      </c>
    </row>
    <row r="424" spans="1:13" hidden="1" x14ac:dyDescent="0.3">
      <c r="A424" s="2">
        <f>A423</f>
        <v>0</v>
      </c>
    </row>
    <row r="425" spans="1:13" ht="15" hidden="1" customHeight="1" x14ac:dyDescent="0.3">
      <c r="A425" s="2">
        <f>A423</f>
        <v>0</v>
      </c>
      <c r="B425" s="50" t="s">
        <v>30</v>
      </c>
      <c r="C425" s="50"/>
      <c r="D425" s="50"/>
      <c r="E425" s="50"/>
      <c r="F425" s="50"/>
      <c r="G425" s="50"/>
      <c r="H425" s="50"/>
      <c r="I425" s="50"/>
      <c r="J425" s="50"/>
      <c r="K425" s="50"/>
    </row>
    <row r="426" spans="1:13" hidden="1" x14ac:dyDescent="0.3">
      <c r="A426" s="2">
        <f>A423</f>
        <v>0</v>
      </c>
    </row>
    <row r="427" spans="1:13" hidden="1" x14ac:dyDescent="0.3">
      <c r="A427" s="2">
        <f>A438</f>
        <v>0</v>
      </c>
    </row>
    <row r="428" spans="1:13" hidden="1" x14ac:dyDescent="0.3">
      <c r="A428" s="2">
        <f>A438</f>
        <v>0</v>
      </c>
      <c r="C428" s="38" t="s">
        <v>31</v>
      </c>
      <c r="D428" s="39"/>
    </row>
    <row r="429" spans="1:13" s="40" customFormat="1" hidden="1" x14ac:dyDescent="0.3">
      <c r="A429" s="2">
        <f>A438</f>
        <v>0</v>
      </c>
      <c r="C429" s="38"/>
      <c r="M429" s="41"/>
    </row>
    <row r="430" spans="1:13" s="40" customFormat="1" ht="15" hidden="1" customHeight="1" x14ac:dyDescent="0.3">
      <c r="A430" s="2">
        <f>A438</f>
        <v>0</v>
      </c>
      <c r="C430" s="38" t="s">
        <v>32</v>
      </c>
      <c r="D430" s="39"/>
      <c r="G430" s="42"/>
      <c r="H430" s="42"/>
      <c r="I430" s="42"/>
      <c r="J430" s="42"/>
      <c r="K430" s="42"/>
      <c r="M430" s="41"/>
    </row>
    <row r="431" spans="1:13" s="40" customFormat="1" hidden="1" x14ac:dyDescent="0.3">
      <c r="A431" s="2">
        <f>A438</f>
        <v>0</v>
      </c>
      <c r="F431" s="43"/>
      <c r="G431" s="51" t="str">
        <f>"podpis a pečiatka "&amp;IF([1]summary!$K$21="","navrhovateľa","dodávateľa")</f>
        <v>podpis a pečiatka dodávateľa</v>
      </c>
      <c r="H431" s="51"/>
      <c r="I431" s="51"/>
      <c r="J431" s="51"/>
      <c r="K431" s="51"/>
      <c r="M431" s="41"/>
    </row>
    <row r="432" spans="1:13" s="40" customFormat="1" hidden="1" x14ac:dyDescent="0.3">
      <c r="A432" s="2">
        <f>A438</f>
        <v>0</v>
      </c>
      <c r="F432" s="43"/>
      <c r="G432" s="44"/>
      <c r="H432" s="44"/>
      <c r="I432" s="44"/>
      <c r="J432" s="44"/>
      <c r="K432" s="44"/>
      <c r="M432" s="41"/>
    </row>
    <row r="433" spans="1:13" ht="15" hidden="1" customHeight="1" x14ac:dyDescent="0.3">
      <c r="A433" s="2">
        <f>A438*IF([1]summary!$K$21="",1,0)</f>
        <v>0</v>
      </c>
      <c r="B433" s="52" t="s">
        <v>33</v>
      </c>
      <c r="C433" s="52"/>
      <c r="D433" s="52"/>
      <c r="E433" s="52"/>
      <c r="F433" s="52"/>
      <c r="G433" s="52"/>
      <c r="H433" s="52"/>
      <c r="I433" s="52"/>
      <c r="J433" s="52"/>
      <c r="K433" s="52"/>
      <c r="L433" s="45"/>
    </row>
    <row r="434" spans="1:13" hidden="1" x14ac:dyDescent="0.3">
      <c r="A434" s="2">
        <f>A433</f>
        <v>0</v>
      </c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45"/>
    </row>
    <row r="435" spans="1:13" ht="15" hidden="1" customHeight="1" x14ac:dyDescent="0.3">
      <c r="A435" s="2">
        <f>A438*IF(A433=1,0,1)</f>
        <v>0</v>
      </c>
      <c r="B435" s="52" t="s">
        <v>34</v>
      </c>
      <c r="C435" s="52"/>
      <c r="D435" s="52"/>
      <c r="E435" s="52"/>
      <c r="F435" s="52"/>
      <c r="G435" s="52"/>
      <c r="H435" s="52"/>
      <c r="I435" s="52"/>
      <c r="J435" s="52"/>
      <c r="K435" s="52"/>
      <c r="L435" s="45"/>
    </row>
    <row r="436" spans="1:13" hidden="1" x14ac:dyDescent="0.3">
      <c r="A436" s="2">
        <f>A435</f>
        <v>0</v>
      </c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45"/>
    </row>
    <row r="437" spans="1:13" s="2" customFormat="1" ht="21" hidden="1" x14ac:dyDescent="0.3">
      <c r="A437" s="2">
        <f>A438*IF(J437="",0,1)</f>
        <v>0</v>
      </c>
      <c r="B437" s="4"/>
      <c r="C437" s="5"/>
      <c r="D437" s="5"/>
      <c r="E437" s="5"/>
      <c r="F437" s="5"/>
      <c r="G437" s="5"/>
      <c r="H437" s="5"/>
      <c r="I437" s="5"/>
      <c r="J437" s="97" t="str">
        <f>IF([1]summary!$K$21="",'[1]Výzva na prieskum trhu'!$C$143,"")</f>
        <v/>
      </c>
      <c r="K437" s="97"/>
      <c r="M437" s="6"/>
    </row>
    <row r="438" spans="1:13" s="2" customFormat="1" ht="23.4" hidden="1" x14ac:dyDescent="0.3">
      <c r="A438" s="2">
        <f>IF([1]summary!$K$21="",IF([1]summary!$G$17="všetky predmety spolu",0,1)*A460,IF([1]summary!$E$63="cenové ponuky komplexne",0,1)*A460)</f>
        <v>0</v>
      </c>
      <c r="B438" s="98" t="str">
        <f>IF([1]summary!$K$21="",'[1]Výzva na prieskum trhu'!$B$2,'[1]Výzva na predkladanie ponúk'!$E$89)</f>
        <v>Kúpna zmluva – Príloha č. 2:</v>
      </c>
      <c r="C438" s="98"/>
      <c r="D438" s="98"/>
      <c r="E438" s="98"/>
      <c r="F438" s="98"/>
      <c r="G438" s="98"/>
      <c r="H438" s="98"/>
      <c r="I438" s="98"/>
      <c r="J438" s="98"/>
      <c r="K438" s="98"/>
      <c r="M438" s="6"/>
    </row>
    <row r="439" spans="1:13" s="2" customFormat="1" hidden="1" x14ac:dyDescent="0.3">
      <c r="A439" s="2">
        <f>A438</f>
        <v>0</v>
      </c>
      <c r="B439" s="7"/>
      <c r="C439" s="7"/>
      <c r="D439" s="7"/>
      <c r="E439" s="7"/>
      <c r="F439" s="7"/>
      <c r="G439" s="7"/>
      <c r="H439" s="7"/>
      <c r="I439" s="7"/>
      <c r="J439" s="7"/>
      <c r="K439" s="7"/>
      <c r="M439" s="6"/>
    </row>
    <row r="440" spans="1:13" s="2" customFormat="1" ht="23.4" hidden="1" x14ac:dyDescent="0.3">
      <c r="A440" s="2">
        <f>A438</f>
        <v>0</v>
      </c>
      <c r="B440" s="98" t="str">
        <f>IF([1]summary!$K$21="",'[1]Výzva na prieskum trhu'!$E$143,'[1]Výzva na predkladanie ponúk'!$H$89)</f>
        <v>Cena dodávaného predmetu zákazky</v>
      </c>
      <c r="C440" s="98"/>
      <c r="D440" s="98"/>
      <c r="E440" s="98"/>
      <c r="F440" s="98"/>
      <c r="G440" s="98"/>
      <c r="H440" s="98"/>
      <c r="I440" s="98"/>
      <c r="J440" s="98"/>
      <c r="K440" s="98"/>
      <c r="M440" s="6"/>
    </row>
    <row r="441" spans="1:13" hidden="1" x14ac:dyDescent="0.3">
      <c r="A441" s="2">
        <f>A438</f>
        <v>0</v>
      </c>
    </row>
    <row r="442" spans="1:13" ht="15" hidden="1" customHeight="1" x14ac:dyDescent="0.3">
      <c r="A442" s="2">
        <f>A438</f>
        <v>0</v>
      </c>
      <c r="B442" s="50" t="s">
        <v>1</v>
      </c>
      <c r="C442" s="50"/>
      <c r="D442" s="50"/>
      <c r="E442" s="50"/>
      <c r="F442" s="50"/>
      <c r="G442" s="50"/>
      <c r="H442" s="50"/>
      <c r="I442" s="50"/>
      <c r="J442" s="50"/>
      <c r="K442" s="50"/>
    </row>
    <row r="443" spans="1:13" hidden="1" x14ac:dyDescent="0.3">
      <c r="A443" s="2">
        <f>A438</f>
        <v>0</v>
      </c>
      <c r="B443" s="50"/>
      <c r="C443" s="50"/>
      <c r="D443" s="50"/>
      <c r="E443" s="50"/>
      <c r="F443" s="50"/>
      <c r="G443" s="50"/>
      <c r="H443" s="50"/>
      <c r="I443" s="50"/>
      <c r="J443" s="50"/>
      <c r="K443" s="50"/>
    </row>
    <row r="444" spans="1:13" hidden="1" x14ac:dyDescent="0.3">
      <c r="A444" s="2">
        <f>A438</f>
        <v>0</v>
      </c>
      <c r="B444" s="50"/>
      <c r="C444" s="50"/>
      <c r="D444" s="50"/>
      <c r="E444" s="50"/>
      <c r="F444" s="50"/>
      <c r="G444" s="50"/>
      <c r="H444" s="50"/>
      <c r="I444" s="50"/>
      <c r="J444" s="50"/>
      <c r="K444" s="50"/>
    </row>
    <row r="445" spans="1:13" hidden="1" x14ac:dyDescent="0.3">
      <c r="A445" s="2">
        <f>A438</f>
        <v>0</v>
      </c>
    </row>
    <row r="446" spans="1:13" s="2" customFormat="1" ht="19.5" hidden="1" customHeight="1" thickBot="1" x14ac:dyDescent="0.35">
      <c r="A446" s="2">
        <f>A438</f>
        <v>0</v>
      </c>
      <c r="C446" s="99" t="str">
        <f>"Identifikačné údaje "&amp;IF([1]summary!$K$21="","navrhovateľa:","dodávateľa:")</f>
        <v>Identifikačné údaje dodávateľa:</v>
      </c>
      <c r="D446" s="100"/>
      <c r="E446" s="100"/>
      <c r="F446" s="100"/>
      <c r="G446" s="101"/>
      <c r="M446" s="6"/>
    </row>
    <row r="447" spans="1:13" s="2" customFormat="1" ht="19.5" hidden="1" customHeight="1" x14ac:dyDescent="0.3">
      <c r="A447" s="2">
        <f>A438</f>
        <v>0</v>
      </c>
      <c r="C447" s="102" t="s">
        <v>2</v>
      </c>
      <c r="D447" s="103"/>
      <c r="E447" s="104"/>
      <c r="F447" s="105"/>
      <c r="G447" s="106"/>
      <c r="M447" s="6"/>
    </row>
    <row r="448" spans="1:13" s="2" customFormat="1" ht="39" hidden="1" customHeight="1" x14ac:dyDescent="0.3">
      <c r="A448" s="2">
        <f>A438</f>
        <v>0</v>
      </c>
      <c r="C448" s="95" t="s">
        <v>3</v>
      </c>
      <c r="D448" s="96"/>
      <c r="E448" s="90"/>
      <c r="F448" s="91"/>
      <c r="G448" s="92"/>
      <c r="M448" s="6"/>
    </row>
    <row r="449" spans="1:13" s="2" customFormat="1" ht="19.5" hidden="1" customHeight="1" x14ac:dyDescent="0.3">
      <c r="A449" s="2">
        <f>A438</f>
        <v>0</v>
      </c>
      <c r="C449" s="88" t="s">
        <v>4</v>
      </c>
      <c r="D449" s="89"/>
      <c r="E449" s="90"/>
      <c r="F449" s="91"/>
      <c r="G449" s="92"/>
      <c r="M449" s="6"/>
    </row>
    <row r="450" spans="1:13" s="2" customFormat="1" ht="19.5" hidden="1" customHeight="1" x14ac:dyDescent="0.3">
      <c r="A450" s="2">
        <f>A438</f>
        <v>0</v>
      </c>
      <c r="C450" s="88" t="s">
        <v>5</v>
      </c>
      <c r="D450" s="89"/>
      <c r="E450" s="90"/>
      <c r="F450" s="91"/>
      <c r="G450" s="92"/>
      <c r="M450" s="6"/>
    </row>
    <row r="451" spans="1:13" s="2" customFormat="1" ht="30" hidden="1" customHeight="1" x14ac:dyDescent="0.3">
      <c r="A451" s="2">
        <f>A438</f>
        <v>0</v>
      </c>
      <c r="C451" s="93" t="s">
        <v>6</v>
      </c>
      <c r="D451" s="94"/>
      <c r="E451" s="90"/>
      <c r="F451" s="91"/>
      <c r="G451" s="92"/>
      <c r="M451" s="6"/>
    </row>
    <row r="452" spans="1:13" s="2" customFormat="1" ht="19.5" hidden="1" customHeight="1" x14ac:dyDescent="0.3">
      <c r="A452" s="2">
        <f>A438</f>
        <v>0</v>
      </c>
      <c r="C452" s="88" t="s">
        <v>7</v>
      </c>
      <c r="D452" s="89"/>
      <c r="E452" s="90"/>
      <c r="F452" s="91"/>
      <c r="G452" s="92"/>
      <c r="M452" s="6"/>
    </row>
    <row r="453" spans="1:13" s="2" customFormat="1" ht="19.5" hidden="1" customHeight="1" x14ac:dyDescent="0.3">
      <c r="A453" s="2">
        <f>A438</f>
        <v>0</v>
      </c>
      <c r="C453" s="88" t="s">
        <v>8</v>
      </c>
      <c r="D453" s="89"/>
      <c r="E453" s="90"/>
      <c r="F453" s="91"/>
      <c r="G453" s="92"/>
      <c r="M453" s="6"/>
    </row>
    <row r="454" spans="1:13" s="2" customFormat="1" ht="19.5" hidden="1" customHeight="1" x14ac:dyDescent="0.3">
      <c r="A454" s="2">
        <f>A438</f>
        <v>0</v>
      </c>
      <c r="C454" s="88" t="s">
        <v>9</v>
      </c>
      <c r="D454" s="89"/>
      <c r="E454" s="90"/>
      <c r="F454" s="91"/>
      <c r="G454" s="92"/>
      <c r="M454" s="6"/>
    </row>
    <row r="455" spans="1:13" s="2" customFormat="1" ht="19.5" hidden="1" customHeight="1" x14ac:dyDescent="0.3">
      <c r="A455" s="2">
        <f>A438</f>
        <v>0</v>
      </c>
      <c r="C455" s="88" t="s">
        <v>10</v>
      </c>
      <c r="D455" s="89"/>
      <c r="E455" s="90"/>
      <c r="F455" s="91"/>
      <c r="G455" s="92"/>
      <c r="M455" s="6"/>
    </row>
    <row r="456" spans="1:13" s="2" customFormat="1" ht="19.5" hidden="1" customHeight="1" x14ac:dyDescent="0.3">
      <c r="A456" s="2">
        <f>A438</f>
        <v>0</v>
      </c>
      <c r="C456" s="88" t="s">
        <v>11</v>
      </c>
      <c r="D456" s="89"/>
      <c r="E456" s="90"/>
      <c r="F456" s="91"/>
      <c r="G456" s="92"/>
      <c r="M456" s="6"/>
    </row>
    <row r="457" spans="1:13" s="2" customFormat="1" ht="19.5" hidden="1" customHeight="1" thickBot="1" x14ac:dyDescent="0.35">
      <c r="A457" s="2">
        <f>A438</f>
        <v>0</v>
      </c>
      <c r="C457" s="76" t="s">
        <v>12</v>
      </c>
      <c r="D457" s="77"/>
      <c r="E457" s="78"/>
      <c r="F457" s="79"/>
      <c r="G457" s="80"/>
      <c r="M457" s="6"/>
    </row>
    <row r="458" spans="1:13" hidden="1" x14ac:dyDescent="0.3">
      <c r="A458" s="2">
        <f>A438</f>
        <v>0</v>
      </c>
    </row>
    <row r="459" spans="1:13" hidden="1" x14ac:dyDescent="0.3">
      <c r="A459" s="2">
        <f>A438</f>
        <v>0</v>
      </c>
    </row>
    <row r="460" spans="1:13" hidden="1" x14ac:dyDescent="0.3">
      <c r="A460">
        <f>IF(D460&lt;&gt;"",1,0)</f>
        <v>0</v>
      </c>
      <c r="B460" s="81" t="s">
        <v>48</v>
      </c>
      <c r="C460" s="81"/>
      <c r="D460" s="82" t="str">
        <f>IF(VLOOKUP(M460,[1]summary!$A$42:$F$61,2,FALSE)&lt;&gt;"",VLOOKUP(M460,[1]summary!$A$42:$F$61,2,FALSE),"")</f>
        <v/>
      </c>
      <c r="E460" s="82"/>
      <c r="F460" s="82"/>
      <c r="G460" s="82"/>
      <c r="H460" s="82"/>
      <c r="I460" s="82"/>
      <c r="J460" s="82"/>
      <c r="K460" s="9"/>
      <c r="M460" s="1">
        <f>M406+1</f>
        <v>9</v>
      </c>
    </row>
    <row r="461" spans="1:13" hidden="1" x14ac:dyDescent="0.3">
      <c r="A461" s="2">
        <f>A460</f>
        <v>0</v>
      </c>
    </row>
    <row r="462" spans="1:13" ht="54.9" hidden="1" customHeight="1" thickBot="1" x14ac:dyDescent="0.35">
      <c r="A462" s="2">
        <f>A460</f>
        <v>0</v>
      </c>
      <c r="B462" s="83" t="s">
        <v>13</v>
      </c>
      <c r="C462" s="84"/>
      <c r="D462" s="85"/>
      <c r="E462" s="86" t="s">
        <v>14</v>
      </c>
      <c r="F462" s="87"/>
      <c r="G462" s="10" t="s">
        <v>15</v>
      </c>
      <c r="H462" s="11" t="s">
        <v>16</v>
      </c>
      <c r="I462" s="10" t="s">
        <v>17</v>
      </c>
      <c r="J462" s="12" t="s">
        <v>18</v>
      </c>
      <c r="K462" s="13" t="s">
        <v>19</v>
      </c>
    </row>
    <row r="463" spans="1:13" ht="25.5" hidden="1" customHeight="1" x14ac:dyDescent="0.3">
      <c r="A463" s="2">
        <f>A460*IF(B463&lt;&gt;"",1,0)</f>
        <v>0</v>
      </c>
      <c r="B463" s="71"/>
      <c r="C463" s="72"/>
      <c r="D463" s="73"/>
      <c r="E463" s="74"/>
      <c r="F463" s="75"/>
      <c r="G463" s="14" t="s">
        <v>20</v>
      </c>
      <c r="H463" s="15"/>
      <c r="I463" s="16"/>
      <c r="J463" s="17" t="str">
        <f t="shared" ref="J463:J469" si="8">IF(AND(H463&lt;&gt;"",I463&lt;&gt;""),H463*I463,"")</f>
        <v/>
      </c>
      <c r="K463" s="18" t="str">
        <f>IF(J463&lt;&gt;"",J463*IF(E451="platiteľ DPH",1.2,1),"")</f>
        <v/>
      </c>
    </row>
    <row r="464" spans="1:13" ht="25.5" hidden="1" customHeight="1" x14ac:dyDescent="0.3">
      <c r="A464" s="2">
        <f>A460*IF(B464&lt;&gt;"",1,0)</f>
        <v>0</v>
      </c>
      <c r="B464" s="53"/>
      <c r="C464" s="54"/>
      <c r="D464" s="55"/>
      <c r="E464" s="56"/>
      <c r="F464" s="57"/>
      <c r="G464" s="19" t="s">
        <v>20</v>
      </c>
      <c r="H464" s="20"/>
      <c r="I464" s="21"/>
      <c r="J464" s="22" t="str">
        <f t="shared" si="8"/>
        <v/>
      </c>
      <c r="K464" s="23" t="str">
        <f>IF(J464&lt;&gt;"",J464*IF(E451="platiteľ DPH",1.2,1),"")</f>
        <v/>
      </c>
    </row>
    <row r="465" spans="1:13" ht="25.5" hidden="1" customHeight="1" x14ac:dyDescent="0.3">
      <c r="A465" s="2">
        <f>A460*IF(B465&lt;&gt;"",1,0)</f>
        <v>0</v>
      </c>
      <c r="B465" s="53"/>
      <c r="C465" s="54"/>
      <c r="D465" s="55"/>
      <c r="E465" s="56"/>
      <c r="F465" s="57"/>
      <c r="G465" s="19" t="s">
        <v>20</v>
      </c>
      <c r="H465" s="20"/>
      <c r="I465" s="21"/>
      <c r="J465" s="22" t="str">
        <f t="shared" si="8"/>
        <v/>
      </c>
      <c r="K465" s="23" t="str">
        <f>IF(J465&lt;&gt;"",J465*IF(E451="platiteľ DPH",1.2,1),"")</f>
        <v/>
      </c>
    </row>
    <row r="466" spans="1:13" ht="25.5" hidden="1" customHeight="1" x14ac:dyDescent="0.3">
      <c r="A466" s="2">
        <f>A460*IF(B466&lt;&gt;"",1,0)</f>
        <v>0</v>
      </c>
      <c r="B466" s="53"/>
      <c r="C466" s="54"/>
      <c r="D466" s="55"/>
      <c r="E466" s="56"/>
      <c r="F466" s="57"/>
      <c r="G466" s="19" t="s">
        <v>20</v>
      </c>
      <c r="H466" s="20"/>
      <c r="I466" s="21"/>
      <c r="J466" s="22" t="str">
        <f t="shared" si="8"/>
        <v/>
      </c>
      <c r="K466" s="23" t="str">
        <f>IF(J466&lt;&gt;"",J466*IF(E451="platiteľ DPH",1.2,1),"")</f>
        <v/>
      </c>
    </row>
    <row r="467" spans="1:13" ht="25.5" hidden="1" customHeight="1" thickBot="1" x14ac:dyDescent="0.35">
      <c r="A467" s="2">
        <f>A460*IF(B467&lt;&gt;"",1,0)</f>
        <v>0</v>
      </c>
      <c r="B467" s="58"/>
      <c r="C467" s="59"/>
      <c r="D467" s="60"/>
      <c r="E467" s="61"/>
      <c r="F467" s="62"/>
      <c r="G467" s="24" t="s">
        <v>20</v>
      </c>
      <c r="H467" s="25"/>
      <c r="I467" s="26"/>
      <c r="J467" s="27" t="str">
        <f t="shared" si="8"/>
        <v/>
      </c>
      <c r="K467" s="28" t="str">
        <f>IF(J467&lt;&gt;"",J467*IF(E451="platiteľ DPH",1.2,1),"")</f>
        <v/>
      </c>
    </row>
    <row r="468" spans="1:13" ht="25.5" hidden="1" customHeight="1" x14ac:dyDescent="0.3">
      <c r="A468" s="2">
        <f>A460*IF(D468&lt;&gt;"",1,0)</f>
        <v>0</v>
      </c>
      <c r="B468" s="63" t="s">
        <v>21</v>
      </c>
      <c r="C468" s="64"/>
      <c r="D468" s="29" t="s">
        <v>22</v>
      </c>
      <c r="E468" s="67" t="s">
        <v>23</v>
      </c>
      <c r="F468" s="68"/>
      <c r="G468" s="14" t="s">
        <v>23</v>
      </c>
      <c r="H468" s="15"/>
      <c r="I468" s="16">
        <v>1</v>
      </c>
      <c r="J468" s="17" t="str">
        <f t="shared" si="8"/>
        <v/>
      </c>
      <c r="K468" s="18" t="str">
        <f>IF(J468&lt;&gt;"",J468*IF(E451="platiteľ DPH",1.2,1),"")</f>
        <v/>
      </c>
    </row>
    <row r="469" spans="1:13" ht="25.5" hidden="1" customHeight="1" thickBot="1" x14ac:dyDescent="0.35">
      <c r="A469" s="2">
        <f>A460*IF(D469&lt;&gt;"",1,0)</f>
        <v>0</v>
      </c>
      <c r="B469" s="65"/>
      <c r="C469" s="66"/>
      <c r="D469" s="30" t="s">
        <v>24</v>
      </c>
      <c r="E469" s="69" t="s">
        <v>23</v>
      </c>
      <c r="F469" s="70"/>
      <c r="G469" s="24" t="s">
        <v>23</v>
      </c>
      <c r="H469" s="25"/>
      <c r="I469" s="26">
        <v>1</v>
      </c>
      <c r="J469" s="27" t="str">
        <f t="shared" si="8"/>
        <v/>
      </c>
      <c r="K469" s="28" t="str">
        <f>IF(J469&lt;&gt;"",J469*IF(E451="platiteľ DPH",1.2,1),"")</f>
        <v/>
      </c>
    </row>
    <row r="470" spans="1:13" ht="25.5" hidden="1" customHeight="1" thickBot="1" x14ac:dyDescent="0.35">
      <c r="A470" s="31">
        <f>A460</f>
        <v>0</v>
      </c>
      <c r="B470" s="32"/>
      <c r="C470" s="33"/>
      <c r="D470" s="33"/>
      <c r="E470" s="33"/>
      <c r="F470" s="33"/>
      <c r="G470" s="33"/>
      <c r="H470" s="34"/>
      <c r="I470" s="34" t="s">
        <v>25</v>
      </c>
      <c r="J470" s="35" t="str">
        <f>IF(SUM(J463:J469)&gt;0,SUM(J463:J469),"")</f>
        <v/>
      </c>
      <c r="K470" s="35" t="str">
        <f>IF(SUM(K463:K469)&gt;0,SUM(K463:K469),"")</f>
        <v/>
      </c>
    </row>
    <row r="471" spans="1:13" hidden="1" x14ac:dyDescent="0.3">
      <c r="A471" s="2">
        <f>A460</f>
        <v>0</v>
      </c>
      <c r="B471" s="36" t="s">
        <v>26</v>
      </c>
      <c r="C471" s="37"/>
      <c r="D471" s="37"/>
      <c r="E471" s="37"/>
      <c r="F471" s="37"/>
      <c r="G471" s="37"/>
      <c r="H471" s="37"/>
      <c r="I471" s="37"/>
    </row>
    <row r="472" spans="1:13" hidden="1" x14ac:dyDescent="0.3">
      <c r="A472" s="2">
        <f>A460</f>
        <v>0</v>
      </c>
    </row>
    <row r="473" spans="1:13" hidden="1" x14ac:dyDescent="0.3">
      <c r="A473" s="2">
        <f>A460</f>
        <v>0</v>
      </c>
    </row>
    <row r="474" spans="1:13" hidden="1" x14ac:dyDescent="0.3">
      <c r="A474" s="2">
        <f>A460*IF([1]summary!$K$21="",1,0)</f>
        <v>0</v>
      </c>
      <c r="C474" s="46" t="s">
        <v>27</v>
      </c>
      <c r="D474" s="47"/>
      <c r="E474" s="47"/>
      <c r="F474" s="47"/>
      <c r="G474" s="47"/>
      <c r="H474" s="47"/>
      <c r="I474" s="47"/>
      <c r="J474" s="48"/>
    </row>
    <row r="475" spans="1:13" hidden="1" x14ac:dyDescent="0.3">
      <c r="A475" s="2">
        <f>A474</f>
        <v>0</v>
      </c>
    </row>
    <row r="476" spans="1:13" hidden="1" x14ac:dyDescent="0.3">
      <c r="A476" s="2">
        <f>A474</f>
        <v>0</v>
      </c>
    </row>
    <row r="477" spans="1:13" hidden="1" x14ac:dyDescent="0.3">
      <c r="A477" s="2">
        <f>A460*IF([1]summary!$F$10=M477,1,0)</f>
        <v>0</v>
      </c>
      <c r="B477" s="49" t="s">
        <v>28</v>
      </c>
      <c r="C477" s="49"/>
      <c r="D477" s="49"/>
      <c r="E477" s="49"/>
      <c r="F477" s="49"/>
      <c r="G477" s="49"/>
      <c r="H477" s="49"/>
      <c r="I477" s="49"/>
      <c r="J477" s="49"/>
      <c r="K477" s="49"/>
      <c r="M477" s="6" t="s">
        <v>29</v>
      </c>
    </row>
    <row r="478" spans="1:13" hidden="1" x14ac:dyDescent="0.3">
      <c r="A478" s="2">
        <f>A477</f>
        <v>0</v>
      </c>
    </row>
    <row r="479" spans="1:13" ht="15" hidden="1" customHeight="1" x14ac:dyDescent="0.3">
      <c r="A479" s="2">
        <f>A477</f>
        <v>0</v>
      </c>
      <c r="B479" s="50" t="s">
        <v>30</v>
      </c>
      <c r="C479" s="50"/>
      <c r="D479" s="50"/>
      <c r="E479" s="50"/>
      <c r="F479" s="50"/>
      <c r="G479" s="50"/>
      <c r="H479" s="50"/>
      <c r="I479" s="50"/>
      <c r="J479" s="50"/>
      <c r="K479" s="50"/>
    </row>
    <row r="480" spans="1:13" hidden="1" x14ac:dyDescent="0.3">
      <c r="A480" s="2">
        <f>A477</f>
        <v>0</v>
      </c>
    </row>
    <row r="481" spans="1:13" hidden="1" x14ac:dyDescent="0.3">
      <c r="A481" s="2">
        <f>A492</f>
        <v>0</v>
      </c>
    </row>
    <row r="482" spans="1:13" hidden="1" x14ac:dyDescent="0.3">
      <c r="A482" s="2">
        <f>A492</f>
        <v>0</v>
      </c>
      <c r="C482" s="38" t="s">
        <v>31</v>
      </c>
      <c r="D482" s="39"/>
    </row>
    <row r="483" spans="1:13" s="40" customFormat="1" hidden="1" x14ac:dyDescent="0.3">
      <c r="A483" s="2">
        <f>A492</f>
        <v>0</v>
      </c>
      <c r="C483" s="38"/>
      <c r="M483" s="41"/>
    </row>
    <row r="484" spans="1:13" s="40" customFormat="1" ht="15" hidden="1" customHeight="1" x14ac:dyDescent="0.3">
      <c r="A484" s="2">
        <f>A492</f>
        <v>0</v>
      </c>
      <c r="C484" s="38" t="s">
        <v>32</v>
      </c>
      <c r="D484" s="39"/>
      <c r="G484" s="42"/>
      <c r="H484" s="42"/>
      <c r="I484" s="42"/>
      <c r="J484" s="42"/>
      <c r="K484" s="42"/>
      <c r="M484" s="41"/>
    </row>
    <row r="485" spans="1:13" s="40" customFormat="1" hidden="1" x14ac:dyDescent="0.3">
      <c r="A485" s="2">
        <f>A492</f>
        <v>0</v>
      </c>
      <c r="F485" s="43"/>
      <c r="G485" s="51" t="str">
        <f>"podpis a pečiatka "&amp;IF([1]summary!$K$21="","navrhovateľa","dodávateľa")</f>
        <v>podpis a pečiatka dodávateľa</v>
      </c>
      <c r="H485" s="51"/>
      <c r="I485" s="51"/>
      <c r="J485" s="51"/>
      <c r="K485" s="51"/>
      <c r="M485" s="41"/>
    </row>
    <row r="486" spans="1:13" s="40" customFormat="1" hidden="1" x14ac:dyDescent="0.3">
      <c r="A486" s="2">
        <f>A492</f>
        <v>0</v>
      </c>
      <c r="F486" s="43"/>
      <c r="G486" s="44"/>
      <c r="H486" s="44"/>
      <c r="I486" s="44"/>
      <c r="J486" s="44"/>
      <c r="K486" s="44"/>
      <c r="M486" s="41"/>
    </row>
    <row r="487" spans="1:13" ht="15" hidden="1" customHeight="1" x14ac:dyDescent="0.3">
      <c r="A487" s="2">
        <f>A492*IF([1]summary!$K$21="",1,0)</f>
        <v>0</v>
      </c>
      <c r="B487" s="52" t="s">
        <v>33</v>
      </c>
      <c r="C487" s="52"/>
      <c r="D487" s="52"/>
      <c r="E487" s="52"/>
      <c r="F487" s="52"/>
      <c r="G487" s="52"/>
      <c r="H487" s="52"/>
      <c r="I487" s="52"/>
      <c r="J487" s="52"/>
      <c r="K487" s="52"/>
      <c r="L487" s="45"/>
    </row>
    <row r="488" spans="1:13" hidden="1" x14ac:dyDescent="0.3">
      <c r="A488" s="2">
        <f>A487</f>
        <v>0</v>
      </c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45"/>
    </row>
    <row r="489" spans="1:13" ht="15" hidden="1" customHeight="1" x14ac:dyDescent="0.3">
      <c r="A489" s="2">
        <f>A492*IF(A487=1,0,1)</f>
        <v>0</v>
      </c>
      <c r="B489" s="52" t="s">
        <v>34</v>
      </c>
      <c r="C489" s="52"/>
      <c r="D489" s="52"/>
      <c r="E489" s="52"/>
      <c r="F489" s="52"/>
      <c r="G489" s="52"/>
      <c r="H489" s="52"/>
      <c r="I489" s="52"/>
      <c r="J489" s="52"/>
      <c r="K489" s="52"/>
      <c r="L489" s="45"/>
    </row>
    <row r="490" spans="1:13" hidden="1" x14ac:dyDescent="0.3">
      <c r="A490" s="2">
        <f>A489</f>
        <v>0</v>
      </c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45"/>
    </row>
    <row r="491" spans="1:13" s="2" customFormat="1" ht="21" hidden="1" x14ac:dyDescent="0.3">
      <c r="A491" s="2">
        <f>A492*IF(J491="",0,1)</f>
        <v>0</v>
      </c>
      <c r="B491" s="4"/>
      <c r="C491" s="5"/>
      <c r="D491" s="5"/>
      <c r="E491" s="5"/>
      <c r="F491" s="5"/>
      <c r="G491" s="5"/>
      <c r="H491" s="5"/>
      <c r="I491" s="5"/>
      <c r="J491" s="97" t="str">
        <f>IF([1]summary!$K$21="",'[1]Výzva na prieskum trhu'!$C$143,"")</f>
        <v/>
      </c>
      <c r="K491" s="97"/>
      <c r="M491" s="6"/>
    </row>
    <row r="492" spans="1:13" s="2" customFormat="1" ht="23.4" hidden="1" x14ac:dyDescent="0.3">
      <c r="A492" s="2">
        <f>IF([1]summary!$K$21="",IF([1]summary!$G$17="všetky predmety spolu",0,1)*A514,IF([1]summary!$E$63="cenové ponuky komplexne",0,1)*A514)</f>
        <v>0</v>
      </c>
      <c r="B492" s="98" t="str">
        <f>IF([1]summary!$K$21="",'[1]Výzva na prieskum trhu'!$B$2,'[1]Výzva na predkladanie ponúk'!$E$89)</f>
        <v>Kúpna zmluva – Príloha č. 2:</v>
      </c>
      <c r="C492" s="98"/>
      <c r="D492" s="98"/>
      <c r="E492" s="98"/>
      <c r="F492" s="98"/>
      <c r="G492" s="98"/>
      <c r="H492" s="98"/>
      <c r="I492" s="98"/>
      <c r="J492" s="98"/>
      <c r="K492" s="98"/>
      <c r="M492" s="6"/>
    </row>
    <row r="493" spans="1:13" s="2" customFormat="1" hidden="1" x14ac:dyDescent="0.3">
      <c r="A493" s="2">
        <f>A492</f>
        <v>0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M493" s="6"/>
    </row>
    <row r="494" spans="1:13" s="2" customFormat="1" ht="23.4" hidden="1" x14ac:dyDescent="0.3">
      <c r="A494" s="2">
        <f>A492</f>
        <v>0</v>
      </c>
      <c r="B494" s="98" t="str">
        <f>IF([1]summary!$K$21="",'[1]Výzva na prieskum trhu'!$E$143,'[1]Výzva na predkladanie ponúk'!$H$89)</f>
        <v>Cena dodávaného predmetu zákazky</v>
      </c>
      <c r="C494" s="98"/>
      <c r="D494" s="98"/>
      <c r="E494" s="98"/>
      <c r="F494" s="98"/>
      <c r="G494" s="98"/>
      <c r="H494" s="98"/>
      <c r="I494" s="98"/>
      <c r="J494" s="98"/>
      <c r="K494" s="98"/>
      <c r="M494" s="6"/>
    </row>
    <row r="495" spans="1:13" hidden="1" x14ac:dyDescent="0.3">
      <c r="A495" s="2">
        <f>A492</f>
        <v>0</v>
      </c>
    </row>
    <row r="496" spans="1:13" ht="15" hidden="1" customHeight="1" x14ac:dyDescent="0.3">
      <c r="A496" s="2">
        <f>A492</f>
        <v>0</v>
      </c>
      <c r="B496" s="50" t="s">
        <v>1</v>
      </c>
      <c r="C496" s="50"/>
      <c r="D496" s="50"/>
      <c r="E496" s="50"/>
      <c r="F496" s="50"/>
      <c r="G496" s="50"/>
      <c r="H496" s="50"/>
      <c r="I496" s="50"/>
      <c r="J496" s="50"/>
      <c r="K496" s="50"/>
    </row>
    <row r="497" spans="1:13" hidden="1" x14ac:dyDescent="0.3">
      <c r="A497" s="2">
        <f>A492</f>
        <v>0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</row>
    <row r="498" spans="1:13" hidden="1" x14ac:dyDescent="0.3">
      <c r="A498" s="2">
        <f>A492</f>
        <v>0</v>
      </c>
      <c r="B498" s="50"/>
      <c r="C498" s="50"/>
      <c r="D498" s="50"/>
      <c r="E498" s="50"/>
      <c r="F498" s="50"/>
      <c r="G498" s="50"/>
      <c r="H498" s="50"/>
      <c r="I498" s="50"/>
      <c r="J498" s="50"/>
      <c r="K498" s="50"/>
    </row>
    <row r="499" spans="1:13" hidden="1" x14ac:dyDescent="0.3">
      <c r="A499" s="2">
        <f>A492</f>
        <v>0</v>
      </c>
    </row>
    <row r="500" spans="1:13" s="2" customFormat="1" ht="19.5" hidden="1" customHeight="1" thickBot="1" x14ac:dyDescent="0.35">
      <c r="A500" s="2">
        <f>A492</f>
        <v>0</v>
      </c>
      <c r="C500" s="99" t="str">
        <f>"Identifikačné údaje "&amp;IF([1]summary!$K$21="","navrhovateľa:","dodávateľa:")</f>
        <v>Identifikačné údaje dodávateľa:</v>
      </c>
      <c r="D500" s="100"/>
      <c r="E500" s="100"/>
      <c r="F500" s="100"/>
      <c r="G500" s="101"/>
      <c r="M500" s="6"/>
    </row>
    <row r="501" spans="1:13" s="2" customFormat="1" ht="19.5" hidden="1" customHeight="1" x14ac:dyDescent="0.3">
      <c r="A501" s="2">
        <f>A492</f>
        <v>0</v>
      </c>
      <c r="C501" s="102" t="s">
        <v>2</v>
      </c>
      <c r="D501" s="103"/>
      <c r="E501" s="104"/>
      <c r="F501" s="105"/>
      <c r="G501" s="106"/>
      <c r="M501" s="6"/>
    </row>
    <row r="502" spans="1:13" s="2" customFormat="1" ht="39" hidden="1" customHeight="1" x14ac:dyDescent="0.3">
      <c r="A502" s="2">
        <f>A492</f>
        <v>0</v>
      </c>
      <c r="C502" s="95" t="s">
        <v>3</v>
      </c>
      <c r="D502" s="96"/>
      <c r="E502" s="90"/>
      <c r="F502" s="91"/>
      <c r="G502" s="92"/>
      <c r="M502" s="6"/>
    </row>
    <row r="503" spans="1:13" s="2" customFormat="1" ht="19.5" hidden="1" customHeight="1" x14ac:dyDescent="0.3">
      <c r="A503" s="2">
        <f>A492</f>
        <v>0</v>
      </c>
      <c r="C503" s="88" t="s">
        <v>4</v>
      </c>
      <c r="D503" s="89"/>
      <c r="E503" s="90"/>
      <c r="F503" s="91"/>
      <c r="G503" s="92"/>
      <c r="M503" s="6"/>
    </row>
    <row r="504" spans="1:13" s="2" customFormat="1" ht="19.5" hidden="1" customHeight="1" x14ac:dyDescent="0.3">
      <c r="A504" s="2">
        <f>A492</f>
        <v>0</v>
      </c>
      <c r="C504" s="88" t="s">
        <v>5</v>
      </c>
      <c r="D504" s="89"/>
      <c r="E504" s="90"/>
      <c r="F504" s="91"/>
      <c r="G504" s="92"/>
      <c r="M504" s="6"/>
    </row>
    <row r="505" spans="1:13" s="2" customFormat="1" ht="30" hidden="1" customHeight="1" x14ac:dyDescent="0.3">
      <c r="A505" s="2">
        <f>A492</f>
        <v>0</v>
      </c>
      <c r="C505" s="93" t="s">
        <v>6</v>
      </c>
      <c r="D505" s="94"/>
      <c r="E505" s="90"/>
      <c r="F505" s="91"/>
      <c r="G505" s="92"/>
      <c r="M505" s="6"/>
    </row>
    <row r="506" spans="1:13" s="2" customFormat="1" ht="19.5" hidden="1" customHeight="1" x14ac:dyDescent="0.3">
      <c r="A506" s="2">
        <f>A492</f>
        <v>0</v>
      </c>
      <c r="C506" s="88" t="s">
        <v>7</v>
      </c>
      <c r="D506" s="89"/>
      <c r="E506" s="90"/>
      <c r="F506" s="91"/>
      <c r="G506" s="92"/>
      <c r="M506" s="6"/>
    </row>
    <row r="507" spans="1:13" s="2" customFormat="1" ht="19.5" hidden="1" customHeight="1" x14ac:dyDescent="0.3">
      <c r="A507" s="2">
        <f>A492</f>
        <v>0</v>
      </c>
      <c r="C507" s="88" t="s">
        <v>8</v>
      </c>
      <c r="D507" s="89"/>
      <c r="E507" s="90"/>
      <c r="F507" s="91"/>
      <c r="G507" s="92"/>
      <c r="M507" s="6"/>
    </row>
    <row r="508" spans="1:13" s="2" customFormat="1" ht="19.5" hidden="1" customHeight="1" x14ac:dyDescent="0.3">
      <c r="A508" s="2">
        <f>A492</f>
        <v>0</v>
      </c>
      <c r="C508" s="88" t="s">
        <v>9</v>
      </c>
      <c r="D508" s="89"/>
      <c r="E508" s="90"/>
      <c r="F508" s="91"/>
      <c r="G508" s="92"/>
      <c r="M508" s="6"/>
    </row>
    <row r="509" spans="1:13" s="2" customFormat="1" ht="19.5" hidden="1" customHeight="1" x14ac:dyDescent="0.3">
      <c r="A509" s="2">
        <f>A492</f>
        <v>0</v>
      </c>
      <c r="C509" s="88" t="s">
        <v>10</v>
      </c>
      <c r="D509" s="89"/>
      <c r="E509" s="90"/>
      <c r="F509" s="91"/>
      <c r="G509" s="92"/>
      <c r="M509" s="6"/>
    </row>
    <row r="510" spans="1:13" s="2" customFormat="1" ht="19.5" hidden="1" customHeight="1" x14ac:dyDescent="0.3">
      <c r="A510" s="2">
        <f>A492</f>
        <v>0</v>
      </c>
      <c r="C510" s="88" t="s">
        <v>11</v>
      </c>
      <c r="D510" s="89"/>
      <c r="E510" s="90"/>
      <c r="F510" s="91"/>
      <c r="G510" s="92"/>
      <c r="M510" s="6"/>
    </row>
    <row r="511" spans="1:13" s="2" customFormat="1" ht="19.5" hidden="1" customHeight="1" thickBot="1" x14ac:dyDescent="0.35">
      <c r="A511" s="2">
        <f>A492</f>
        <v>0</v>
      </c>
      <c r="C511" s="76" t="s">
        <v>12</v>
      </c>
      <c r="D511" s="77"/>
      <c r="E511" s="78"/>
      <c r="F511" s="79"/>
      <c r="G511" s="80"/>
      <c r="M511" s="6"/>
    </row>
    <row r="512" spans="1:13" hidden="1" x14ac:dyDescent="0.3">
      <c r="A512" s="2">
        <f>A492</f>
        <v>0</v>
      </c>
    </row>
    <row r="513" spans="1:13" hidden="1" x14ac:dyDescent="0.3">
      <c r="A513" s="2">
        <f>A492</f>
        <v>0</v>
      </c>
    </row>
    <row r="514" spans="1:13" hidden="1" x14ac:dyDescent="0.3">
      <c r="A514">
        <f>IF(D514&lt;&gt;"",1,0)</f>
        <v>0</v>
      </c>
      <c r="B514" s="81" t="s">
        <v>49</v>
      </c>
      <c r="C514" s="81"/>
      <c r="D514" s="82" t="str">
        <f>IF(VLOOKUP(M514,[1]summary!$A$42:$F$61,2,FALSE)&lt;&gt;"",VLOOKUP(M514,[1]summary!$A$42:$F$61,2,FALSE),"")</f>
        <v/>
      </c>
      <c r="E514" s="82"/>
      <c r="F514" s="82"/>
      <c r="G514" s="82"/>
      <c r="H514" s="82"/>
      <c r="I514" s="82"/>
      <c r="J514" s="82"/>
      <c r="K514" s="9"/>
      <c r="M514" s="1">
        <f>M460+1</f>
        <v>10</v>
      </c>
    </row>
    <row r="515" spans="1:13" hidden="1" x14ac:dyDescent="0.3">
      <c r="A515" s="2">
        <f>A514</f>
        <v>0</v>
      </c>
    </row>
    <row r="516" spans="1:13" ht="54.9" hidden="1" customHeight="1" thickBot="1" x14ac:dyDescent="0.35">
      <c r="A516" s="2">
        <f>A514</f>
        <v>0</v>
      </c>
      <c r="B516" s="83" t="s">
        <v>13</v>
      </c>
      <c r="C516" s="84"/>
      <c r="D516" s="85"/>
      <c r="E516" s="86" t="s">
        <v>14</v>
      </c>
      <c r="F516" s="87"/>
      <c r="G516" s="10" t="s">
        <v>15</v>
      </c>
      <c r="H516" s="11" t="s">
        <v>16</v>
      </c>
      <c r="I516" s="10" t="s">
        <v>17</v>
      </c>
      <c r="J516" s="12" t="s">
        <v>18</v>
      </c>
      <c r="K516" s="13" t="s">
        <v>19</v>
      </c>
    </row>
    <row r="517" spans="1:13" ht="25.5" hidden="1" customHeight="1" x14ac:dyDescent="0.3">
      <c r="A517" s="2">
        <f>A514*IF(B517&lt;&gt;"",1,0)</f>
        <v>0</v>
      </c>
      <c r="B517" s="71"/>
      <c r="C517" s="72"/>
      <c r="D517" s="73"/>
      <c r="E517" s="74"/>
      <c r="F517" s="75"/>
      <c r="G517" s="14" t="s">
        <v>20</v>
      </c>
      <c r="H517" s="15"/>
      <c r="I517" s="16"/>
      <c r="J517" s="17" t="str">
        <f t="shared" ref="J517:J523" si="9">IF(AND(H517&lt;&gt;"",I517&lt;&gt;""),H517*I517,"")</f>
        <v/>
      </c>
      <c r="K517" s="18" t="str">
        <f>IF(J517&lt;&gt;"",J517*IF(E505="platiteľ DPH",1.2,1),"")</f>
        <v/>
      </c>
    </row>
    <row r="518" spans="1:13" ht="25.5" hidden="1" customHeight="1" x14ac:dyDescent="0.3">
      <c r="A518" s="2">
        <f>A514*IF(B518&lt;&gt;"",1,0)</f>
        <v>0</v>
      </c>
      <c r="B518" s="53"/>
      <c r="C518" s="54"/>
      <c r="D518" s="55"/>
      <c r="E518" s="56"/>
      <c r="F518" s="57"/>
      <c r="G518" s="19" t="s">
        <v>20</v>
      </c>
      <c r="H518" s="20"/>
      <c r="I518" s="21"/>
      <c r="J518" s="22" t="str">
        <f t="shared" si="9"/>
        <v/>
      </c>
      <c r="K518" s="23" t="str">
        <f>IF(J518&lt;&gt;"",J518*IF(E505="platiteľ DPH",1.2,1),"")</f>
        <v/>
      </c>
    </row>
    <row r="519" spans="1:13" ht="25.5" hidden="1" customHeight="1" x14ac:dyDescent="0.3">
      <c r="A519" s="2">
        <f>A514*IF(B519&lt;&gt;"",1,0)</f>
        <v>0</v>
      </c>
      <c r="B519" s="53"/>
      <c r="C519" s="54"/>
      <c r="D519" s="55"/>
      <c r="E519" s="56"/>
      <c r="F519" s="57"/>
      <c r="G519" s="19" t="s">
        <v>20</v>
      </c>
      <c r="H519" s="20"/>
      <c r="I519" s="21"/>
      <c r="J519" s="22" t="str">
        <f t="shared" si="9"/>
        <v/>
      </c>
      <c r="K519" s="23" t="str">
        <f>IF(J519&lt;&gt;"",J519*IF(E505="platiteľ DPH",1.2,1),"")</f>
        <v/>
      </c>
    </row>
    <row r="520" spans="1:13" ht="25.5" hidden="1" customHeight="1" x14ac:dyDescent="0.3">
      <c r="A520" s="2">
        <f>A514*IF(B520&lt;&gt;"",1,0)</f>
        <v>0</v>
      </c>
      <c r="B520" s="53"/>
      <c r="C520" s="54"/>
      <c r="D520" s="55"/>
      <c r="E520" s="56"/>
      <c r="F520" s="57"/>
      <c r="G520" s="19" t="s">
        <v>20</v>
      </c>
      <c r="H520" s="20"/>
      <c r="I520" s="21"/>
      <c r="J520" s="22" t="str">
        <f t="shared" si="9"/>
        <v/>
      </c>
      <c r="K520" s="23" t="str">
        <f>IF(J520&lt;&gt;"",J520*IF(E505="platiteľ DPH",1.2,1),"")</f>
        <v/>
      </c>
    </row>
    <row r="521" spans="1:13" ht="25.5" hidden="1" customHeight="1" thickBot="1" x14ac:dyDescent="0.35">
      <c r="A521" s="2">
        <f>A514*IF(B521&lt;&gt;"",1,0)</f>
        <v>0</v>
      </c>
      <c r="B521" s="58"/>
      <c r="C521" s="59"/>
      <c r="D521" s="60"/>
      <c r="E521" s="61"/>
      <c r="F521" s="62"/>
      <c r="G521" s="24" t="s">
        <v>20</v>
      </c>
      <c r="H521" s="25"/>
      <c r="I521" s="26"/>
      <c r="J521" s="27" t="str">
        <f t="shared" si="9"/>
        <v/>
      </c>
      <c r="K521" s="28" t="str">
        <f>IF(J521&lt;&gt;"",J521*IF(E505="platiteľ DPH",1.2,1),"")</f>
        <v/>
      </c>
    </row>
    <row r="522" spans="1:13" ht="25.5" hidden="1" customHeight="1" x14ac:dyDescent="0.3">
      <c r="A522" s="2">
        <f>A514*IF(D522&lt;&gt;"",1,0)</f>
        <v>0</v>
      </c>
      <c r="B522" s="63" t="s">
        <v>21</v>
      </c>
      <c r="C522" s="64"/>
      <c r="D522" s="29" t="s">
        <v>22</v>
      </c>
      <c r="E522" s="67" t="s">
        <v>23</v>
      </c>
      <c r="F522" s="68"/>
      <c r="G522" s="14" t="s">
        <v>23</v>
      </c>
      <c r="H522" s="15"/>
      <c r="I522" s="16">
        <v>1</v>
      </c>
      <c r="J522" s="17" t="str">
        <f t="shared" si="9"/>
        <v/>
      </c>
      <c r="K522" s="18" t="str">
        <f>IF(J522&lt;&gt;"",J522*IF(E505="platiteľ DPH",1.2,1),"")</f>
        <v/>
      </c>
    </row>
    <row r="523" spans="1:13" ht="25.5" hidden="1" customHeight="1" thickBot="1" x14ac:dyDescent="0.35">
      <c r="A523" s="2">
        <f>A514*IF(D523&lt;&gt;"",1,0)</f>
        <v>0</v>
      </c>
      <c r="B523" s="65"/>
      <c r="C523" s="66"/>
      <c r="D523" s="30" t="s">
        <v>24</v>
      </c>
      <c r="E523" s="69" t="s">
        <v>23</v>
      </c>
      <c r="F523" s="70"/>
      <c r="G523" s="24" t="s">
        <v>23</v>
      </c>
      <c r="H523" s="25"/>
      <c r="I523" s="26">
        <v>1</v>
      </c>
      <c r="J523" s="27" t="str">
        <f t="shared" si="9"/>
        <v/>
      </c>
      <c r="K523" s="28" t="str">
        <f>IF(J523&lt;&gt;"",J523*IF(E505="platiteľ DPH",1.2,1),"")</f>
        <v/>
      </c>
    </row>
    <row r="524" spans="1:13" ht="25.5" hidden="1" customHeight="1" thickBot="1" x14ac:dyDescent="0.35">
      <c r="A524" s="31">
        <f>A514</f>
        <v>0</v>
      </c>
      <c r="B524" s="32"/>
      <c r="C524" s="33"/>
      <c r="D524" s="33"/>
      <c r="E524" s="33"/>
      <c r="F524" s="33"/>
      <c r="G524" s="33"/>
      <c r="H524" s="34"/>
      <c r="I524" s="34" t="s">
        <v>25</v>
      </c>
      <c r="J524" s="35" t="str">
        <f>IF(SUM(J517:J523)&gt;0,SUM(J517:J523),"")</f>
        <v/>
      </c>
      <c r="K524" s="35" t="str">
        <f>IF(SUM(K517:K523)&gt;0,SUM(K517:K523),"")</f>
        <v/>
      </c>
    </row>
    <row r="525" spans="1:13" hidden="1" x14ac:dyDescent="0.3">
      <c r="A525" s="2">
        <f>A514</f>
        <v>0</v>
      </c>
      <c r="B525" s="36" t="s">
        <v>26</v>
      </c>
      <c r="C525" s="37"/>
      <c r="D525" s="37"/>
      <c r="E525" s="37"/>
      <c r="F525" s="37"/>
      <c r="G525" s="37"/>
      <c r="H525" s="37"/>
      <c r="I525" s="37"/>
    </row>
    <row r="526" spans="1:13" hidden="1" x14ac:dyDescent="0.3">
      <c r="A526" s="2">
        <f>A514</f>
        <v>0</v>
      </c>
    </row>
    <row r="527" spans="1:13" hidden="1" x14ac:dyDescent="0.3">
      <c r="A527" s="2">
        <f>A514</f>
        <v>0</v>
      </c>
    </row>
    <row r="528" spans="1:13" hidden="1" x14ac:dyDescent="0.3">
      <c r="A528" s="2">
        <f>A514*IF([1]summary!$K$21="",1,0)</f>
        <v>0</v>
      </c>
      <c r="C528" s="46" t="s">
        <v>27</v>
      </c>
      <c r="D528" s="47"/>
      <c r="E528" s="47"/>
      <c r="F528" s="47"/>
      <c r="G528" s="47"/>
      <c r="H528" s="47"/>
      <c r="I528" s="47"/>
      <c r="J528" s="48"/>
    </row>
    <row r="529" spans="1:13" hidden="1" x14ac:dyDescent="0.3">
      <c r="A529" s="2">
        <f>A528</f>
        <v>0</v>
      </c>
    </row>
    <row r="530" spans="1:13" hidden="1" x14ac:dyDescent="0.3">
      <c r="A530" s="2">
        <f>A528</f>
        <v>0</v>
      </c>
    </row>
    <row r="531" spans="1:13" hidden="1" x14ac:dyDescent="0.3">
      <c r="A531" s="2">
        <f>A514*IF([1]summary!$F$10=M531,1,0)</f>
        <v>0</v>
      </c>
      <c r="B531" s="49" t="s">
        <v>28</v>
      </c>
      <c r="C531" s="49"/>
      <c r="D531" s="49"/>
      <c r="E531" s="49"/>
      <c r="F531" s="49"/>
      <c r="G531" s="49"/>
      <c r="H531" s="49"/>
      <c r="I531" s="49"/>
      <c r="J531" s="49"/>
      <c r="K531" s="49"/>
      <c r="M531" s="6" t="s">
        <v>29</v>
      </c>
    </row>
    <row r="532" spans="1:13" hidden="1" x14ac:dyDescent="0.3">
      <c r="A532" s="2">
        <f>A531</f>
        <v>0</v>
      </c>
    </row>
    <row r="533" spans="1:13" ht="15" hidden="1" customHeight="1" x14ac:dyDescent="0.3">
      <c r="A533" s="2">
        <f>A531</f>
        <v>0</v>
      </c>
      <c r="B533" s="50" t="s">
        <v>30</v>
      </c>
      <c r="C533" s="50"/>
      <c r="D533" s="50"/>
      <c r="E533" s="50"/>
      <c r="F533" s="50"/>
      <c r="G533" s="50"/>
      <c r="H533" s="50"/>
      <c r="I533" s="50"/>
      <c r="J533" s="50"/>
      <c r="K533" s="50"/>
    </row>
    <row r="534" spans="1:13" hidden="1" x14ac:dyDescent="0.3">
      <c r="A534" s="2">
        <f>A531</f>
        <v>0</v>
      </c>
    </row>
    <row r="535" spans="1:13" hidden="1" x14ac:dyDescent="0.3">
      <c r="A535" s="2">
        <f>A546</f>
        <v>0</v>
      </c>
    </row>
    <row r="536" spans="1:13" hidden="1" x14ac:dyDescent="0.3">
      <c r="A536" s="2">
        <f>A546</f>
        <v>0</v>
      </c>
      <c r="C536" s="38" t="s">
        <v>31</v>
      </c>
      <c r="D536" s="39"/>
    </row>
    <row r="537" spans="1:13" s="40" customFormat="1" hidden="1" x14ac:dyDescent="0.3">
      <c r="A537" s="2">
        <f>A546</f>
        <v>0</v>
      </c>
      <c r="C537" s="38"/>
      <c r="M537" s="41"/>
    </row>
    <row r="538" spans="1:13" s="40" customFormat="1" ht="15" hidden="1" customHeight="1" x14ac:dyDescent="0.3">
      <c r="A538" s="2">
        <f>A546</f>
        <v>0</v>
      </c>
      <c r="C538" s="38" t="s">
        <v>32</v>
      </c>
      <c r="D538" s="39"/>
      <c r="G538" s="42"/>
      <c r="H538" s="42"/>
      <c r="I538" s="42"/>
      <c r="J538" s="42"/>
      <c r="K538" s="42"/>
      <c r="M538" s="41"/>
    </row>
    <row r="539" spans="1:13" s="40" customFormat="1" hidden="1" x14ac:dyDescent="0.3">
      <c r="A539" s="2">
        <f>A546</f>
        <v>0</v>
      </c>
      <c r="F539" s="43"/>
      <c r="G539" s="51" t="str">
        <f>"podpis a pečiatka "&amp;IF([1]summary!$K$21="","navrhovateľa","dodávateľa")</f>
        <v>podpis a pečiatka dodávateľa</v>
      </c>
      <c r="H539" s="51"/>
      <c r="I539" s="51"/>
      <c r="J539" s="51"/>
      <c r="K539" s="51"/>
      <c r="M539" s="41"/>
    </row>
    <row r="540" spans="1:13" s="40" customFormat="1" hidden="1" x14ac:dyDescent="0.3">
      <c r="A540" s="2">
        <f>A546</f>
        <v>0</v>
      </c>
      <c r="F540" s="43"/>
      <c r="G540" s="44"/>
      <c r="H540" s="44"/>
      <c r="I540" s="44"/>
      <c r="J540" s="44"/>
      <c r="K540" s="44"/>
      <c r="M540" s="41"/>
    </row>
    <row r="541" spans="1:13" ht="15" hidden="1" customHeight="1" x14ac:dyDescent="0.3">
      <c r="A541" s="2">
        <f>A546*IF([1]summary!$K$21="",1,0)</f>
        <v>0</v>
      </c>
      <c r="B541" s="52" t="s">
        <v>33</v>
      </c>
      <c r="C541" s="52"/>
      <c r="D541" s="52"/>
      <c r="E541" s="52"/>
      <c r="F541" s="52"/>
      <c r="G541" s="52"/>
      <c r="H541" s="52"/>
      <c r="I541" s="52"/>
      <c r="J541" s="52"/>
      <c r="K541" s="52"/>
      <c r="L541" s="45"/>
    </row>
    <row r="542" spans="1:13" hidden="1" x14ac:dyDescent="0.3">
      <c r="A542" s="2">
        <f>A541</f>
        <v>0</v>
      </c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45"/>
    </row>
    <row r="543" spans="1:13" ht="15" hidden="1" customHeight="1" x14ac:dyDescent="0.3">
      <c r="A543" s="2">
        <f>A546*IF(A541=1,0,1)</f>
        <v>0</v>
      </c>
      <c r="B543" s="52" t="s">
        <v>34</v>
      </c>
      <c r="C543" s="52"/>
      <c r="D543" s="52"/>
      <c r="E543" s="52"/>
      <c r="F543" s="52"/>
      <c r="G543" s="52"/>
      <c r="H543" s="52"/>
      <c r="I543" s="52"/>
      <c r="J543" s="52"/>
      <c r="K543" s="52"/>
      <c r="L543" s="45"/>
    </row>
    <row r="544" spans="1:13" hidden="1" x14ac:dyDescent="0.3">
      <c r="A544" s="2">
        <f>A543</f>
        <v>0</v>
      </c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45"/>
    </row>
    <row r="545" spans="1:13" s="2" customFormat="1" ht="21" hidden="1" x14ac:dyDescent="0.3">
      <c r="A545" s="2">
        <f>A546*IF(J545="",0,1)</f>
        <v>0</v>
      </c>
      <c r="B545" s="4"/>
      <c r="C545" s="5"/>
      <c r="D545" s="5"/>
      <c r="E545" s="5"/>
      <c r="F545" s="5"/>
      <c r="G545" s="5"/>
      <c r="H545" s="5"/>
      <c r="I545" s="5"/>
      <c r="J545" s="97" t="str">
        <f>IF([1]summary!$K$21="",'[1]Výzva na prieskum trhu'!$C$143,"")</f>
        <v/>
      </c>
      <c r="K545" s="97"/>
      <c r="M545" s="6"/>
    </row>
    <row r="546" spans="1:13" s="2" customFormat="1" ht="23.4" hidden="1" x14ac:dyDescent="0.3">
      <c r="A546" s="2">
        <f>IF([1]summary!$K$21="",IF([1]summary!$G$17="všetky predmety spolu",0,1)*A568,IF([1]summary!$E$63="cenové ponuky komplexne",0,1)*A568)</f>
        <v>0</v>
      </c>
      <c r="B546" s="98" t="str">
        <f>IF([1]summary!$K$21="",'[1]Výzva na prieskum trhu'!$B$2,'[1]Výzva na predkladanie ponúk'!$E$89)</f>
        <v>Kúpna zmluva – Príloha č. 2:</v>
      </c>
      <c r="C546" s="98"/>
      <c r="D546" s="98"/>
      <c r="E546" s="98"/>
      <c r="F546" s="98"/>
      <c r="G546" s="98"/>
      <c r="H546" s="98"/>
      <c r="I546" s="98"/>
      <c r="J546" s="98"/>
      <c r="K546" s="98"/>
      <c r="M546" s="6"/>
    </row>
    <row r="547" spans="1:13" s="2" customFormat="1" hidden="1" x14ac:dyDescent="0.3">
      <c r="A547" s="2">
        <f>A546</f>
        <v>0</v>
      </c>
      <c r="B547" s="7"/>
      <c r="C547" s="7"/>
      <c r="D547" s="7"/>
      <c r="E547" s="7"/>
      <c r="F547" s="7"/>
      <c r="G547" s="7"/>
      <c r="H547" s="7"/>
      <c r="I547" s="7"/>
      <c r="J547" s="7"/>
      <c r="K547" s="7"/>
      <c r="M547" s="6"/>
    </row>
    <row r="548" spans="1:13" s="2" customFormat="1" ht="23.4" hidden="1" x14ac:dyDescent="0.3">
      <c r="A548" s="2">
        <f>A546</f>
        <v>0</v>
      </c>
      <c r="B548" s="98" t="str">
        <f>IF([1]summary!$K$21="",'[1]Výzva na prieskum trhu'!$E$143,'[1]Výzva na predkladanie ponúk'!$H$89)</f>
        <v>Cena dodávaného predmetu zákazky</v>
      </c>
      <c r="C548" s="98"/>
      <c r="D548" s="98"/>
      <c r="E548" s="98"/>
      <c r="F548" s="98"/>
      <c r="G548" s="98"/>
      <c r="H548" s="98"/>
      <c r="I548" s="98"/>
      <c r="J548" s="98"/>
      <c r="K548" s="98"/>
      <c r="M548" s="6"/>
    </row>
    <row r="549" spans="1:13" hidden="1" x14ac:dyDescent="0.3">
      <c r="A549" s="2">
        <f>A546</f>
        <v>0</v>
      </c>
    </row>
    <row r="550" spans="1:13" ht="15" hidden="1" customHeight="1" x14ac:dyDescent="0.3">
      <c r="A550" s="2">
        <f>A546</f>
        <v>0</v>
      </c>
      <c r="B550" s="50" t="s">
        <v>1</v>
      </c>
      <c r="C550" s="50"/>
      <c r="D550" s="50"/>
      <c r="E550" s="50"/>
      <c r="F550" s="50"/>
      <c r="G550" s="50"/>
      <c r="H550" s="50"/>
      <c r="I550" s="50"/>
      <c r="J550" s="50"/>
      <c r="K550" s="50"/>
    </row>
    <row r="551" spans="1:13" hidden="1" x14ac:dyDescent="0.3">
      <c r="A551" s="2">
        <f>A546</f>
        <v>0</v>
      </c>
      <c r="B551" s="50"/>
      <c r="C551" s="50"/>
      <c r="D551" s="50"/>
      <c r="E551" s="50"/>
      <c r="F551" s="50"/>
      <c r="G551" s="50"/>
      <c r="H551" s="50"/>
      <c r="I551" s="50"/>
      <c r="J551" s="50"/>
      <c r="K551" s="50"/>
    </row>
    <row r="552" spans="1:13" hidden="1" x14ac:dyDescent="0.3">
      <c r="A552" s="2">
        <f>A546</f>
        <v>0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</row>
    <row r="553" spans="1:13" hidden="1" x14ac:dyDescent="0.3">
      <c r="A553" s="2">
        <f>A546</f>
        <v>0</v>
      </c>
    </row>
    <row r="554" spans="1:13" s="2" customFormat="1" ht="19.5" hidden="1" customHeight="1" thickBot="1" x14ac:dyDescent="0.35">
      <c r="A554" s="2">
        <f>A546</f>
        <v>0</v>
      </c>
      <c r="C554" s="99" t="str">
        <f>"Identifikačné údaje "&amp;IF([1]summary!$K$21="","navrhovateľa:","dodávateľa:")</f>
        <v>Identifikačné údaje dodávateľa:</v>
      </c>
      <c r="D554" s="100"/>
      <c r="E554" s="100"/>
      <c r="F554" s="100"/>
      <c r="G554" s="101"/>
      <c r="M554" s="6"/>
    </row>
    <row r="555" spans="1:13" s="2" customFormat="1" ht="19.5" hidden="1" customHeight="1" x14ac:dyDescent="0.3">
      <c r="A555" s="2">
        <f>A546</f>
        <v>0</v>
      </c>
      <c r="C555" s="102" t="s">
        <v>2</v>
      </c>
      <c r="D555" s="103"/>
      <c r="E555" s="104"/>
      <c r="F555" s="105"/>
      <c r="G555" s="106"/>
      <c r="M555" s="6"/>
    </row>
    <row r="556" spans="1:13" s="2" customFormat="1" ht="39" hidden="1" customHeight="1" x14ac:dyDescent="0.3">
      <c r="A556" s="2">
        <f>A546</f>
        <v>0</v>
      </c>
      <c r="C556" s="95" t="s">
        <v>3</v>
      </c>
      <c r="D556" s="96"/>
      <c r="E556" s="90"/>
      <c r="F556" s="91"/>
      <c r="G556" s="92"/>
      <c r="M556" s="6"/>
    </row>
    <row r="557" spans="1:13" s="2" customFormat="1" ht="19.5" hidden="1" customHeight="1" x14ac:dyDescent="0.3">
      <c r="A557" s="2">
        <f>A546</f>
        <v>0</v>
      </c>
      <c r="C557" s="88" t="s">
        <v>4</v>
      </c>
      <c r="D557" s="89"/>
      <c r="E557" s="90"/>
      <c r="F557" s="91"/>
      <c r="G557" s="92"/>
      <c r="M557" s="6"/>
    </row>
    <row r="558" spans="1:13" s="2" customFormat="1" ht="19.5" hidden="1" customHeight="1" x14ac:dyDescent="0.3">
      <c r="A558" s="2">
        <f>A546</f>
        <v>0</v>
      </c>
      <c r="C558" s="88" t="s">
        <v>5</v>
      </c>
      <c r="D558" s="89"/>
      <c r="E558" s="90"/>
      <c r="F558" s="91"/>
      <c r="G558" s="92"/>
      <c r="M558" s="6"/>
    </row>
    <row r="559" spans="1:13" s="2" customFormat="1" ht="30" hidden="1" customHeight="1" x14ac:dyDescent="0.3">
      <c r="A559" s="2">
        <f>A546</f>
        <v>0</v>
      </c>
      <c r="C559" s="93" t="s">
        <v>6</v>
      </c>
      <c r="D559" s="94"/>
      <c r="E559" s="90"/>
      <c r="F559" s="91"/>
      <c r="G559" s="92"/>
      <c r="M559" s="6"/>
    </row>
    <row r="560" spans="1:13" s="2" customFormat="1" ht="19.5" hidden="1" customHeight="1" x14ac:dyDescent="0.3">
      <c r="A560" s="2">
        <f>A546</f>
        <v>0</v>
      </c>
      <c r="C560" s="88" t="s">
        <v>7</v>
      </c>
      <c r="D560" s="89"/>
      <c r="E560" s="90"/>
      <c r="F560" s="91"/>
      <c r="G560" s="92"/>
      <c r="M560" s="6"/>
    </row>
    <row r="561" spans="1:13" s="2" customFormat="1" ht="19.5" hidden="1" customHeight="1" x14ac:dyDescent="0.3">
      <c r="A561" s="2">
        <f>A546</f>
        <v>0</v>
      </c>
      <c r="C561" s="88" t="s">
        <v>8</v>
      </c>
      <c r="D561" s="89"/>
      <c r="E561" s="90"/>
      <c r="F561" s="91"/>
      <c r="G561" s="92"/>
      <c r="M561" s="6"/>
    </row>
    <row r="562" spans="1:13" s="2" customFormat="1" ht="19.5" hidden="1" customHeight="1" x14ac:dyDescent="0.3">
      <c r="A562" s="2">
        <f>A546</f>
        <v>0</v>
      </c>
      <c r="C562" s="88" t="s">
        <v>9</v>
      </c>
      <c r="D562" s="89"/>
      <c r="E562" s="90"/>
      <c r="F562" s="91"/>
      <c r="G562" s="92"/>
      <c r="M562" s="6"/>
    </row>
    <row r="563" spans="1:13" s="2" customFormat="1" ht="19.5" hidden="1" customHeight="1" x14ac:dyDescent="0.3">
      <c r="A563" s="2">
        <f>A546</f>
        <v>0</v>
      </c>
      <c r="C563" s="88" t="s">
        <v>10</v>
      </c>
      <c r="D563" s="89"/>
      <c r="E563" s="90"/>
      <c r="F563" s="91"/>
      <c r="G563" s="92"/>
      <c r="M563" s="6"/>
    </row>
    <row r="564" spans="1:13" s="2" customFormat="1" ht="19.5" hidden="1" customHeight="1" x14ac:dyDescent="0.3">
      <c r="A564" s="2">
        <f>A546</f>
        <v>0</v>
      </c>
      <c r="C564" s="88" t="s">
        <v>11</v>
      </c>
      <c r="D564" s="89"/>
      <c r="E564" s="90"/>
      <c r="F564" s="91"/>
      <c r="G564" s="92"/>
      <c r="M564" s="6"/>
    </row>
    <row r="565" spans="1:13" s="2" customFormat="1" ht="19.5" hidden="1" customHeight="1" thickBot="1" x14ac:dyDescent="0.35">
      <c r="A565" s="2">
        <f>A546</f>
        <v>0</v>
      </c>
      <c r="C565" s="76" t="s">
        <v>12</v>
      </c>
      <c r="D565" s="77"/>
      <c r="E565" s="78"/>
      <c r="F565" s="79"/>
      <c r="G565" s="80"/>
      <c r="M565" s="6"/>
    </row>
    <row r="566" spans="1:13" hidden="1" x14ac:dyDescent="0.3">
      <c r="A566" s="2">
        <f>A546</f>
        <v>0</v>
      </c>
    </row>
    <row r="567" spans="1:13" hidden="1" x14ac:dyDescent="0.3">
      <c r="A567" s="2">
        <f>A546</f>
        <v>0</v>
      </c>
    </row>
    <row r="568" spans="1:13" hidden="1" x14ac:dyDescent="0.3">
      <c r="A568">
        <f>IF(D568&lt;&gt;"",1,0)</f>
        <v>0</v>
      </c>
      <c r="B568" s="81" t="s">
        <v>50</v>
      </c>
      <c r="C568" s="81"/>
      <c r="D568" s="82" t="str">
        <f>IF(VLOOKUP(M568,[1]summary!$A$42:$F$61,2,FALSE)&lt;&gt;"",VLOOKUP(M568,[1]summary!$A$42:$F$61,2,FALSE),"")</f>
        <v/>
      </c>
      <c r="E568" s="82"/>
      <c r="F568" s="82"/>
      <c r="G568" s="82"/>
      <c r="H568" s="82"/>
      <c r="I568" s="82"/>
      <c r="J568" s="82"/>
      <c r="K568" s="9"/>
      <c r="M568" s="1">
        <f>M514+1</f>
        <v>11</v>
      </c>
    </row>
    <row r="569" spans="1:13" hidden="1" x14ac:dyDescent="0.3">
      <c r="A569" s="2">
        <f>A568</f>
        <v>0</v>
      </c>
    </row>
    <row r="570" spans="1:13" ht="54.9" hidden="1" customHeight="1" thickBot="1" x14ac:dyDescent="0.35">
      <c r="A570" s="2">
        <f>A568</f>
        <v>0</v>
      </c>
      <c r="B570" s="83" t="s">
        <v>13</v>
      </c>
      <c r="C570" s="84"/>
      <c r="D570" s="85"/>
      <c r="E570" s="86" t="s">
        <v>14</v>
      </c>
      <c r="F570" s="87"/>
      <c r="G570" s="10" t="s">
        <v>15</v>
      </c>
      <c r="H570" s="11" t="s">
        <v>16</v>
      </c>
      <c r="I570" s="10" t="s">
        <v>17</v>
      </c>
      <c r="J570" s="12" t="s">
        <v>18</v>
      </c>
      <c r="K570" s="13" t="s">
        <v>19</v>
      </c>
    </row>
    <row r="571" spans="1:13" ht="25.5" hidden="1" customHeight="1" x14ac:dyDescent="0.3">
      <c r="A571" s="2">
        <f>A568*IF(B571&lt;&gt;"",1,0)</f>
        <v>0</v>
      </c>
      <c r="B571" s="71"/>
      <c r="C571" s="72"/>
      <c r="D571" s="73"/>
      <c r="E571" s="74"/>
      <c r="F571" s="75"/>
      <c r="G571" s="14" t="s">
        <v>20</v>
      </c>
      <c r="H571" s="15"/>
      <c r="I571" s="16"/>
      <c r="J571" s="17" t="str">
        <f t="shared" ref="J571:J577" si="10">IF(AND(H571&lt;&gt;"",I571&lt;&gt;""),H571*I571,"")</f>
        <v/>
      </c>
      <c r="K571" s="18" t="str">
        <f>IF(J571&lt;&gt;"",J571*IF(E559="platiteľ DPH",1.2,1),"")</f>
        <v/>
      </c>
    </row>
    <row r="572" spans="1:13" ht="25.5" hidden="1" customHeight="1" x14ac:dyDescent="0.3">
      <c r="A572" s="2">
        <f>A568*IF(B572&lt;&gt;"",1,0)</f>
        <v>0</v>
      </c>
      <c r="B572" s="53"/>
      <c r="C572" s="54"/>
      <c r="D572" s="55"/>
      <c r="E572" s="56"/>
      <c r="F572" s="57"/>
      <c r="G572" s="19" t="s">
        <v>20</v>
      </c>
      <c r="H572" s="20"/>
      <c r="I572" s="21"/>
      <c r="J572" s="22" t="str">
        <f t="shared" si="10"/>
        <v/>
      </c>
      <c r="K572" s="23" t="str">
        <f>IF(J572&lt;&gt;"",J572*IF(E559="platiteľ DPH",1.2,1),"")</f>
        <v/>
      </c>
    </row>
    <row r="573" spans="1:13" ht="25.5" hidden="1" customHeight="1" x14ac:dyDescent="0.3">
      <c r="A573" s="2">
        <f>A568*IF(B573&lt;&gt;"",1,0)</f>
        <v>0</v>
      </c>
      <c r="B573" s="53"/>
      <c r="C573" s="54"/>
      <c r="D573" s="55"/>
      <c r="E573" s="56"/>
      <c r="F573" s="57"/>
      <c r="G573" s="19" t="s">
        <v>20</v>
      </c>
      <c r="H573" s="20"/>
      <c r="I573" s="21"/>
      <c r="J573" s="22" t="str">
        <f t="shared" si="10"/>
        <v/>
      </c>
      <c r="K573" s="23" t="str">
        <f>IF(J573&lt;&gt;"",J573*IF(E559="platiteľ DPH",1.2,1),"")</f>
        <v/>
      </c>
    </row>
    <row r="574" spans="1:13" ht="25.5" hidden="1" customHeight="1" x14ac:dyDescent="0.3">
      <c r="A574" s="2">
        <f>A568*IF(B574&lt;&gt;"",1,0)</f>
        <v>0</v>
      </c>
      <c r="B574" s="53"/>
      <c r="C574" s="54"/>
      <c r="D574" s="55"/>
      <c r="E574" s="56"/>
      <c r="F574" s="57"/>
      <c r="G574" s="19" t="s">
        <v>20</v>
      </c>
      <c r="H574" s="20"/>
      <c r="I574" s="21"/>
      <c r="J574" s="22" t="str">
        <f t="shared" si="10"/>
        <v/>
      </c>
      <c r="K574" s="23" t="str">
        <f>IF(J574&lt;&gt;"",J574*IF(E559="platiteľ DPH",1.2,1),"")</f>
        <v/>
      </c>
    </row>
    <row r="575" spans="1:13" ht="25.5" hidden="1" customHeight="1" thickBot="1" x14ac:dyDescent="0.35">
      <c r="A575" s="2">
        <f>A568*IF(B575&lt;&gt;"",1,0)</f>
        <v>0</v>
      </c>
      <c r="B575" s="58"/>
      <c r="C575" s="59"/>
      <c r="D575" s="60"/>
      <c r="E575" s="61"/>
      <c r="F575" s="62"/>
      <c r="G575" s="24" t="s">
        <v>20</v>
      </c>
      <c r="H575" s="25"/>
      <c r="I575" s="26"/>
      <c r="J575" s="27" t="str">
        <f t="shared" si="10"/>
        <v/>
      </c>
      <c r="K575" s="28" t="str">
        <f>IF(J575&lt;&gt;"",J575*IF(E559="platiteľ DPH",1.2,1),"")</f>
        <v/>
      </c>
    </row>
    <row r="576" spans="1:13" ht="25.5" hidden="1" customHeight="1" x14ac:dyDescent="0.3">
      <c r="A576" s="2">
        <f>A568*IF(D576&lt;&gt;"",1,0)</f>
        <v>0</v>
      </c>
      <c r="B576" s="63" t="s">
        <v>21</v>
      </c>
      <c r="C576" s="64"/>
      <c r="D576" s="29" t="s">
        <v>22</v>
      </c>
      <c r="E576" s="67" t="s">
        <v>23</v>
      </c>
      <c r="F576" s="68"/>
      <c r="G576" s="14" t="s">
        <v>23</v>
      </c>
      <c r="H576" s="15"/>
      <c r="I576" s="16">
        <v>1</v>
      </c>
      <c r="J576" s="17" t="str">
        <f t="shared" si="10"/>
        <v/>
      </c>
      <c r="K576" s="18" t="str">
        <f>IF(J576&lt;&gt;"",J576*IF(E559="platiteľ DPH",1.2,1),"")</f>
        <v/>
      </c>
    </row>
    <row r="577" spans="1:13" ht="25.5" hidden="1" customHeight="1" thickBot="1" x14ac:dyDescent="0.35">
      <c r="A577" s="2">
        <f>A568*IF(D577&lt;&gt;"",1,0)</f>
        <v>0</v>
      </c>
      <c r="B577" s="65"/>
      <c r="C577" s="66"/>
      <c r="D577" s="30" t="s">
        <v>24</v>
      </c>
      <c r="E577" s="69" t="s">
        <v>23</v>
      </c>
      <c r="F577" s="70"/>
      <c r="G577" s="24" t="s">
        <v>23</v>
      </c>
      <c r="H577" s="25"/>
      <c r="I577" s="26">
        <v>1</v>
      </c>
      <c r="J577" s="27" t="str">
        <f t="shared" si="10"/>
        <v/>
      </c>
      <c r="K577" s="28" t="str">
        <f>IF(J577&lt;&gt;"",J577*IF(E559="platiteľ DPH",1.2,1),"")</f>
        <v/>
      </c>
    </row>
    <row r="578" spans="1:13" ht="25.5" hidden="1" customHeight="1" thickBot="1" x14ac:dyDescent="0.35">
      <c r="A578" s="31">
        <f>A568</f>
        <v>0</v>
      </c>
      <c r="B578" s="32"/>
      <c r="C578" s="33"/>
      <c r="D578" s="33"/>
      <c r="E578" s="33"/>
      <c r="F578" s="33"/>
      <c r="G578" s="33"/>
      <c r="H578" s="34"/>
      <c r="I578" s="34" t="s">
        <v>25</v>
      </c>
      <c r="J578" s="35" t="str">
        <f>IF(SUM(J571:J577)&gt;0,SUM(J571:J577),"")</f>
        <v/>
      </c>
      <c r="K578" s="35" t="str">
        <f>IF(SUM(K571:K577)&gt;0,SUM(K571:K577),"")</f>
        <v/>
      </c>
    </row>
    <row r="579" spans="1:13" hidden="1" x14ac:dyDescent="0.3">
      <c r="A579" s="2">
        <f>A568</f>
        <v>0</v>
      </c>
      <c r="B579" s="36" t="s">
        <v>26</v>
      </c>
      <c r="C579" s="37"/>
      <c r="D579" s="37"/>
      <c r="E579" s="37"/>
      <c r="F579" s="37"/>
      <c r="G579" s="37"/>
      <c r="H579" s="37"/>
      <c r="I579" s="37"/>
    </row>
    <row r="580" spans="1:13" hidden="1" x14ac:dyDescent="0.3">
      <c r="A580" s="2">
        <f>A568</f>
        <v>0</v>
      </c>
    </row>
    <row r="581" spans="1:13" hidden="1" x14ac:dyDescent="0.3">
      <c r="A581" s="2">
        <f>A568</f>
        <v>0</v>
      </c>
    </row>
    <row r="582" spans="1:13" hidden="1" x14ac:dyDescent="0.3">
      <c r="A582" s="2">
        <f>A568*IF([1]summary!$K$21="",1,0)</f>
        <v>0</v>
      </c>
      <c r="C582" s="46" t="s">
        <v>27</v>
      </c>
      <c r="D582" s="47"/>
      <c r="E582" s="47"/>
      <c r="F582" s="47"/>
      <c r="G582" s="47"/>
      <c r="H582" s="47"/>
      <c r="I582" s="47"/>
      <c r="J582" s="48"/>
    </row>
    <row r="583" spans="1:13" hidden="1" x14ac:dyDescent="0.3">
      <c r="A583" s="2">
        <f>A582</f>
        <v>0</v>
      </c>
    </row>
    <row r="584" spans="1:13" hidden="1" x14ac:dyDescent="0.3">
      <c r="A584" s="2">
        <f>A582</f>
        <v>0</v>
      </c>
    </row>
    <row r="585" spans="1:13" hidden="1" x14ac:dyDescent="0.3">
      <c r="A585" s="2">
        <f>A568*IF([1]summary!$F$10=M585,1,0)</f>
        <v>0</v>
      </c>
      <c r="B585" s="49" t="s">
        <v>28</v>
      </c>
      <c r="C585" s="49"/>
      <c r="D585" s="49"/>
      <c r="E585" s="49"/>
      <c r="F585" s="49"/>
      <c r="G585" s="49"/>
      <c r="H585" s="49"/>
      <c r="I585" s="49"/>
      <c r="J585" s="49"/>
      <c r="K585" s="49"/>
      <c r="M585" s="6" t="s">
        <v>29</v>
      </c>
    </row>
    <row r="586" spans="1:13" hidden="1" x14ac:dyDescent="0.3">
      <c r="A586" s="2">
        <f>A585</f>
        <v>0</v>
      </c>
    </row>
    <row r="587" spans="1:13" ht="15" hidden="1" customHeight="1" x14ac:dyDescent="0.3">
      <c r="A587" s="2">
        <f>A585</f>
        <v>0</v>
      </c>
      <c r="B587" s="50" t="s">
        <v>30</v>
      </c>
      <c r="C587" s="50"/>
      <c r="D587" s="50"/>
      <c r="E587" s="50"/>
      <c r="F587" s="50"/>
      <c r="G587" s="50"/>
      <c r="H587" s="50"/>
      <c r="I587" s="50"/>
      <c r="J587" s="50"/>
      <c r="K587" s="50"/>
    </row>
    <row r="588" spans="1:13" hidden="1" x14ac:dyDescent="0.3">
      <c r="A588" s="2">
        <f>A585</f>
        <v>0</v>
      </c>
    </row>
    <row r="589" spans="1:13" hidden="1" x14ac:dyDescent="0.3">
      <c r="A589" s="2">
        <f>A600</f>
        <v>0</v>
      </c>
    </row>
    <row r="590" spans="1:13" hidden="1" x14ac:dyDescent="0.3">
      <c r="A590" s="2">
        <f>A600</f>
        <v>0</v>
      </c>
      <c r="C590" s="38" t="s">
        <v>31</v>
      </c>
      <c r="D590" s="39"/>
    </row>
    <row r="591" spans="1:13" s="40" customFormat="1" hidden="1" x14ac:dyDescent="0.3">
      <c r="A591" s="2">
        <f>A600</f>
        <v>0</v>
      </c>
      <c r="C591" s="38"/>
      <c r="M591" s="41"/>
    </row>
    <row r="592" spans="1:13" s="40" customFormat="1" ht="15" hidden="1" customHeight="1" x14ac:dyDescent="0.3">
      <c r="A592" s="2">
        <f>A600</f>
        <v>0</v>
      </c>
      <c r="C592" s="38" t="s">
        <v>32</v>
      </c>
      <c r="D592" s="39"/>
      <c r="G592" s="42"/>
      <c r="H592" s="42"/>
      <c r="I592" s="42"/>
      <c r="J592" s="42"/>
      <c r="K592" s="42"/>
      <c r="M592" s="41"/>
    </row>
    <row r="593" spans="1:13" s="40" customFormat="1" hidden="1" x14ac:dyDescent="0.3">
      <c r="A593" s="2">
        <f>A600</f>
        <v>0</v>
      </c>
      <c r="F593" s="43"/>
      <c r="G593" s="51" t="str">
        <f>"podpis a pečiatka "&amp;IF([1]summary!$K$21="","navrhovateľa","dodávateľa")</f>
        <v>podpis a pečiatka dodávateľa</v>
      </c>
      <c r="H593" s="51"/>
      <c r="I593" s="51"/>
      <c r="J593" s="51"/>
      <c r="K593" s="51"/>
      <c r="M593" s="41"/>
    </row>
    <row r="594" spans="1:13" s="40" customFormat="1" hidden="1" x14ac:dyDescent="0.3">
      <c r="A594" s="2">
        <f>A600</f>
        <v>0</v>
      </c>
      <c r="F594" s="43"/>
      <c r="G594" s="44"/>
      <c r="H594" s="44"/>
      <c r="I594" s="44"/>
      <c r="J594" s="44"/>
      <c r="K594" s="44"/>
      <c r="M594" s="41"/>
    </row>
    <row r="595" spans="1:13" ht="15" hidden="1" customHeight="1" x14ac:dyDescent="0.3">
      <c r="A595" s="2">
        <f>A600*IF([1]summary!$K$21="",1,0)</f>
        <v>0</v>
      </c>
      <c r="B595" s="52" t="s">
        <v>33</v>
      </c>
      <c r="C595" s="52"/>
      <c r="D595" s="52"/>
      <c r="E595" s="52"/>
      <c r="F595" s="52"/>
      <c r="G595" s="52"/>
      <c r="H595" s="52"/>
      <c r="I595" s="52"/>
      <c r="J595" s="52"/>
      <c r="K595" s="52"/>
      <c r="L595" s="45"/>
    </row>
    <row r="596" spans="1:13" hidden="1" x14ac:dyDescent="0.3">
      <c r="A596" s="2">
        <f>A595</f>
        <v>0</v>
      </c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45"/>
    </row>
    <row r="597" spans="1:13" ht="15" hidden="1" customHeight="1" x14ac:dyDescent="0.3">
      <c r="A597" s="2">
        <f>A600*IF(A595=1,0,1)</f>
        <v>0</v>
      </c>
      <c r="B597" s="52" t="s">
        <v>34</v>
      </c>
      <c r="C597" s="52"/>
      <c r="D597" s="52"/>
      <c r="E597" s="52"/>
      <c r="F597" s="52"/>
      <c r="G597" s="52"/>
      <c r="H597" s="52"/>
      <c r="I597" s="52"/>
      <c r="J597" s="52"/>
      <c r="K597" s="52"/>
      <c r="L597" s="45"/>
    </row>
    <row r="598" spans="1:13" hidden="1" x14ac:dyDescent="0.3">
      <c r="A598" s="2">
        <f>A597</f>
        <v>0</v>
      </c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45"/>
    </row>
    <row r="599" spans="1:13" s="2" customFormat="1" ht="21" hidden="1" x14ac:dyDescent="0.3">
      <c r="A599" s="2">
        <f>A600*IF(J599="",0,1)</f>
        <v>0</v>
      </c>
      <c r="B599" s="4"/>
      <c r="C599" s="5"/>
      <c r="D599" s="5"/>
      <c r="E599" s="5"/>
      <c r="F599" s="5"/>
      <c r="G599" s="5"/>
      <c r="H599" s="5"/>
      <c r="I599" s="5"/>
      <c r="J599" s="97" t="str">
        <f>IF([1]summary!$K$21="",'[1]Výzva na prieskum trhu'!$C$143,"")</f>
        <v/>
      </c>
      <c r="K599" s="97"/>
      <c r="M599" s="6"/>
    </row>
    <row r="600" spans="1:13" s="2" customFormat="1" ht="23.4" hidden="1" x14ac:dyDescent="0.3">
      <c r="A600" s="2">
        <f>IF([1]summary!$K$21="",IF([1]summary!$G$17="všetky predmety spolu",0,1)*A622,IF([1]summary!$E$63="cenové ponuky komplexne",0,1)*A622)</f>
        <v>0</v>
      </c>
      <c r="B600" s="98" t="str">
        <f>IF([1]summary!$K$21="",'[1]Výzva na prieskum trhu'!$B$2,'[1]Výzva na predkladanie ponúk'!$E$89)</f>
        <v>Kúpna zmluva – Príloha č. 2:</v>
      </c>
      <c r="C600" s="98"/>
      <c r="D600" s="98"/>
      <c r="E600" s="98"/>
      <c r="F600" s="98"/>
      <c r="G600" s="98"/>
      <c r="H600" s="98"/>
      <c r="I600" s="98"/>
      <c r="J600" s="98"/>
      <c r="K600" s="98"/>
      <c r="M600" s="6"/>
    </row>
    <row r="601" spans="1:13" s="2" customFormat="1" hidden="1" x14ac:dyDescent="0.3">
      <c r="A601" s="2">
        <f>A600</f>
        <v>0</v>
      </c>
      <c r="B601" s="7"/>
      <c r="C601" s="7"/>
      <c r="D601" s="7"/>
      <c r="E601" s="7"/>
      <c r="F601" s="7"/>
      <c r="G601" s="7"/>
      <c r="H601" s="7"/>
      <c r="I601" s="7"/>
      <c r="J601" s="7"/>
      <c r="K601" s="7"/>
      <c r="M601" s="6"/>
    </row>
    <row r="602" spans="1:13" s="2" customFormat="1" ht="23.4" hidden="1" x14ac:dyDescent="0.3">
      <c r="A602" s="2">
        <f>A600</f>
        <v>0</v>
      </c>
      <c r="B602" s="98" t="str">
        <f>IF([1]summary!$K$21="",'[1]Výzva na prieskum trhu'!$E$143,'[1]Výzva na predkladanie ponúk'!$H$89)</f>
        <v>Cena dodávaného predmetu zákazky</v>
      </c>
      <c r="C602" s="98"/>
      <c r="D602" s="98"/>
      <c r="E602" s="98"/>
      <c r="F602" s="98"/>
      <c r="G602" s="98"/>
      <c r="H602" s="98"/>
      <c r="I602" s="98"/>
      <c r="J602" s="98"/>
      <c r="K602" s="98"/>
      <c r="M602" s="6"/>
    </row>
    <row r="603" spans="1:13" hidden="1" x14ac:dyDescent="0.3">
      <c r="A603" s="2">
        <f>A600</f>
        <v>0</v>
      </c>
    </row>
    <row r="604" spans="1:13" ht="15" hidden="1" customHeight="1" x14ac:dyDescent="0.3">
      <c r="A604" s="2">
        <f>A600</f>
        <v>0</v>
      </c>
      <c r="B604" s="50" t="s">
        <v>1</v>
      </c>
      <c r="C604" s="50"/>
      <c r="D604" s="50"/>
      <c r="E604" s="50"/>
      <c r="F604" s="50"/>
      <c r="G604" s="50"/>
      <c r="H604" s="50"/>
      <c r="I604" s="50"/>
      <c r="J604" s="50"/>
      <c r="K604" s="50"/>
    </row>
    <row r="605" spans="1:13" hidden="1" x14ac:dyDescent="0.3">
      <c r="A605" s="2">
        <f>A600</f>
        <v>0</v>
      </c>
      <c r="B605" s="50"/>
      <c r="C605" s="50"/>
      <c r="D605" s="50"/>
      <c r="E605" s="50"/>
      <c r="F605" s="50"/>
      <c r="G605" s="50"/>
      <c r="H605" s="50"/>
      <c r="I605" s="50"/>
      <c r="J605" s="50"/>
      <c r="K605" s="50"/>
    </row>
    <row r="606" spans="1:13" hidden="1" x14ac:dyDescent="0.3">
      <c r="A606" s="2">
        <f>A600</f>
        <v>0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</row>
    <row r="607" spans="1:13" hidden="1" x14ac:dyDescent="0.3">
      <c r="A607" s="2">
        <f>A600</f>
        <v>0</v>
      </c>
    </row>
    <row r="608" spans="1:13" s="2" customFormat="1" ht="19.5" hidden="1" customHeight="1" thickBot="1" x14ac:dyDescent="0.35">
      <c r="A608" s="2">
        <f>A600</f>
        <v>0</v>
      </c>
      <c r="C608" s="99" t="str">
        <f>"Identifikačné údaje "&amp;IF([1]summary!$K$21="","navrhovateľa:","dodávateľa:")</f>
        <v>Identifikačné údaje dodávateľa:</v>
      </c>
      <c r="D608" s="100"/>
      <c r="E608" s="100"/>
      <c r="F608" s="100"/>
      <c r="G608" s="101"/>
      <c r="M608" s="6"/>
    </row>
    <row r="609" spans="1:13" s="2" customFormat="1" ht="19.5" hidden="1" customHeight="1" x14ac:dyDescent="0.3">
      <c r="A609" s="2">
        <f>A600</f>
        <v>0</v>
      </c>
      <c r="C609" s="102" t="s">
        <v>2</v>
      </c>
      <c r="D609" s="103"/>
      <c r="E609" s="104"/>
      <c r="F609" s="105"/>
      <c r="G609" s="106"/>
      <c r="M609" s="6"/>
    </row>
    <row r="610" spans="1:13" s="2" customFormat="1" ht="39" hidden="1" customHeight="1" x14ac:dyDescent="0.3">
      <c r="A610" s="2">
        <f>A600</f>
        <v>0</v>
      </c>
      <c r="C610" s="95" t="s">
        <v>3</v>
      </c>
      <c r="D610" s="96"/>
      <c r="E610" s="90"/>
      <c r="F610" s="91"/>
      <c r="G610" s="92"/>
      <c r="M610" s="6"/>
    </row>
    <row r="611" spans="1:13" s="2" customFormat="1" ht="19.5" hidden="1" customHeight="1" x14ac:dyDescent="0.3">
      <c r="A611" s="2">
        <f>A600</f>
        <v>0</v>
      </c>
      <c r="C611" s="88" t="s">
        <v>4</v>
      </c>
      <c r="D611" s="89"/>
      <c r="E611" s="90"/>
      <c r="F611" s="91"/>
      <c r="G611" s="92"/>
      <c r="M611" s="6"/>
    </row>
    <row r="612" spans="1:13" s="2" customFormat="1" ht="19.5" hidden="1" customHeight="1" x14ac:dyDescent="0.3">
      <c r="A612" s="2">
        <f>A600</f>
        <v>0</v>
      </c>
      <c r="C612" s="88" t="s">
        <v>5</v>
      </c>
      <c r="D612" s="89"/>
      <c r="E612" s="90"/>
      <c r="F612" s="91"/>
      <c r="G612" s="92"/>
      <c r="M612" s="6"/>
    </row>
    <row r="613" spans="1:13" s="2" customFormat="1" ht="30" hidden="1" customHeight="1" x14ac:dyDescent="0.3">
      <c r="A613" s="2">
        <f>A600</f>
        <v>0</v>
      </c>
      <c r="C613" s="93" t="s">
        <v>6</v>
      </c>
      <c r="D613" s="94"/>
      <c r="E613" s="90"/>
      <c r="F613" s="91"/>
      <c r="G613" s="92"/>
      <c r="M613" s="6"/>
    </row>
    <row r="614" spans="1:13" s="2" customFormat="1" ht="19.5" hidden="1" customHeight="1" x14ac:dyDescent="0.3">
      <c r="A614" s="2">
        <f>A600</f>
        <v>0</v>
      </c>
      <c r="C614" s="88" t="s">
        <v>7</v>
      </c>
      <c r="D614" s="89"/>
      <c r="E614" s="90"/>
      <c r="F614" s="91"/>
      <c r="G614" s="92"/>
      <c r="M614" s="6"/>
    </row>
    <row r="615" spans="1:13" s="2" customFormat="1" ht="19.5" hidden="1" customHeight="1" x14ac:dyDescent="0.3">
      <c r="A615" s="2">
        <f>A600</f>
        <v>0</v>
      </c>
      <c r="C615" s="88" t="s">
        <v>8</v>
      </c>
      <c r="D615" s="89"/>
      <c r="E615" s="90"/>
      <c r="F615" s="91"/>
      <c r="G615" s="92"/>
      <c r="M615" s="6"/>
    </row>
    <row r="616" spans="1:13" s="2" customFormat="1" ht="19.5" hidden="1" customHeight="1" x14ac:dyDescent="0.3">
      <c r="A616" s="2">
        <f>A600</f>
        <v>0</v>
      </c>
      <c r="C616" s="88" t="s">
        <v>9</v>
      </c>
      <c r="D616" s="89"/>
      <c r="E616" s="90"/>
      <c r="F616" s="91"/>
      <c r="G616" s="92"/>
      <c r="M616" s="6"/>
    </row>
    <row r="617" spans="1:13" s="2" customFormat="1" ht="19.5" hidden="1" customHeight="1" x14ac:dyDescent="0.3">
      <c r="A617" s="2">
        <f>A600</f>
        <v>0</v>
      </c>
      <c r="C617" s="88" t="s">
        <v>10</v>
      </c>
      <c r="D617" s="89"/>
      <c r="E617" s="90"/>
      <c r="F617" s="91"/>
      <c r="G617" s="92"/>
      <c r="M617" s="6"/>
    </row>
    <row r="618" spans="1:13" s="2" customFormat="1" ht="19.5" hidden="1" customHeight="1" x14ac:dyDescent="0.3">
      <c r="A618" s="2">
        <f>A600</f>
        <v>0</v>
      </c>
      <c r="C618" s="88" t="s">
        <v>11</v>
      </c>
      <c r="D618" s="89"/>
      <c r="E618" s="90"/>
      <c r="F618" s="91"/>
      <c r="G618" s="92"/>
      <c r="M618" s="6"/>
    </row>
    <row r="619" spans="1:13" s="2" customFormat="1" ht="19.5" hidden="1" customHeight="1" thickBot="1" x14ac:dyDescent="0.35">
      <c r="A619" s="2">
        <f>A600</f>
        <v>0</v>
      </c>
      <c r="C619" s="76" t="s">
        <v>12</v>
      </c>
      <c r="D619" s="77"/>
      <c r="E619" s="78"/>
      <c r="F619" s="79"/>
      <c r="G619" s="80"/>
      <c r="M619" s="6"/>
    </row>
    <row r="620" spans="1:13" hidden="1" x14ac:dyDescent="0.3">
      <c r="A620" s="2">
        <f>A600</f>
        <v>0</v>
      </c>
    </row>
    <row r="621" spans="1:13" hidden="1" x14ac:dyDescent="0.3">
      <c r="A621" s="2">
        <f>A600</f>
        <v>0</v>
      </c>
    </row>
    <row r="622" spans="1:13" hidden="1" x14ac:dyDescent="0.3">
      <c r="A622">
        <f>IF(D622&lt;&gt;"",1,0)</f>
        <v>0</v>
      </c>
      <c r="B622" s="81" t="s">
        <v>51</v>
      </c>
      <c r="C622" s="81"/>
      <c r="D622" s="82" t="str">
        <f>IF(VLOOKUP(M622,[1]summary!$A$42:$F$61,2,FALSE)&lt;&gt;"",VLOOKUP(M622,[1]summary!$A$42:$F$61,2,FALSE),"")</f>
        <v/>
      </c>
      <c r="E622" s="82"/>
      <c r="F622" s="82"/>
      <c r="G622" s="82"/>
      <c r="H622" s="82"/>
      <c r="I622" s="82"/>
      <c r="J622" s="82"/>
      <c r="K622" s="9"/>
      <c r="M622" s="1">
        <f>M568+1</f>
        <v>12</v>
      </c>
    </row>
    <row r="623" spans="1:13" hidden="1" x14ac:dyDescent="0.3">
      <c r="A623" s="2">
        <f>A622</f>
        <v>0</v>
      </c>
    </row>
    <row r="624" spans="1:13" ht="54.9" hidden="1" customHeight="1" thickBot="1" x14ac:dyDescent="0.35">
      <c r="A624" s="2">
        <f>A622</f>
        <v>0</v>
      </c>
      <c r="B624" s="83" t="s">
        <v>13</v>
      </c>
      <c r="C624" s="84"/>
      <c r="D624" s="85"/>
      <c r="E624" s="86" t="s">
        <v>14</v>
      </c>
      <c r="F624" s="87"/>
      <c r="G624" s="10" t="s">
        <v>15</v>
      </c>
      <c r="H624" s="11" t="s">
        <v>16</v>
      </c>
      <c r="I624" s="10" t="s">
        <v>17</v>
      </c>
      <c r="J624" s="12" t="s">
        <v>18</v>
      </c>
      <c r="K624" s="13" t="s">
        <v>19</v>
      </c>
    </row>
    <row r="625" spans="1:13" ht="25.5" hidden="1" customHeight="1" x14ac:dyDescent="0.3">
      <c r="A625" s="2">
        <f>A622*IF(B625&lt;&gt;"",1,0)</f>
        <v>0</v>
      </c>
      <c r="B625" s="71"/>
      <c r="C625" s="72"/>
      <c r="D625" s="73"/>
      <c r="E625" s="74"/>
      <c r="F625" s="75"/>
      <c r="G625" s="14" t="s">
        <v>20</v>
      </c>
      <c r="H625" s="15"/>
      <c r="I625" s="16"/>
      <c r="J625" s="17" t="str">
        <f t="shared" ref="J625:J631" si="11">IF(AND(H625&lt;&gt;"",I625&lt;&gt;""),H625*I625,"")</f>
        <v/>
      </c>
      <c r="K625" s="18" t="str">
        <f>IF(J625&lt;&gt;"",J625*IF(E613="platiteľ DPH",1.2,1),"")</f>
        <v/>
      </c>
    </row>
    <row r="626" spans="1:13" ht="25.5" hidden="1" customHeight="1" x14ac:dyDescent="0.3">
      <c r="A626" s="2">
        <f>A622*IF(B626&lt;&gt;"",1,0)</f>
        <v>0</v>
      </c>
      <c r="B626" s="53"/>
      <c r="C626" s="54"/>
      <c r="D626" s="55"/>
      <c r="E626" s="56"/>
      <c r="F626" s="57"/>
      <c r="G626" s="19" t="s">
        <v>20</v>
      </c>
      <c r="H626" s="20"/>
      <c r="I626" s="21"/>
      <c r="J626" s="22" t="str">
        <f t="shared" si="11"/>
        <v/>
      </c>
      <c r="K626" s="23" t="str">
        <f>IF(J626&lt;&gt;"",J626*IF(E613="platiteľ DPH",1.2,1),"")</f>
        <v/>
      </c>
    </row>
    <row r="627" spans="1:13" ht="25.5" hidden="1" customHeight="1" x14ac:dyDescent="0.3">
      <c r="A627" s="2">
        <f>A622*IF(B627&lt;&gt;"",1,0)</f>
        <v>0</v>
      </c>
      <c r="B627" s="53"/>
      <c r="C627" s="54"/>
      <c r="D627" s="55"/>
      <c r="E627" s="56"/>
      <c r="F627" s="57"/>
      <c r="G627" s="19" t="s">
        <v>20</v>
      </c>
      <c r="H627" s="20"/>
      <c r="I627" s="21"/>
      <c r="J627" s="22" t="str">
        <f t="shared" si="11"/>
        <v/>
      </c>
      <c r="K627" s="23" t="str">
        <f>IF(J627&lt;&gt;"",J627*IF(E613="platiteľ DPH",1.2,1),"")</f>
        <v/>
      </c>
    </row>
    <row r="628" spans="1:13" ht="25.5" hidden="1" customHeight="1" x14ac:dyDescent="0.3">
      <c r="A628" s="2">
        <f>A622*IF(B628&lt;&gt;"",1,0)</f>
        <v>0</v>
      </c>
      <c r="B628" s="53"/>
      <c r="C628" s="54"/>
      <c r="D628" s="55"/>
      <c r="E628" s="56"/>
      <c r="F628" s="57"/>
      <c r="G628" s="19" t="s">
        <v>20</v>
      </c>
      <c r="H628" s="20"/>
      <c r="I628" s="21"/>
      <c r="J628" s="22" t="str">
        <f t="shared" si="11"/>
        <v/>
      </c>
      <c r="K628" s="23" t="str">
        <f>IF(J628&lt;&gt;"",J628*IF(E613="platiteľ DPH",1.2,1),"")</f>
        <v/>
      </c>
    </row>
    <row r="629" spans="1:13" ht="25.5" hidden="1" customHeight="1" thickBot="1" x14ac:dyDescent="0.35">
      <c r="A629" s="2">
        <f>A622*IF(B629&lt;&gt;"",1,0)</f>
        <v>0</v>
      </c>
      <c r="B629" s="58"/>
      <c r="C629" s="59"/>
      <c r="D629" s="60"/>
      <c r="E629" s="61"/>
      <c r="F629" s="62"/>
      <c r="G629" s="24" t="s">
        <v>20</v>
      </c>
      <c r="H629" s="25"/>
      <c r="I629" s="26"/>
      <c r="J629" s="27" t="str">
        <f t="shared" si="11"/>
        <v/>
      </c>
      <c r="K629" s="28" t="str">
        <f>IF(J629&lt;&gt;"",J629*IF(E613="platiteľ DPH",1.2,1),"")</f>
        <v/>
      </c>
    </row>
    <row r="630" spans="1:13" ht="25.5" hidden="1" customHeight="1" x14ac:dyDescent="0.3">
      <c r="A630" s="2">
        <f>A622*IF(D630&lt;&gt;"",1,0)</f>
        <v>0</v>
      </c>
      <c r="B630" s="63" t="s">
        <v>21</v>
      </c>
      <c r="C630" s="64"/>
      <c r="D630" s="29" t="s">
        <v>22</v>
      </c>
      <c r="E630" s="67" t="s">
        <v>23</v>
      </c>
      <c r="F630" s="68"/>
      <c r="G630" s="14" t="s">
        <v>23</v>
      </c>
      <c r="H630" s="15"/>
      <c r="I630" s="16">
        <v>1</v>
      </c>
      <c r="J630" s="17" t="str">
        <f t="shared" si="11"/>
        <v/>
      </c>
      <c r="K630" s="18" t="str">
        <f>IF(J630&lt;&gt;"",J630*IF(E613="platiteľ DPH",1.2,1),"")</f>
        <v/>
      </c>
    </row>
    <row r="631" spans="1:13" ht="25.5" hidden="1" customHeight="1" thickBot="1" x14ac:dyDescent="0.35">
      <c r="A631" s="2">
        <f>A622*IF(D631&lt;&gt;"",1,0)</f>
        <v>0</v>
      </c>
      <c r="B631" s="65"/>
      <c r="C631" s="66"/>
      <c r="D631" s="30" t="s">
        <v>24</v>
      </c>
      <c r="E631" s="69" t="s">
        <v>23</v>
      </c>
      <c r="F631" s="70"/>
      <c r="G631" s="24" t="s">
        <v>23</v>
      </c>
      <c r="H631" s="25"/>
      <c r="I631" s="26">
        <v>1</v>
      </c>
      <c r="J631" s="27" t="str">
        <f t="shared" si="11"/>
        <v/>
      </c>
      <c r="K631" s="28" t="str">
        <f>IF(J631&lt;&gt;"",J631*IF(E613="platiteľ DPH",1.2,1),"")</f>
        <v/>
      </c>
    </row>
    <row r="632" spans="1:13" ht="25.5" hidden="1" customHeight="1" thickBot="1" x14ac:dyDescent="0.35">
      <c r="A632" s="31">
        <f>A622</f>
        <v>0</v>
      </c>
      <c r="B632" s="32"/>
      <c r="C632" s="33"/>
      <c r="D632" s="33"/>
      <c r="E632" s="33"/>
      <c r="F632" s="33"/>
      <c r="G632" s="33"/>
      <c r="H632" s="34"/>
      <c r="I632" s="34" t="s">
        <v>25</v>
      </c>
      <c r="J632" s="35" t="str">
        <f>IF(SUM(J625:J631)&gt;0,SUM(J625:J631),"")</f>
        <v/>
      </c>
      <c r="K632" s="35" t="str">
        <f>IF(SUM(K625:K631)&gt;0,SUM(K625:K631),"")</f>
        <v/>
      </c>
    </row>
    <row r="633" spans="1:13" hidden="1" x14ac:dyDescent="0.3">
      <c r="A633" s="2">
        <f>A622</f>
        <v>0</v>
      </c>
      <c r="B633" s="36" t="s">
        <v>26</v>
      </c>
      <c r="C633" s="37"/>
      <c r="D633" s="37"/>
      <c r="E633" s="37"/>
      <c r="F633" s="37"/>
      <c r="G633" s="37"/>
      <c r="H633" s="37"/>
      <c r="I633" s="37"/>
    </row>
    <row r="634" spans="1:13" hidden="1" x14ac:dyDescent="0.3">
      <c r="A634" s="2">
        <f>A622</f>
        <v>0</v>
      </c>
    </row>
    <row r="635" spans="1:13" hidden="1" x14ac:dyDescent="0.3">
      <c r="A635" s="2">
        <f>A622</f>
        <v>0</v>
      </c>
    </row>
    <row r="636" spans="1:13" hidden="1" x14ac:dyDescent="0.3">
      <c r="A636" s="2">
        <f>A622*IF([1]summary!$K$21="",1,0)</f>
        <v>0</v>
      </c>
      <c r="C636" s="46" t="s">
        <v>27</v>
      </c>
      <c r="D636" s="47"/>
      <c r="E636" s="47"/>
      <c r="F636" s="47"/>
      <c r="G636" s="47"/>
      <c r="H636" s="47"/>
      <c r="I636" s="47"/>
      <c r="J636" s="48"/>
    </row>
    <row r="637" spans="1:13" hidden="1" x14ac:dyDescent="0.3">
      <c r="A637" s="2">
        <f>A636</f>
        <v>0</v>
      </c>
    </row>
    <row r="638" spans="1:13" hidden="1" x14ac:dyDescent="0.3">
      <c r="A638" s="2">
        <f>A636</f>
        <v>0</v>
      </c>
    </row>
    <row r="639" spans="1:13" hidden="1" x14ac:dyDescent="0.3">
      <c r="A639" s="2">
        <f>A622*IF([1]summary!$F$10=M639,1,0)</f>
        <v>0</v>
      </c>
      <c r="B639" s="49" t="s">
        <v>28</v>
      </c>
      <c r="C639" s="49"/>
      <c r="D639" s="49"/>
      <c r="E639" s="49"/>
      <c r="F639" s="49"/>
      <c r="G639" s="49"/>
      <c r="H639" s="49"/>
      <c r="I639" s="49"/>
      <c r="J639" s="49"/>
      <c r="K639" s="49"/>
      <c r="M639" s="6" t="s">
        <v>29</v>
      </c>
    </row>
    <row r="640" spans="1:13" hidden="1" x14ac:dyDescent="0.3">
      <c r="A640" s="2">
        <f>A639</f>
        <v>0</v>
      </c>
    </row>
    <row r="641" spans="1:13" ht="15" hidden="1" customHeight="1" x14ac:dyDescent="0.3">
      <c r="A641" s="2">
        <f>A639</f>
        <v>0</v>
      </c>
      <c r="B641" s="50" t="s">
        <v>30</v>
      </c>
      <c r="C641" s="50"/>
      <c r="D641" s="50"/>
      <c r="E641" s="50"/>
      <c r="F641" s="50"/>
      <c r="G641" s="50"/>
      <c r="H641" s="50"/>
      <c r="I641" s="50"/>
      <c r="J641" s="50"/>
      <c r="K641" s="50"/>
    </row>
    <row r="642" spans="1:13" hidden="1" x14ac:dyDescent="0.3">
      <c r="A642" s="2">
        <f>A639</f>
        <v>0</v>
      </c>
    </row>
    <row r="643" spans="1:13" hidden="1" x14ac:dyDescent="0.3">
      <c r="A643" s="2">
        <f>A654</f>
        <v>0</v>
      </c>
    </row>
    <row r="644" spans="1:13" hidden="1" x14ac:dyDescent="0.3">
      <c r="A644" s="2">
        <f>A654</f>
        <v>0</v>
      </c>
      <c r="C644" s="38" t="s">
        <v>31</v>
      </c>
      <c r="D644" s="39"/>
    </row>
    <row r="645" spans="1:13" s="40" customFormat="1" hidden="1" x14ac:dyDescent="0.3">
      <c r="A645" s="2">
        <f>A654</f>
        <v>0</v>
      </c>
      <c r="C645" s="38"/>
      <c r="M645" s="41"/>
    </row>
    <row r="646" spans="1:13" s="40" customFormat="1" ht="15" hidden="1" customHeight="1" x14ac:dyDescent="0.3">
      <c r="A646" s="2">
        <f>A654</f>
        <v>0</v>
      </c>
      <c r="C646" s="38" t="s">
        <v>32</v>
      </c>
      <c r="D646" s="39"/>
      <c r="G646" s="42"/>
      <c r="H646" s="42"/>
      <c r="I646" s="42"/>
      <c r="J646" s="42"/>
      <c r="K646" s="42"/>
      <c r="M646" s="41"/>
    </row>
    <row r="647" spans="1:13" s="40" customFormat="1" hidden="1" x14ac:dyDescent="0.3">
      <c r="A647" s="2">
        <f>A654</f>
        <v>0</v>
      </c>
      <c r="F647" s="43"/>
      <c r="G647" s="51" t="str">
        <f>"podpis a pečiatka "&amp;IF([1]summary!$K$21="","navrhovateľa","dodávateľa")</f>
        <v>podpis a pečiatka dodávateľa</v>
      </c>
      <c r="H647" s="51"/>
      <c r="I647" s="51"/>
      <c r="J647" s="51"/>
      <c r="K647" s="51"/>
      <c r="M647" s="41"/>
    </row>
    <row r="648" spans="1:13" s="40" customFormat="1" hidden="1" x14ac:dyDescent="0.3">
      <c r="A648" s="2">
        <f>A654</f>
        <v>0</v>
      </c>
      <c r="F648" s="43"/>
      <c r="G648" s="44"/>
      <c r="H648" s="44"/>
      <c r="I648" s="44"/>
      <c r="J648" s="44"/>
      <c r="K648" s="44"/>
      <c r="M648" s="41"/>
    </row>
    <row r="649" spans="1:13" ht="15" hidden="1" customHeight="1" x14ac:dyDescent="0.3">
      <c r="A649" s="2">
        <f>A654*IF([1]summary!$K$21="",1,0)</f>
        <v>0</v>
      </c>
      <c r="B649" s="52" t="s">
        <v>33</v>
      </c>
      <c r="C649" s="52"/>
      <c r="D649" s="52"/>
      <c r="E649" s="52"/>
      <c r="F649" s="52"/>
      <c r="G649" s="52"/>
      <c r="H649" s="52"/>
      <c r="I649" s="52"/>
      <c r="J649" s="52"/>
      <c r="K649" s="52"/>
      <c r="L649" s="45"/>
    </row>
    <row r="650" spans="1:13" hidden="1" x14ac:dyDescent="0.3">
      <c r="A650" s="2">
        <f>A649</f>
        <v>0</v>
      </c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45"/>
    </row>
    <row r="651" spans="1:13" ht="15" hidden="1" customHeight="1" x14ac:dyDescent="0.3">
      <c r="A651" s="2">
        <f>A654*IF(A649=1,0,1)</f>
        <v>0</v>
      </c>
      <c r="B651" s="52" t="s">
        <v>34</v>
      </c>
      <c r="C651" s="52"/>
      <c r="D651" s="52"/>
      <c r="E651" s="52"/>
      <c r="F651" s="52"/>
      <c r="G651" s="52"/>
      <c r="H651" s="52"/>
      <c r="I651" s="52"/>
      <c r="J651" s="52"/>
      <c r="K651" s="52"/>
      <c r="L651" s="45"/>
    </row>
    <row r="652" spans="1:13" hidden="1" x14ac:dyDescent="0.3">
      <c r="A652" s="2">
        <f>A651</f>
        <v>0</v>
      </c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45"/>
    </row>
    <row r="653" spans="1:13" s="2" customFormat="1" ht="21" hidden="1" x14ac:dyDescent="0.3">
      <c r="A653" s="2">
        <f>A654*IF(J653="",0,1)</f>
        <v>0</v>
      </c>
      <c r="B653" s="4"/>
      <c r="C653" s="5"/>
      <c r="D653" s="5"/>
      <c r="E653" s="5"/>
      <c r="F653" s="5"/>
      <c r="G653" s="5"/>
      <c r="H653" s="5"/>
      <c r="I653" s="5"/>
      <c r="J653" s="97" t="str">
        <f>IF([1]summary!$K$21="",'[1]Výzva na prieskum trhu'!$C$143,"")</f>
        <v/>
      </c>
      <c r="K653" s="97"/>
      <c r="M653" s="6"/>
    </row>
    <row r="654" spans="1:13" s="2" customFormat="1" ht="23.25" hidden="1" customHeight="1" x14ac:dyDescent="0.3">
      <c r="A654" s="2">
        <f>IF([1]summary!$K$21="",IF([1]summary!$G$17="všetky predmety spolu",0,1)*A676,IF([1]summary!$E$63="cenové ponuky komplexne",0,1)*A676)</f>
        <v>0</v>
      </c>
      <c r="B654" s="98" t="str">
        <f>IF([1]summary!$K$21="",'[1]Výzva na prieskum trhu'!$B$2,'[1]Výzva na predkladanie ponúk'!$E$89)</f>
        <v>Kúpna zmluva – Príloha č. 2:</v>
      </c>
      <c r="C654" s="98"/>
      <c r="D654" s="98"/>
      <c r="E654" s="98"/>
      <c r="F654" s="98"/>
      <c r="G654" s="98"/>
      <c r="H654" s="98"/>
      <c r="I654" s="98"/>
      <c r="J654" s="98"/>
      <c r="K654" s="98"/>
      <c r="M654" s="6"/>
    </row>
    <row r="655" spans="1:13" s="2" customFormat="1" hidden="1" x14ac:dyDescent="0.3">
      <c r="A655" s="2">
        <f>A654</f>
        <v>0</v>
      </c>
      <c r="B655" s="7"/>
      <c r="C655" s="7"/>
      <c r="D655" s="7"/>
      <c r="E655" s="7"/>
      <c r="F655" s="7"/>
      <c r="G655" s="7"/>
      <c r="H655" s="7"/>
      <c r="I655" s="7"/>
      <c r="J655" s="7"/>
      <c r="K655" s="7"/>
      <c r="M655" s="6"/>
    </row>
    <row r="656" spans="1:13" s="2" customFormat="1" ht="23.4" hidden="1" x14ac:dyDescent="0.3">
      <c r="A656" s="2">
        <f>A654</f>
        <v>0</v>
      </c>
      <c r="B656" s="98" t="str">
        <f>IF([1]summary!$K$21="",'[1]Výzva na prieskum trhu'!$E$143,'[1]Výzva na predkladanie ponúk'!$H$89)</f>
        <v>Cena dodávaného predmetu zákazky</v>
      </c>
      <c r="C656" s="98"/>
      <c r="D656" s="98"/>
      <c r="E656" s="98"/>
      <c r="F656" s="98"/>
      <c r="G656" s="98"/>
      <c r="H656" s="98"/>
      <c r="I656" s="98"/>
      <c r="J656" s="98"/>
      <c r="K656" s="98"/>
      <c r="M656" s="6"/>
    </row>
    <row r="657" spans="1:13" hidden="1" x14ac:dyDescent="0.3">
      <c r="A657" s="2">
        <f>A654</f>
        <v>0</v>
      </c>
    </row>
    <row r="658" spans="1:13" ht="15" hidden="1" customHeight="1" x14ac:dyDescent="0.3">
      <c r="A658" s="2">
        <f>A654</f>
        <v>0</v>
      </c>
      <c r="B658" s="50" t="s">
        <v>1</v>
      </c>
      <c r="C658" s="50"/>
      <c r="D658" s="50"/>
      <c r="E658" s="50"/>
      <c r="F658" s="50"/>
      <c r="G658" s="50"/>
      <c r="H658" s="50"/>
      <c r="I658" s="50"/>
      <c r="J658" s="50"/>
      <c r="K658" s="50"/>
    </row>
    <row r="659" spans="1:13" hidden="1" x14ac:dyDescent="0.3">
      <c r="A659" s="2">
        <f>A654</f>
        <v>0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</row>
    <row r="660" spans="1:13" hidden="1" x14ac:dyDescent="0.3">
      <c r="A660" s="2">
        <f>A654</f>
        <v>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</row>
    <row r="661" spans="1:13" hidden="1" x14ac:dyDescent="0.3">
      <c r="A661" s="2">
        <f>A654</f>
        <v>0</v>
      </c>
    </row>
    <row r="662" spans="1:13" s="2" customFormat="1" ht="19.5" hidden="1" customHeight="1" thickBot="1" x14ac:dyDescent="0.35">
      <c r="A662" s="2">
        <f>A654</f>
        <v>0</v>
      </c>
      <c r="C662" s="99" t="str">
        <f>"Identifikačné údaje "&amp;IF([1]summary!$K$21="","navrhovateľa:","dodávateľa:")</f>
        <v>Identifikačné údaje dodávateľa:</v>
      </c>
      <c r="D662" s="100"/>
      <c r="E662" s="100"/>
      <c r="F662" s="100"/>
      <c r="G662" s="101"/>
      <c r="M662" s="6"/>
    </row>
    <row r="663" spans="1:13" s="2" customFormat="1" ht="19.5" hidden="1" customHeight="1" x14ac:dyDescent="0.3">
      <c r="A663" s="2">
        <f>A654</f>
        <v>0</v>
      </c>
      <c r="C663" s="102" t="s">
        <v>2</v>
      </c>
      <c r="D663" s="103"/>
      <c r="E663" s="104"/>
      <c r="F663" s="105"/>
      <c r="G663" s="106"/>
      <c r="M663" s="6"/>
    </row>
    <row r="664" spans="1:13" s="2" customFormat="1" ht="39" hidden="1" customHeight="1" x14ac:dyDescent="0.3">
      <c r="A664" s="2">
        <f>A654</f>
        <v>0</v>
      </c>
      <c r="C664" s="95" t="s">
        <v>3</v>
      </c>
      <c r="D664" s="96"/>
      <c r="E664" s="90"/>
      <c r="F664" s="91"/>
      <c r="G664" s="92"/>
      <c r="M664" s="6"/>
    </row>
    <row r="665" spans="1:13" s="2" customFormat="1" ht="19.5" hidden="1" customHeight="1" x14ac:dyDescent="0.3">
      <c r="A665" s="2">
        <f>A654</f>
        <v>0</v>
      </c>
      <c r="C665" s="88" t="s">
        <v>4</v>
      </c>
      <c r="D665" s="89"/>
      <c r="E665" s="90"/>
      <c r="F665" s="91"/>
      <c r="G665" s="92"/>
      <c r="M665" s="6"/>
    </row>
    <row r="666" spans="1:13" s="2" customFormat="1" ht="19.5" hidden="1" customHeight="1" x14ac:dyDescent="0.3">
      <c r="A666" s="2">
        <f>A654</f>
        <v>0</v>
      </c>
      <c r="C666" s="88" t="s">
        <v>5</v>
      </c>
      <c r="D666" s="89"/>
      <c r="E666" s="90"/>
      <c r="F666" s="91"/>
      <c r="G666" s="92"/>
      <c r="M666" s="6"/>
    </row>
    <row r="667" spans="1:13" s="2" customFormat="1" ht="30" hidden="1" customHeight="1" x14ac:dyDescent="0.3">
      <c r="A667" s="2">
        <f>A654</f>
        <v>0</v>
      </c>
      <c r="C667" s="93" t="s">
        <v>6</v>
      </c>
      <c r="D667" s="94"/>
      <c r="E667" s="90"/>
      <c r="F667" s="91"/>
      <c r="G667" s="92"/>
      <c r="M667" s="6"/>
    </row>
    <row r="668" spans="1:13" s="2" customFormat="1" ht="19.5" hidden="1" customHeight="1" x14ac:dyDescent="0.3">
      <c r="A668" s="2">
        <f>A654</f>
        <v>0</v>
      </c>
      <c r="C668" s="88" t="s">
        <v>7</v>
      </c>
      <c r="D668" s="89"/>
      <c r="E668" s="90"/>
      <c r="F668" s="91"/>
      <c r="G668" s="92"/>
      <c r="M668" s="6"/>
    </row>
    <row r="669" spans="1:13" s="2" customFormat="1" ht="19.5" hidden="1" customHeight="1" x14ac:dyDescent="0.3">
      <c r="A669" s="2">
        <f>A654</f>
        <v>0</v>
      </c>
      <c r="C669" s="88" t="s">
        <v>8</v>
      </c>
      <c r="D669" s="89"/>
      <c r="E669" s="90"/>
      <c r="F669" s="91"/>
      <c r="G669" s="92"/>
      <c r="M669" s="6"/>
    </row>
    <row r="670" spans="1:13" s="2" customFormat="1" ht="19.5" hidden="1" customHeight="1" x14ac:dyDescent="0.3">
      <c r="A670" s="2">
        <f>A654</f>
        <v>0</v>
      </c>
      <c r="C670" s="88" t="s">
        <v>9</v>
      </c>
      <c r="D670" s="89"/>
      <c r="E670" s="90"/>
      <c r="F670" s="91"/>
      <c r="G670" s="92"/>
      <c r="M670" s="6"/>
    </row>
    <row r="671" spans="1:13" s="2" customFormat="1" ht="19.5" hidden="1" customHeight="1" x14ac:dyDescent="0.3">
      <c r="A671" s="2">
        <f>A654</f>
        <v>0</v>
      </c>
      <c r="C671" s="88" t="s">
        <v>10</v>
      </c>
      <c r="D671" s="89"/>
      <c r="E671" s="90"/>
      <c r="F671" s="91"/>
      <c r="G671" s="92"/>
      <c r="M671" s="6"/>
    </row>
    <row r="672" spans="1:13" s="2" customFormat="1" ht="19.5" hidden="1" customHeight="1" x14ac:dyDescent="0.3">
      <c r="A672" s="2">
        <f>A654</f>
        <v>0</v>
      </c>
      <c r="C672" s="88" t="s">
        <v>11</v>
      </c>
      <c r="D672" s="89"/>
      <c r="E672" s="90"/>
      <c r="F672" s="91"/>
      <c r="G672" s="92"/>
      <c r="M672" s="6"/>
    </row>
    <row r="673" spans="1:13" s="2" customFormat="1" ht="19.5" hidden="1" customHeight="1" thickBot="1" x14ac:dyDescent="0.35">
      <c r="A673" s="2">
        <f>A654</f>
        <v>0</v>
      </c>
      <c r="C673" s="76" t="s">
        <v>12</v>
      </c>
      <c r="D673" s="77"/>
      <c r="E673" s="78"/>
      <c r="F673" s="79"/>
      <c r="G673" s="80"/>
      <c r="M673" s="6"/>
    </row>
    <row r="674" spans="1:13" hidden="1" x14ac:dyDescent="0.3">
      <c r="A674" s="2">
        <f>A654</f>
        <v>0</v>
      </c>
    </row>
    <row r="675" spans="1:13" hidden="1" x14ac:dyDescent="0.3">
      <c r="A675" s="2">
        <f>A654</f>
        <v>0</v>
      </c>
    </row>
    <row r="676" spans="1:13" hidden="1" x14ac:dyDescent="0.3">
      <c r="A676">
        <f>IF(D676&lt;&gt;"",1,0)</f>
        <v>0</v>
      </c>
      <c r="B676" s="81" t="s">
        <v>52</v>
      </c>
      <c r="C676" s="81"/>
      <c r="D676" s="82" t="str">
        <f>IF(VLOOKUP(M676,[1]summary!$A$42:$F$61,2,FALSE)&lt;&gt;"",VLOOKUP(M676,[1]summary!$A$42:$F$61,2,FALSE),"")</f>
        <v/>
      </c>
      <c r="E676" s="82"/>
      <c r="F676" s="82"/>
      <c r="G676" s="82"/>
      <c r="H676" s="82"/>
      <c r="I676" s="82"/>
      <c r="J676" s="82"/>
      <c r="K676" s="9"/>
      <c r="M676" s="1">
        <f>M622+1</f>
        <v>13</v>
      </c>
    </row>
    <row r="677" spans="1:13" hidden="1" x14ac:dyDescent="0.3">
      <c r="A677" s="2">
        <f>A676</f>
        <v>0</v>
      </c>
    </row>
    <row r="678" spans="1:13" ht="54.9" hidden="1" customHeight="1" thickBot="1" x14ac:dyDescent="0.35">
      <c r="A678" s="2">
        <f>A676</f>
        <v>0</v>
      </c>
      <c r="B678" s="83" t="s">
        <v>13</v>
      </c>
      <c r="C678" s="84"/>
      <c r="D678" s="85"/>
      <c r="E678" s="86" t="s">
        <v>14</v>
      </c>
      <c r="F678" s="87"/>
      <c r="G678" s="10" t="s">
        <v>15</v>
      </c>
      <c r="H678" s="11" t="s">
        <v>16</v>
      </c>
      <c r="I678" s="10" t="s">
        <v>17</v>
      </c>
      <c r="J678" s="12" t="s">
        <v>18</v>
      </c>
      <c r="K678" s="13" t="s">
        <v>19</v>
      </c>
    </row>
    <row r="679" spans="1:13" ht="25.5" hidden="1" customHeight="1" x14ac:dyDescent="0.3">
      <c r="A679" s="2">
        <f>A676*IF(B679&lt;&gt;"",1,0)</f>
        <v>0</v>
      </c>
      <c r="B679" s="71"/>
      <c r="C679" s="72"/>
      <c r="D679" s="73"/>
      <c r="E679" s="74"/>
      <c r="F679" s="75"/>
      <c r="G679" s="14" t="s">
        <v>20</v>
      </c>
      <c r="H679" s="15"/>
      <c r="I679" s="16"/>
      <c r="J679" s="17" t="str">
        <f t="shared" ref="J679:J685" si="12">IF(AND(H679&lt;&gt;"",I679&lt;&gt;""),H679*I679,"")</f>
        <v/>
      </c>
      <c r="K679" s="18" t="str">
        <f>IF(J679&lt;&gt;"",J679*IF(E667="platiteľ DPH",1.2,1),"")</f>
        <v/>
      </c>
    </row>
    <row r="680" spans="1:13" ht="25.5" hidden="1" customHeight="1" x14ac:dyDescent="0.3">
      <c r="A680" s="2">
        <f>A676*IF(B680&lt;&gt;"",1,0)</f>
        <v>0</v>
      </c>
      <c r="B680" s="53"/>
      <c r="C680" s="54"/>
      <c r="D680" s="55"/>
      <c r="E680" s="56"/>
      <c r="F680" s="57"/>
      <c r="G680" s="19" t="s">
        <v>20</v>
      </c>
      <c r="H680" s="20"/>
      <c r="I680" s="21"/>
      <c r="J680" s="22" t="str">
        <f t="shared" si="12"/>
        <v/>
      </c>
      <c r="K680" s="23" t="str">
        <f>IF(J680&lt;&gt;"",J680*IF(E667="platiteľ DPH",1.2,1),"")</f>
        <v/>
      </c>
    </row>
    <row r="681" spans="1:13" ht="25.5" hidden="1" customHeight="1" x14ac:dyDescent="0.3">
      <c r="A681" s="2">
        <f>A676*IF(B681&lt;&gt;"",1,0)</f>
        <v>0</v>
      </c>
      <c r="B681" s="53"/>
      <c r="C681" s="54"/>
      <c r="D681" s="55"/>
      <c r="E681" s="56"/>
      <c r="F681" s="57"/>
      <c r="G681" s="19" t="s">
        <v>20</v>
      </c>
      <c r="H681" s="20"/>
      <c r="I681" s="21"/>
      <c r="J681" s="22" t="str">
        <f t="shared" si="12"/>
        <v/>
      </c>
      <c r="K681" s="23" t="str">
        <f>IF(J681&lt;&gt;"",J681*IF(E667="platiteľ DPH",1.2,1),"")</f>
        <v/>
      </c>
    </row>
    <row r="682" spans="1:13" ht="25.5" hidden="1" customHeight="1" x14ac:dyDescent="0.3">
      <c r="A682" s="2">
        <f>A676*IF(B682&lt;&gt;"",1,0)</f>
        <v>0</v>
      </c>
      <c r="B682" s="53"/>
      <c r="C682" s="54"/>
      <c r="D682" s="55"/>
      <c r="E682" s="56"/>
      <c r="F682" s="57"/>
      <c r="G682" s="19" t="s">
        <v>20</v>
      </c>
      <c r="H682" s="20"/>
      <c r="I682" s="21"/>
      <c r="J682" s="22" t="str">
        <f t="shared" si="12"/>
        <v/>
      </c>
      <c r="K682" s="23" t="str">
        <f>IF(J682&lt;&gt;"",J682*IF(E667="platiteľ DPH",1.2,1),"")</f>
        <v/>
      </c>
    </row>
    <row r="683" spans="1:13" ht="25.5" hidden="1" customHeight="1" thickBot="1" x14ac:dyDescent="0.35">
      <c r="A683" s="2">
        <f>A676*IF(B683&lt;&gt;"",1,0)</f>
        <v>0</v>
      </c>
      <c r="B683" s="58"/>
      <c r="C683" s="59"/>
      <c r="D683" s="60"/>
      <c r="E683" s="61"/>
      <c r="F683" s="62"/>
      <c r="G683" s="24" t="s">
        <v>20</v>
      </c>
      <c r="H683" s="25"/>
      <c r="I683" s="26"/>
      <c r="J683" s="27" t="str">
        <f t="shared" si="12"/>
        <v/>
      </c>
      <c r="K683" s="28" t="str">
        <f>IF(J683&lt;&gt;"",J683*IF(E667="platiteľ DPH",1.2,1),"")</f>
        <v/>
      </c>
    </row>
    <row r="684" spans="1:13" ht="25.5" hidden="1" customHeight="1" x14ac:dyDescent="0.3">
      <c r="A684" s="2">
        <f>A676*IF(D684&lt;&gt;"",1,0)</f>
        <v>0</v>
      </c>
      <c r="B684" s="63" t="s">
        <v>21</v>
      </c>
      <c r="C684" s="64"/>
      <c r="D684" s="29" t="s">
        <v>22</v>
      </c>
      <c r="E684" s="67" t="s">
        <v>23</v>
      </c>
      <c r="F684" s="68"/>
      <c r="G684" s="14" t="s">
        <v>23</v>
      </c>
      <c r="H684" s="15"/>
      <c r="I684" s="16">
        <v>1</v>
      </c>
      <c r="J684" s="17" t="str">
        <f t="shared" si="12"/>
        <v/>
      </c>
      <c r="K684" s="18" t="str">
        <f>IF(J684&lt;&gt;"",J684*IF(E667="platiteľ DPH",1.2,1),"")</f>
        <v/>
      </c>
    </row>
    <row r="685" spans="1:13" ht="25.5" hidden="1" customHeight="1" thickBot="1" x14ac:dyDescent="0.35">
      <c r="A685" s="2">
        <f>A676*IF(D685&lt;&gt;"",1,0)</f>
        <v>0</v>
      </c>
      <c r="B685" s="65"/>
      <c r="C685" s="66"/>
      <c r="D685" s="30" t="s">
        <v>24</v>
      </c>
      <c r="E685" s="69" t="s">
        <v>23</v>
      </c>
      <c r="F685" s="70"/>
      <c r="G685" s="24" t="s">
        <v>23</v>
      </c>
      <c r="H685" s="25"/>
      <c r="I685" s="26">
        <v>1</v>
      </c>
      <c r="J685" s="27" t="str">
        <f t="shared" si="12"/>
        <v/>
      </c>
      <c r="K685" s="28" t="str">
        <f>IF(J685&lt;&gt;"",J685*IF(E667="platiteľ DPH",1.2,1),"")</f>
        <v/>
      </c>
    </row>
    <row r="686" spans="1:13" ht="25.5" hidden="1" customHeight="1" thickBot="1" x14ac:dyDescent="0.35">
      <c r="A686" s="31">
        <f>A676</f>
        <v>0</v>
      </c>
      <c r="B686" s="32"/>
      <c r="C686" s="33"/>
      <c r="D686" s="33"/>
      <c r="E686" s="33"/>
      <c r="F686" s="33"/>
      <c r="G686" s="33"/>
      <c r="H686" s="34"/>
      <c r="I686" s="34" t="s">
        <v>25</v>
      </c>
      <c r="J686" s="35" t="str">
        <f>IF(SUM(J679:J685)&gt;0,SUM(J679:J685),"")</f>
        <v/>
      </c>
      <c r="K686" s="35" t="str">
        <f>IF(SUM(K679:K685)&gt;0,SUM(K679:K685),"")</f>
        <v/>
      </c>
    </row>
    <row r="687" spans="1:13" hidden="1" x14ac:dyDescent="0.3">
      <c r="A687" s="2">
        <f>A676</f>
        <v>0</v>
      </c>
      <c r="B687" s="36" t="s">
        <v>26</v>
      </c>
      <c r="C687" s="37"/>
      <c r="D687" s="37"/>
      <c r="E687" s="37"/>
      <c r="F687" s="37"/>
      <c r="G687" s="37"/>
      <c r="H687" s="37"/>
      <c r="I687" s="37"/>
    </row>
    <row r="688" spans="1:13" hidden="1" x14ac:dyDescent="0.3">
      <c r="A688" s="2">
        <f>A676</f>
        <v>0</v>
      </c>
    </row>
    <row r="689" spans="1:13" hidden="1" x14ac:dyDescent="0.3">
      <c r="A689" s="2">
        <f>A676</f>
        <v>0</v>
      </c>
    </row>
    <row r="690" spans="1:13" hidden="1" x14ac:dyDescent="0.3">
      <c r="A690" s="2">
        <f>A676*IF([1]summary!$K$21="",1,0)</f>
        <v>0</v>
      </c>
      <c r="C690" s="46" t="s">
        <v>27</v>
      </c>
      <c r="D690" s="47"/>
      <c r="E690" s="47"/>
      <c r="F690" s="47"/>
      <c r="G690" s="47"/>
      <c r="H690" s="47"/>
      <c r="I690" s="47"/>
      <c r="J690" s="48"/>
    </row>
    <row r="691" spans="1:13" hidden="1" x14ac:dyDescent="0.3">
      <c r="A691" s="2">
        <f>A690</f>
        <v>0</v>
      </c>
    </row>
    <row r="692" spans="1:13" hidden="1" x14ac:dyDescent="0.3">
      <c r="A692" s="2">
        <f>A690</f>
        <v>0</v>
      </c>
    </row>
    <row r="693" spans="1:13" hidden="1" x14ac:dyDescent="0.3">
      <c r="A693" s="2">
        <f>A676*IF([1]summary!$F$10=M693,1,0)</f>
        <v>0</v>
      </c>
      <c r="B693" s="49" t="s">
        <v>28</v>
      </c>
      <c r="C693" s="49"/>
      <c r="D693" s="49"/>
      <c r="E693" s="49"/>
      <c r="F693" s="49"/>
      <c r="G693" s="49"/>
      <c r="H693" s="49"/>
      <c r="I693" s="49"/>
      <c r="J693" s="49"/>
      <c r="K693" s="49"/>
      <c r="M693" s="6" t="s">
        <v>29</v>
      </c>
    </row>
    <row r="694" spans="1:13" hidden="1" x14ac:dyDescent="0.3">
      <c r="A694" s="2">
        <f>A693</f>
        <v>0</v>
      </c>
    </row>
    <row r="695" spans="1:13" ht="15" hidden="1" customHeight="1" x14ac:dyDescent="0.3">
      <c r="A695" s="2">
        <f>A693</f>
        <v>0</v>
      </c>
      <c r="B695" s="50" t="s">
        <v>30</v>
      </c>
      <c r="C695" s="50"/>
      <c r="D695" s="50"/>
      <c r="E695" s="50"/>
      <c r="F695" s="50"/>
      <c r="G695" s="50"/>
      <c r="H695" s="50"/>
      <c r="I695" s="50"/>
      <c r="J695" s="50"/>
      <c r="K695" s="50"/>
    </row>
    <row r="696" spans="1:13" hidden="1" x14ac:dyDescent="0.3">
      <c r="A696" s="2">
        <f>A693</f>
        <v>0</v>
      </c>
    </row>
    <row r="697" spans="1:13" hidden="1" x14ac:dyDescent="0.3">
      <c r="A697" s="2">
        <f>A708</f>
        <v>0</v>
      </c>
    </row>
    <row r="698" spans="1:13" hidden="1" x14ac:dyDescent="0.3">
      <c r="A698" s="2">
        <f>A708</f>
        <v>0</v>
      </c>
      <c r="C698" s="38" t="s">
        <v>31</v>
      </c>
      <c r="D698" s="39"/>
    </row>
    <row r="699" spans="1:13" s="40" customFormat="1" hidden="1" x14ac:dyDescent="0.3">
      <c r="A699" s="2">
        <f>A708</f>
        <v>0</v>
      </c>
      <c r="C699" s="38"/>
      <c r="M699" s="41"/>
    </row>
    <row r="700" spans="1:13" s="40" customFormat="1" ht="15" hidden="1" customHeight="1" x14ac:dyDescent="0.3">
      <c r="A700" s="2">
        <f>A708</f>
        <v>0</v>
      </c>
      <c r="C700" s="38" t="s">
        <v>32</v>
      </c>
      <c r="D700" s="39"/>
      <c r="G700" s="42"/>
      <c r="H700" s="42"/>
      <c r="I700" s="42"/>
      <c r="J700" s="42"/>
      <c r="K700" s="42"/>
      <c r="M700" s="41"/>
    </row>
    <row r="701" spans="1:13" s="40" customFormat="1" hidden="1" x14ac:dyDescent="0.3">
      <c r="A701" s="2">
        <f>A708</f>
        <v>0</v>
      </c>
      <c r="F701" s="43"/>
      <c r="G701" s="51" t="str">
        <f>"podpis a pečiatka "&amp;IF([1]summary!$K$21="","navrhovateľa","dodávateľa")</f>
        <v>podpis a pečiatka dodávateľa</v>
      </c>
      <c r="H701" s="51"/>
      <c r="I701" s="51"/>
      <c r="J701" s="51"/>
      <c r="K701" s="51"/>
      <c r="M701" s="41"/>
    </row>
    <row r="702" spans="1:13" s="40" customFormat="1" hidden="1" x14ac:dyDescent="0.3">
      <c r="A702" s="2">
        <f>A708</f>
        <v>0</v>
      </c>
      <c r="F702" s="43"/>
      <c r="G702" s="44"/>
      <c r="H702" s="44"/>
      <c r="I702" s="44"/>
      <c r="J702" s="44"/>
      <c r="K702" s="44"/>
      <c r="M702" s="41"/>
    </row>
    <row r="703" spans="1:13" ht="15" hidden="1" customHeight="1" x14ac:dyDescent="0.3">
      <c r="A703" s="2">
        <f>A708*IF([1]summary!$K$21="",1,0)</f>
        <v>0</v>
      </c>
      <c r="B703" s="52" t="s">
        <v>33</v>
      </c>
      <c r="C703" s="52"/>
      <c r="D703" s="52"/>
      <c r="E703" s="52"/>
      <c r="F703" s="52"/>
      <c r="G703" s="52"/>
      <c r="H703" s="52"/>
      <c r="I703" s="52"/>
      <c r="J703" s="52"/>
      <c r="K703" s="52"/>
      <c r="L703" s="45"/>
    </row>
    <row r="704" spans="1:13" hidden="1" x14ac:dyDescent="0.3">
      <c r="A704" s="2">
        <f>A703</f>
        <v>0</v>
      </c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45"/>
    </row>
    <row r="705" spans="1:13" ht="15" hidden="1" customHeight="1" x14ac:dyDescent="0.3">
      <c r="A705" s="2">
        <f>A708*IF(A703=1,0,1)</f>
        <v>0</v>
      </c>
      <c r="B705" s="52" t="s">
        <v>34</v>
      </c>
      <c r="C705" s="52"/>
      <c r="D705" s="52"/>
      <c r="E705" s="52"/>
      <c r="F705" s="52"/>
      <c r="G705" s="52"/>
      <c r="H705" s="52"/>
      <c r="I705" s="52"/>
      <c r="J705" s="52"/>
      <c r="K705" s="52"/>
      <c r="L705" s="45"/>
    </row>
    <row r="706" spans="1:13" hidden="1" x14ac:dyDescent="0.3">
      <c r="A706" s="2">
        <f>A705</f>
        <v>0</v>
      </c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45"/>
    </row>
    <row r="707" spans="1:13" s="2" customFormat="1" ht="21" hidden="1" x14ac:dyDescent="0.3">
      <c r="A707" s="2">
        <f>A708*IF(J707="",0,1)</f>
        <v>0</v>
      </c>
      <c r="B707" s="4"/>
      <c r="C707" s="5"/>
      <c r="D707" s="5"/>
      <c r="E707" s="5"/>
      <c r="F707" s="5"/>
      <c r="G707" s="5"/>
      <c r="H707" s="5"/>
      <c r="I707" s="5"/>
      <c r="J707" s="97" t="str">
        <f>IF([1]summary!$K$21="",'[1]Výzva na prieskum trhu'!$C$143,"")</f>
        <v/>
      </c>
      <c r="K707" s="97"/>
      <c r="M707" s="6"/>
    </row>
    <row r="708" spans="1:13" s="2" customFormat="1" ht="23.4" hidden="1" x14ac:dyDescent="0.3">
      <c r="A708" s="2">
        <f>IF([1]summary!$K$21="",IF([1]summary!$G$17="všetky predmety spolu",0,1)*A730,IF([1]summary!$E$63="cenové ponuky komplexne",0,1)*A730)</f>
        <v>0</v>
      </c>
      <c r="B708" s="98" t="str">
        <f>IF([1]summary!$K$21="",'[1]Výzva na prieskum trhu'!$B$2,'[1]Výzva na predkladanie ponúk'!$E$89)</f>
        <v>Kúpna zmluva – Príloha č. 2:</v>
      </c>
      <c r="C708" s="98"/>
      <c r="D708" s="98"/>
      <c r="E708" s="98"/>
      <c r="F708" s="98"/>
      <c r="G708" s="98"/>
      <c r="H708" s="98"/>
      <c r="I708" s="98"/>
      <c r="J708" s="98"/>
      <c r="K708" s="98"/>
      <c r="M708" s="6"/>
    </row>
    <row r="709" spans="1:13" s="2" customFormat="1" hidden="1" x14ac:dyDescent="0.3">
      <c r="A709" s="2">
        <f>A708</f>
        <v>0</v>
      </c>
      <c r="B709" s="7"/>
      <c r="C709" s="7"/>
      <c r="D709" s="7"/>
      <c r="E709" s="7"/>
      <c r="F709" s="7"/>
      <c r="G709" s="7"/>
      <c r="H709" s="7"/>
      <c r="I709" s="7"/>
      <c r="J709" s="7"/>
      <c r="K709" s="7"/>
      <c r="M709" s="6"/>
    </row>
    <row r="710" spans="1:13" s="2" customFormat="1" ht="23.4" hidden="1" x14ac:dyDescent="0.3">
      <c r="A710" s="2">
        <f>A708</f>
        <v>0</v>
      </c>
      <c r="B710" s="98" t="str">
        <f>IF([1]summary!$K$21="",'[1]Výzva na prieskum trhu'!$E$143,'[1]Výzva na predkladanie ponúk'!$H$89)</f>
        <v>Cena dodávaného predmetu zákazky</v>
      </c>
      <c r="C710" s="98"/>
      <c r="D710" s="98"/>
      <c r="E710" s="98"/>
      <c r="F710" s="98"/>
      <c r="G710" s="98"/>
      <c r="H710" s="98"/>
      <c r="I710" s="98"/>
      <c r="J710" s="98"/>
      <c r="K710" s="98"/>
      <c r="M710" s="6"/>
    </row>
    <row r="711" spans="1:13" hidden="1" x14ac:dyDescent="0.3">
      <c r="A711" s="2">
        <f>A708</f>
        <v>0</v>
      </c>
    </row>
    <row r="712" spans="1:13" ht="15" hidden="1" customHeight="1" x14ac:dyDescent="0.3">
      <c r="A712" s="2">
        <f>A708</f>
        <v>0</v>
      </c>
      <c r="B712" s="50" t="s">
        <v>1</v>
      </c>
      <c r="C712" s="50"/>
      <c r="D712" s="50"/>
      <c r="E712" s="50"/>
      <c r="F712" s="50"/>
      <c r="G712" s="50"/>
      <c r="H712" s="50"/>
      <c r="I712" s="50"/>
      <c r="J712" s="50"/>
      <c r="K712" s="50"/>
    </row>
    <row r="713" spans="1:13" hidden="1" x14ac:dyDescent="0.3">
      <c r="A713" s="2">
        <f>A708</f>
        <v>0</v>
      </c>
      <c r="B713" s="50"/>
      <c r="C713" s="50"/>
      <c r="D713" s="50"/>
      <c r="E713" s="50"/>
      <c r="F713" s="50"/>
      <c r="G713" s="50"/>
      <c r="H713" s="50"/>
      <c r="I713" s="50"/>
      <c r="J713" s="50"/>
      <c r="K713" s="50"/>
    </row>
    <row r="714" spans="1:13" hidden="1" x14ac:dyDescent="0.3">
      <c r="A714" s="2">
        <f>A708</f>
        <v>0</v>
      </c>
      <c r="B714" s="50"/>
      <c r="C714" s="50"/>
      <c r="D714" s="50"/>
      <c r="E714" s="50"/>
      <c r="F714" s="50"/>
      <c r="G714" s="50"/>
      <c r="H714" s="50"/>
      <c r="I714" s="50"/>
      <c r="J714" s="50"/>
      <c r="K714" s="50"/>
    </row>
    <row r="715" spans="1:13" hidden="1" x14ac:dyDescent="0.3">
      <c r="A715" s="2">
        <f>A708</f>
        <v>0</v>
      </c>
    </row>
    <row r="716" spans="1:13" s="2" customFormat="1" ht="19.5" hidden="1" customHeight="1" thickBot="1" x14ac:dyDescent="0.35">
      <c r="A716" s="2">
        <f>A708</f>
        <v>0</v>
      </c>
      <c r="C716" s="99" t="str">
        <f>"Identifikačné údaje "&amp;IF([1]summary!$K$21="","navrhovateľa:","dodávateľa:")</f>
        <v>Identifikačné údaje dodávateľa:</v>
      </c>
      <c r="D716" s="100"/>
      <c r="E716" s="100"/>
      <c r="F716" s="100"/>
      <c r="G716" s="101"/>
      <c r="M716" s="6"/>
    </row>
    <row r="717" spans="1:13" s="2" customFormat="1" ht="19.5" hidden="1" customHeight="1" x14ac:dyDescent="0.3">
      <c r="A717" s="2">
        <f>A708</f>
        <v>0</v>
      </c>
      <c r="C717" s="102" t="s">
        <v>2</v>
      </c>
      <c r="D717" s="103"/>
      <c r="E717" s="104"/>
      <c r="F717" s="105"/>
      <c r="G717" s="106"/>
      <c r="M717" s="6"/>
    </row>
    <row r="718" spans="1:13" s="2" customFormat="1" ht="39" hidden="1" customHeight="1" x14ac:dyDescent="0.3">
      <c r="A718" s="2">
        <f>A708</f>
        <v>0</v>
      </c>
      <c r="C718" s="95" t="s">
        <v>3</v>
      </c>
      <c r="D718" s="96"/>
      <c r="E718" s="90"/>
      <c r="F718" s="91"/>
      <c r="G718" s="92"/>
      <c r="M718" s="6"/>
    </row>
    <row r="719" spans="1:13" s="2" customFormat="1" ht="19.5" hidden="1" customHeight="1" x14ac:dyDescent="0.3">
      <c r="A719" s="2">
        <f>A708</f>
        <v>0</v>
      </c>
      <c r="C719" s="88" t="s">
        <v>4</v>
      </c>
      <c r="D719" s="89"/>
      <c r="E719" s="90"/>
      <c r="F719" s="91"/>
      <c r="G719" s="92"/>
      <c r="M719" s="6"/>
    </row>
    <row r="720" spans="1:13" s="2" customFormat="1" ht="19.5" hidden="1" customHeight="1" x14ac:dyDescent="0.3">
      <c r="A720" s="2">
        <f>A708</f>
        <v>0</v>
      </c>
      <c r="C720" s="88" t="s">
        <v>5</v>
      </c>
      <c r="D720" s="89"/>
      <c r="E720" s="90"/>
      <c r="F720" s="91"/>
      <c r="G720" s="92"/>
      <c r="M720" s="6"/>
    </row>
    <row r="721" spans="1:13" s="2" customFormat="1" ht="30" hidden="1" customHeight="1" x14ac:dyDescent="0.3">
      <c r="A721" s="2">
        <f>A708</f>
        <v>0</v>
      </c>
      <c r="C721" s="93" t="s">
        <v>6</v>
      </c>
      <c r="D721" s="94"/>
      <c r="E721" s="90"/>
      <c r="F721" s="91"/>
      <c r="G721" s="92"/>
      <c r="M721" s="6"/>
    </row>
    <row r="722" spans="1:13" s="2" customFormat="1" ht="19.5" hidden="1" customHeight="1" x14ac:dyDescent="0.3">
      <c r="A722" s="2">
        <f>A708</f>
        <v>0</v>
      </c>
      <c r="C722" s="88" t="s">
        <v>7</v>
      </c>
      <c r="D722" s="89"/>
      <c r="E722" s="90"/>
      <c r="F722" s="91"/>
      <c r="G722" s="92"/>
      <c r="M722" s="6"/>
    </row>
    <row r="723" spans="1:13" s="2" customFormat="1" ht="19.5" hidden="1" customHeight="1" x14ac:dyDescent="0.3">
      <c r="A723" s="2">
        <f>A708</f>
        <v>0</v>
      </c>
      <c r="C723" s="88" t="s">
        <v>8</v>
      </c>
      <c r="D723" s="89"/>
      <c r="E723" s="90"/>
      <c r="F723" s="91"/>
      <c r="G723" s="92"/>
      <c r="M723" s="6"/>
    </row>
    <row r="724" spans="1:13" s="2" customFormat="1" ht="19.5" hidden="1" customHeight="1" x14ac:dyDescent="0.3">
      <c r="A724" s="2">
        <f>A708</f>
        <v>0</v>
      </c>
      <c r="C724" s="88" t="s">
        <v>9</v>
      </c>
      <c r="D724" s="89"/>
      <c r="E724" s="90"/>
      <c r="F724" s="91"/>
      <c r="G724" s="92"/>
      <c r="M724" s="6"/>
    </row>
    <row r="725" spans="1:13" s="2" customFormat="1" ht="19.5" hidden="1" customHeight="1" x14ac:dyDescent="0.3">
      <c r="A725" s="2">
        <f>A708</f>
        <v>0</v>
      </c>
      <c r="C725" s="88" t="s">
        <v>10</v>
      </c>
      <c r="D725" s="89"/>
      <c r="E725" s="90"/>
      <c r="F725" s="91"/>
      <c r="G725" s="92"/>
      <c r="M725" s="6"/>
    </row>
    <row r="726" spans="1:13" s="2" customFormat="1" ht="19.5" hidden="1" customHeight="1" x14ac:dyDescent="0.3">
      <c r="A726" s="2">
        <f>A708</f>
        <v>0</v>
      </c>
      <c r="C726" s="88" t="s">
        <v>11</v>
      </c>
      <c r="D726" s="89"/>
      <c r="E726" s="90"/>
      <c r="F726" s="91"/>
      <c r="G726" s="92"/>
      <c r="M726" s="6"/>
    </row>
    <row r="727" spans="1:13" s="2" customFormat="1" ht="19.5" hidden="1" customHeight="1" thickBot="1" x14ac:dyDescent="0.35">
      <c r="A727" s="2">
        <f>A708</f>
        <v>0</v>
      </c>
      <c r="C727" s="76" t="s">
        <v>12</v>
      </c>
      <c r="D727" s="77"/>
      <c r="E727" s="78"/>
      <c r="F727" s="79"/>
      <c r="G727" s="80"/>
      <c r="M727" s="6"/>
    </row>
    <row r="728" spans="1:13" hidden="1" x14ac:dyDescent="0.3">
      <c r="A728" s="2">
        <f>A708</f>
        <v>0</v>
      </c>
    </row>
    <row r="729" spans="1:13" hidden="1" x14ac:dyDescent="0.3">
      <c r="A729" s="2">
        <f>A708</f>
        <v>0</v>
      </c>
    </row>
    <row r="730" spans="1:13" hidden="1" x14ac:dyDescent="0.3">
      <c r="A730">
        <f>IF(D730&lt;&gt;"",1,0)</f>
        <v>0</v>
      </c>
      <c r="B730" s="81" t="s">
        <v>53</v>
      </c>
      <c r="C730" s="81"/>
      <c r="D730" s="82" t="str">
        <f>IF(VLOOKUP(M730,[1]summary!$A$42:$F$61,2,FALSE)&lt;&gt;"",VLOOKUP(M730,[1]summary!$A$42:$F$61,2,FALSE),"")</f>
        <v/>
      </c>
      <c r="E730" s="82"/>
      <c r="F730" s="82"/>
      <c r="G730" s="82"/>
      <c r="H730" s="82"/>
      <c r="I730" s="82"/>
      <c r="J730" s="82"/>
      <c r="K730" s="9"/>
      <c r="M730" s="1">
        <f>M676+1</f>
        <v>14</v>
      </c>
    </row>
    <row r="731" spans="1:13" hidden="1" x14ac:dyDescent="0.3">
      <c r="A731" s="2">
        <f>A730</f>
        <v>0</v>
      </c>
    </row>
    <row r="732" spans="1:13" ht="54.9" hidden="1" customHeight="1" thickBot="1" x14ac:dyDescent="0.35">
      <c r="A732" s="2">
        <f>A730</f>
        <v>0</v>
      </c>
      <c r="B732" s="83" t="s">
        <v>13</v>
      </c>
      <c r="C732" s="84"/>
      <c r="D732" s="85"/>
      <c r="E732" s="86" t="s">
        <v>14</v>
      </c>
      <c r="F732" s="87"/>
      <c r="G732" s="10" t="s">
        <v>15</v>
      </c>
      <c r="H732" s="11" t="s">
        <v>16</v>
      </c>
      <c r="I732" s="10" t="s">
        <v>17</v>
      </c>
      <c r="J732" s="12" t="s">
        <v>18</v>
      </c>
      <c r="K732" s="13" t="s">
        <v>19</v>
      </c>
    </row>
    <row r="733" spans="1:13" ht="25.5" hidden="1" customHeight="1" x14ac:dyDescent="0.3">
      <c r="A733" s="2">
        <f>A730*IF(B733&lt;&gt;"",1,0)</f>
        <v>0</v>
      </c>
      <c r="B733" s="71"/>
      <c r="C733" s="72"/>
      <c r="D733" s="73"/>
      <c r="E733" s="74"/>
      <c r="F733" s="75"/>
      <c r="G733" s="14" t="s">
        <v>20</v>
      </c>
      <c r="H733" s="15"/>
      <c r="I733" s="16"/>
      <c r="J733" s="17" t="str">
        <f t="shared" ref="J733:J739" si="13">IF(AND(H733&lt;&gt;"",I733&lt;&gt;""),H733*I733,"")</f>
        <v/>
      </c>
      <c r="K733" s="18" t="str">
        <f>IF(J733&lt;&gt;"",J733*IF(E721="platiteľ DPH",1.2,1),"")</f>
        <v/>
      </c>
    </row>
    <row r="734" spans="1:13" ht="25.5" hidden="1" customHeight="1" x14ac:dyDescent="0.3">
      <c r="A734" s="2">
        <f>A730*IF(B734&lt;&gt;"",1,0)</f>
        <v>0</v>
      </c>
      <c r="B734" s="53"/>
      <c r="C734" s="54"/>
      <c r="D734" s="55"/>
      <c r="E734" s="56"/>
      <c r="F734" s="57"/>
      <c r="G734" s="19" t="s">
        <v>20</v>
      </c>
      <c r="H734" s="20"/>
      <c r="I734" s="21"/>
      <c r="J734" s="22" t="str">
        <f t="shared" si="13"/>
        <v/>
      </c>
      <c r="K734" s="23" t="str">
        <f>IF(J734&lt;&gt;"",J734*IF(E721="platiteľ DPH",1.2,1),"")</f>
        <v/>
      </c>
    </row>
    <row r="735" spans="1:13" ht="25.5" hidden="1" customHeight="1" x14ac:dyDescent="0.3">
      <c r="A735" s="2">
        <f>A730*IF(B735&lt;&gt;"",1,0)</f>
        <v>0</v>
      </c>
      <c r="B735" s="53"/>
      <c r="C735" s="54"/>
      <c r="D735" s="55"/>
      <c r="E735" s="56"/>
      <c r="F735" s="57"/>
      <c r="G735" s="19" t="s">
        <v>20</v>
      </c>
      <c r="H735" s="20"/>
      <c r="I735" s="21"/>
      <c r="J735" s="22" t="str">
        <f t="shared" si="13"/>
        <v/>
      </c>
      <c r="K735" s="23" t="str">
        <f>IF(J735&lt;&gt;"",J735*IF(E721="platiteľ DPH",1.2,1),"")</f>
        <v/>
      </c>
    </row>
    <row r="736" spans="1:13" ht="25.5" hidden="1" customHeight="1" x14ac:dyDescent="0.3">
      <c r="A736" s="2">
        <f>A730*IF(B736&lt;&gt;"",1,0)</f>
        <v>0</v>
      </c>
      <c r="B736" s="53"/>
      <c r="C736" s="54"/>
      <c r="D736" s="55"/>
      <c r="E736" s="56"/>
      <c r="F736" s="57"/>
      <c r="G736" s="19" t="s">
        <v>20</v>
      </c>
      <c r="H736" s="20"/>
      <c r="I736" s="21"/>
      <c r="J736" s="22" t="str">
        <f t="shared" si="13"/>
        <v/>
      </c>
      <c r="K736" s="23" t="str">
        <f>IF(J736&lt;&gt;"",J736*IF(E721="platiteľ DPH",1.2,1),"")</f>
        <v/>
      </c>
    </row>
    <row r="737" spans="1:13" ht="25.5" hidden="1" customHeight="1" thickBot="1" x14ac:dyDescent="0.35">
      <c r="A737" s="2">
        <f>A730*IF(B737&lt;&gt;"",1,0)</f>
        <v>0</v>
      </c>
      <c r="B737" s="58"/>
      <c r="C737" s="59"/>
      <c r="D737" s="60"/>
      <c r="E737" s="61"/>
      <c r="F737" s="62"/>
      <c r="G737" s="24" t="s">
        <v>20</v>
      </c>
      <c r="H737" s="25"/>
      <c r="I737" s="26"/>
      <c r="J737" s="27" t="str">
        <f t="shared" si="13"/>
        <v/>
      </c>
      <c r="K737" s="28" t="str">
        <f>IF(J737&lt;&gt;"",J737*IF(E721="platiteľ DPH",1.2,1),"")</f>
        <v/>
      </c>
    </row>
    <row r="738" spans="1:13" ht="25.5" hidden="1" customHeight="1" x14ac:dyDescent="0.3">
      <c r="A738" s="2">
        <f>A730*IF(D738&lt;&gt;"",1,0)</f>
        <v>0</v>
      </c>
      <c r="B738" s="63" t="s">
        <v>21</v>
      </c>
      <c r="C738" s="64"/>
      <c r="D738" s="29" t="s">
        <v>22</v>
      </c>
      <c r="E738" s="67" t="s">
        <v>23</v>
      </c>
      <c r="F738" s="68"/>
      <c r="G738" s="14" t="s">
        <v>23</v>
      </c>
      <c r="H738" s="15"/>
      <c r="I738" s="16">
        <v>1</v>
      </c>
      <c r="J738" s="17" t="str">
        <f t="shared" si="13"/>
        <v/>
      </c>
      <c r="K738" s="18" t="str">
        <f>IF(J738&lt;&gt;"",J738*IF(E721="platiteľ DPH",1.2,1),"")</f>
        <v/>
      </c>
    </row>
    <row r="739" spans="1:13" ht="25.5" hidden="1" customHeight="1" thickBot="1" x14ac:dyDescent="0.35">
      <c r="A739" s="2">
        <f>A730*IF(D739&lt;&gt;"",1,0)</f>
        <v>0</v>
      </c>
      <c r="B739" s="65"/>
      <c r="C739" s="66"/>
      <c r="D739" s="30" t="s">
        <v>24</v>
      </c>
      <c r="E739" s="69" t="s">
        <v>23</v>
      </c>
      <c r="F739" s="70"/>
      <c r="G739" s="24" t="s">
        <v>23</v>
      </c>
      <c r="H739" s="25"/>
      <c r="I739" s="26">
        <v>1</v>
      </c>
      <c r="J739" s="27" t="str">
        <f t="shared" si="13"/>
        <v/>
      </c>
      <c r="K739" s="28" t="str">
        <f>IF(J739&lt;&gt;"",J739*IF(E721="platiteľ DPH",1.2,1),"")</f>
        <v/>
      </c>
    </row>
    <row r="740" spans="1:13" ht="25.5" hidden="1" customHeight="1" thickBot="1" x14ac:dyDescent="0.35">
      <c r="A740" s="31">
        <f>A730</f>
        <v>0</v>
      </c>
      <c r="B740" s="32"/>
      <c r="C740" s="33"/>
      <c r="D740" s="33"/>
      <c r="E740" s="33"/>
      <c r="F740" s="33"/>
      <c r="G740" s="33"/>
      <c r="H740" s="34"/>
      <c r="I740" s="34" t="s">
        <v>25</v>
      </c>
      <c r="J740" s="35" t="str">
        <f>IF(SUM(J733:J739)&gt;0,SUM(J733:J739),"")</f>
        <v/>
      </c>
      <c r="K740" s="35" t="str">
        <f>IF(SUM(K733:K739)&gt;0,SUM(K733:K739),"")</f>
        <v/>
      </c>
    </row>
    <row r="741" spans="1:13" hidden="1" x14ac:dyDescent="0.3">
      <c r="A741" s="2">
        <f>A730</f>
        <v>0</v>
      </c>
      <c r="B741" s="36" t="s">
        <v>26</v>
      </c>
      <c r="C741" s="37"/>
      <c r="D741" s="37"/>
      <c r="E741" s="37"/>
      <c r="F741" s="37"/>
      <c r="G741" s="37"/>
      <c r="H741" s="37"/>
      <c r="I741" s="37"/>
    </row>
    <row r="742" spans="1:13" hidden="1" x14ac:dyDescent="0.3">
      <c r="A742" s="2">
        <f>A730</f>
        <v>0</v>
      </c>
    </row>
    <row r="743" spans="1:13" hidden="1" x14ac:dyDescent="0.3">
      <c r="A743" s="2">
        <f>A730</f>
        <v>0</v>
      </c>
    </row>
    <row r="744" spans="1:13" hidden="1" x14ac:dyDescent="0.3">
      <c r="A744" s="2">
        <f>A730*IF([1]summary!$K$21="",1,0)</f>
        <v>0</v>
      </c>
      <c r="C744" s="46" t="s">
        <v>27</v>
      </c>
      <c r="D744" s="47"/>
      <c r="E744" s="47"/>
      <c r="F744" s="47"/>
      <c r="G744" s="47"/>
      <c r="H744" s="47"/>
      <c r="I744" s="47"/>
      <c r="J744" s="48"/>
    </row>
    <row r="745" spans="1:13" hidden="1" x14ac:dyDescent="0.3">
      <c r="A745" s="2">
        <f>A744</f>
        <v>0</v>
      </c>
    </row>
    <row r="746" spans="1:13" hidden="1" x14ac:dyDescent="0.3">
      <c r="A746" s="2">
        <f>A744</f>
        <v>0</v>
      </c>
    </row>
    <row r="747" spans="1:13" hidden="1" x14ac:dyDescent="0.3">
      <c r="A747" s="2">
        <f>A730*IF([1]summary!$F$10=M747,1,0)</f>
        <v>0</v>
      </c>
      <c r="B747" s="49" t="s">
        <v>28</v>
      </c>
      <c r="C747" s="49"/>
      <c r="D747" s="49"/>
      <c r="E747" s="49"/>
      <c r="F747" s="49"/>
      <c r="G747" s="49"/>
      <c r="H747" s="49"/>
      <c r="I747" s="49"/>
      <c r="J747" s="49"/>
      <c r="K747" s="49"/>
      <c r="M747" s="6" t="s">
        <v>29</v>
      </c>
    </row>
    <row r="748" spans="1:13" hidden="1" x14ac:dyDescent="0.3">
      <c r="A748" s="2">
        <f>A747</f>
        <v>0</v>
      </c>
    </row>
    <row r="749" spans="1:13" ht="15" hidden="1" customHeight="1" x14ac:dyDescent="0.3">
      <c r="A749" s="2">
        <f>A747</f>
        <v>0</v>
      </c>
      <c r="B749" s="50" t="s">
        <v>30</v>
      </c>
      <c r="C749" s="50"/>
      <c r="D749" s="50"/>
      <c r="E749" s="50"/>
      <c r="F749" s="50"/>
      <c r="G749" s="50"/>
      <c r="H749" s="50"/>
      <c r="I749" s="50"/>
      <c r="J749" s="50"/>
      <c r="K749" s="50"/>
    </row>
    <row r="750" spans="1:13" hidden="1" x14ac:dyDescent="0.3">
      <c r="A750" s="2">
        <f>A747</f>
        <v>0</v>
      </c>
    </row>
    <row r="751" spans="1:13" hidden="1" x14ac:dyDescent="0.3">
      <c r="A751" s="2">
        <f>A762</f>
        <v>0</v>
      </c>
    </row>
    <row r="752" spans="1:13" hidden="1" x14ac:dyDescent="0.3">
      <c r="A752" s="2">
        <f>A762</f>
        <v>0</v>
      </c>
      <c r="C752" s="38" t="s">
        <v>31</v>
      </c>
      <c r="D752" s="39"/>
    </row>
    <row r="753" spans="1:13" s="40" customFormat="1" hidden="1" x14ac:dyDescent="0.3">
      <c r="A753" s="2">
        <f>A762</f>
        <v>0</v>
      </c>
      <c r="C753" s="38"/>
      <c r="M753" s="41"/>
    </row>
    <row r="754" spans="1:13" s="40" customFormat="1" ht="15" hidden="1" customHeight="1" x14ac:dyDescent="0.3">
      <c r="A754" s="2">
        <f>A762</f>
        <v>0</v>
      </c>
      <c r="C754" s="38" t="s">
        <v>32</v>
      </c>
      <c r="D754" s="39"/>
      <c r="G754" s="42"/>
      <c r="H754" s="42"/>
      <c r="I754" s="42"/>
      <c r="J754" s="42"/>
      <c r="K754" s="42"/>
      <c r="M754" s="41"/>
    </row>
    <row r="755" spans="1:13" s="40" customFormat="1" hidden="1" x14ac:dyDescent="0.3">
      <c r="A755" s="2">
        <f>A762</f>
        <v>0</v>
      </c>
      <c r="F755" s="43"/>
      <c r="G755" s="51" t="str">
        <f>"podpis a pečiatka "&amp;IF([1]summary!$K$21="","navrhovateľa","dodávateľa")</f>
        <v>podpis a pečiatka dodávateľa</v>
      </c>
      <c r="H755" s="51"/>
      <c r="I755" s="51"/>
      <c r="J755" s="51"/>
      <c r="K755" s="51"/>
      <c r="M755" s="41"/>
    </row>
    <row r="756" spans="1:13" s="40" customFormat="1" hidden="1" x14ac:dyDescent="0.3">
      <c r="A756" s="2">
        <f>A762</f>
        <v>0</v>
      </c>
      <c r="F756" s="43"/>
      <c r="G756" s="44"/>
      <c r="H756" s="44"/>
      <c r="I756" s="44"/>
      <c r="J756" s="44"/>
      <c r="K756" s="44"/>
      <c r="M756" s="41"/>
    </row>
    <row r="757" spans="1:13" ht="15" hidden="1" customHeight="1" x14ac:dyDescent="0.3">
      <c r="A757" s="2">
        <f>A762*IF([1]summary!$K$21="",1,0)</f>
        <v>0</v>
      </c>
      <c r="B757" s="52" t="s">
        <v>33</v>
      </c>
      <c r="C757" s="52"/>
      <c r="D757" s="52"/>
      <c r="E757" s="52"/>
      <c r="F757" s="52"/>
      <c r="G757" s="52"/>
      <c r="H757" s="52"/>
      <c r="I757" s="52"/>
      <c r="J757" s="52"/>
      <c r="K757" s="52"/>
      <c r="L757" s="45"/>
    </row>
    <row r="758" spans="1:13" hidden="1" x14ac:dyDescent="0.3">
      <c r="A758" s="2">
        <f>A757</f>
        <v>0</v>
      </c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45"/>
    </row>
    <row r="759" spans="1:13" ht="15" hidden="1" customHeight="1" x14ac:dyDescent="0.3">
      <c r="A759" s="2">
        <f>A762*IF(A757=1,0,1)</f>
        <v>0</v>
      </c>
      <c r="B759" s="52" t="s">
        <v>34</v>
      </c>
      <c r="C759" s="52"/>
      <c r="D759" s="52"/>
      <c r="E759" s="52"/>
      <c r="F759" s="52"/>
      <c r="G759" s="52"/>
      <c r="H759" s="52"/>
      <c r="I759" s="52"/>
      <c r="J759" s="52"/>
      <c r="K759" s="52"/>
      <c r="L759" s="45"/>
    </row>
    <row r="760" spans="1:13" hidden="1" x14ac:dyDescent="0.3">
      <c r="A760" s="2">
        <f>A759</f>
        <v>0</v>
      </c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45"/>
    </row>
    <row r="761" spans="1:13" s="2" customFormat="1" ht="21" hidden="1" x14ac:dyDescent="0.3">
      <c r="A761" s="2">
        <f>A762*IF(J761="",0,1)</f>
        <v>0</v>
      </c>
      <c r="B761" s="4"/>
      <c r="C761" s="5"/>
      <c r="D761" s="5"/>
      <c r="E761" s="5"/>
      <c r="F761" s="5"/>
      <c r="G761" s="5"/>
      <c r="H761" s="5"/>
      <c r="I761" s="5"/>
      <c r="J761" s="97" t="str">
        <f>IF([1]summary!$K$21="",'[1]Výzva na prieskum trhu'!$C$143,"")</f>
        <v/>
      </c>
      <c r="K761" s="97"/>
      <c r="M761" s="6"/>
    </row>
    <row r="762" spans="1:13" s="2" customFormat="1" ht="23.4" hidden="1" x14ac:dyDescent="0.3">
      <c r="A762" s="2">
        <f>IF([1]summary!$K$21="",IF([1]summary!$G$17="všetky predmety spolu",0,1)*A784,IF([1]summary!$E$63="cenové ponuky komplexne",0,1)*A784)</f>
        <v>0</v>
      </c>
      <c r="B762" s="98" t="str">
        <f>IF([1]summary!$K$21="",'[1]Výzva na prieskum trhu'!$B$2,'[1]Výzva na predkladanie ponúk'!$E$89)</f>
        <v>Kúpna zmluva – Príloha č. 2:</v>
      </c>
      <c r="C762" s="98"/>
      <c r="D762" s="98"/>
      <c r="E762" s="98"/>
      <c r="F762" s="98"/>
      <c r="G762" s="98"/>
      <c r="H762" s="98"/>
      <c r="I762" s="98"/>
      <c r="J762" s="98"/>
      <c r="K762" s="98"/>
      <c r="M762" s="6"/>
    </row>
    <row r="763" spans="1:13" s="2" customFormat="1" hidden="1" x14ac:dyDescent="0.3">
      <c r="A763" s="2">
        <f>A762</f>
        <v>0</v>
      </c>
      <c r="B763" s="7"/>
      <c r="C763" s="7"/>
      <c r="D763" s="7"/>
      <c r="E763" s="7"/>
      <c r="F763" s="7"/>
      <c r="G763" s="7"/>
      <c r="H763" s="7"/>
      <c r="I763" s="7"/>
      <c r="J763" s="7"/>
      <c r="K763" s="7"/>
      <c r="M763" s="6"/>
    </row>
    <row r="764" spans="1:13" s="2" customFormat="1" ht="23.4" hidden="1" x14ac:dyDescent="0.3">
      <c r="A764" s="2">
        <f>A762</f>
        <v>0</v>
      </c>
      <c r="B764" s="98" t="str">
        <f>IF([1]summary!$K$21="",'[1]Výzva na prieskum trhu'!$E$143,'[1]Výzva na predkladanie ponúk'!$H$89)</f>
        <v>Cena dodávaného predmetu zákazky</v>
      </c>
      <c r="C764" s="98"/>
      <c r="D764" s="98"/>
      <c r="E764" s="98"/>
      <c r="F764" s="98"/>
      <c r="G764" s="98"/>
      <c r="H764" s="98"/>
      <c r="I764" s="98"/>
      <c r="J764" s="98"/>
      <c r="K764" s="98"/>
      <c r="M764" s="6"/>
    </row>
    <row r="765" spans="1:13" hidden="1" x14ac:dyDescent="0.3">
      <c r="A765" s="2">
        <f>A762</f>
        <v>0</v>
      </c>
    </row>
    <row r="766" spans="1:13" ht="15" hidden="1" customHeight="1" x14ac:dyDescent="0.3">
      <c r="A766" s="2">
        <f>A762</f>
        <v>0</v>
      </c>
      <c r="B766" s="50" t="s">
        <v>1</v>
      </c>
      <c r="C766" s="50"/>
      <c r="D766" s="50"/>
      <c r="E766" s="50"/>
      <c r="F766" s="50"/>
      <c r="G766" s="50"/>
      <c r="H766" s="50"/>
      <c r="I766" s="50"/>
      <c r="J766" s="50"/>
      <c r="K766" s="50"/>
    </row>
    <row r="767" spans="1:13" hidden="1" x14ac:dyDescent="0.3">
      <c r="A767" s="2">
        <f>A762</f>
        <v>0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</row>
    <row r="768" spans="1:13" hidden="1" x14ac:dyDescent="0.3">
      <c r="A768" s="2">
        <f>A762</f>
        <v>0</v>
      </c>
      <c r="B768" s="50"/>
      <c r="C768" s="50"/>
      <c r="D768" s="50"/>
      <c r="E768" s="50"/>
      <c r="F768" s="50"/>
      <c r="G768" s="50"/>
      <c r="H768" s="50"/>
      <c r="I768" s="50"/>
      <c r="J768" s="50"/>
      <c r="K768" s="50"/>
    </row>
    <row r="769" spans="1:13" hidden="1" x14ac:dyDescent="0.3">
      <c r="A769" s="2">
        <f>A762</f>
        <v>0</v>
      </c>
    </row>
    <row r="770" spans="1:13" s="2" customFormat="1" ht="19.5" hidden="1" customHeight="1" thickBot="1" x14ac:dyDescent="0.35">
      <c r="A770" s="2">
        <f>A762</f>
        <v>0</v>
      </c>
      <c r="C770" s="99" t="str">
        <f>"Identifikačné údaje "&amp;IF([1]summary!$K$21="","navrhovateľa:","dodávateľa:")</f>
        <v>Identifikačné údaje dodávateľa:</v>
      </c>
      <c r="D770" s="100"/>
      <c r="E770" s="100"/>
      <c r="F770" s="100"/>
      <c r="G770" s="101"/>
      <c r="M770" s="6"/>
    </row>
    <row r="771" spans="1:13" s="2" customFormat="1" ht="19.5" hidden="1" customHeight="1" x14ac:dyDescent="0.3">
      <c r="A771" s="2">
        <f>A762</f>
        <v>0</v>
      </c>
      <c r="C771" s="102" t="s">
        <v>2</v>
      </c>
      <c r="D771" s="103"/>
      <c r="E771" s="104"/>
      <c r="F771" s="105"/>
      <c r="G771" s="106"/>
      <c r="M771" s="6"/>
    </row>
    <row r="772" spans="1:13" s="2" customFormat="1" ht="39" hidden="1" customHeight="1" x14ac:dyDescent="0.3">
      <c r="A772" s="2">
        <f>A762</f>
        <v>0</v>
      </c>
      <c r="C772" s="95" t="s">
        <v>3</v>
      </c>
      <c r="D772" s="96"/>
      <c r="E772" s="90"/>
      <c r="F772" s="91"/>
      <c r="G772" s="92"/>
      <c r="M772" s="6"/>
    </row>
    <row r="773" spans="1:13" s="2" customFormat="1" ht="19.5" hidden="1" customHeight="1" x14ac:dyDescent="0.3">
      <c r="A773" s="2">
        <f>A762</f>
        <v>0</v>
      </c>
      <c r="C773" s="88" t="s">
        <v>4</v>
      </c>
      <c r="D773" s="89"/>
      <c r="E773" s="90"/>
      <c r="F773" s="91"/>
      <c r="G773" s="92"/>
      <c r="M773" s="6"/>
    </row>
    <row r="774" spans="1:13" s="2" customFormat="1" ht="19.5" hidden="1" customHeight="1" x14ac:dyDescent="0.3">
      <c r="A774" s="2">
        <f>A762</f>
        <v>0</v>
      </c>
      <c r="C774" s="88" t="s">
        <v>5</v>
      </c>
      <c r="D774" s="89"/>
      <c r="E774" s="90"/>
      <c r="F774" s="91"/>
      <c r="G774" s="92"/>
      <c r="M774" s="6"/>
    </row>
    <row r="775" spans="1:13" s="2" customFormat="1" ht="30" hidden="1" customHeight="1" x14ac:dyDescent="0.3">
      <c r="A775" s="2">
        <f>A762</f>
        <v>0</v>
      </c>
      <c r="C775" s="93" t="s">
        <v>6</v>
      </c>
      <c r="D775" s="94"/>
      <c r="E775" s="90"/>
      <c r="F775" s="91"/>
      <c r="G775" s="92"/>
      <c r="M775" s="6"/>
    </row>
    <row r="776" spans="1:13" s="2" customFormat="1" ht="19.5" hidden="1" customHeight="1" x14ac:dyDescent="0.3">
      <c r="A776" s="2">
        <f>A762</f>
        <v>0</v>
      </c>
      <c r="C776" s="88" t="s">
        <v>7</v>
      </c>
      <c r="D776" s="89"/>
      <c r="E776" s="90"/>
      <c r="F776" s="91"/>
      <c r="G776" s="92"/>
      <c r="M776" s="6"/>
    </row>
    <row r="777" spans="1:13" s="2" customFormat="1" ht="19.5" hidden="1" customHeight="1" x14ac:dyDescent="0.3">
      <c r="A777" s="2">
        <f>A762</f>
        <v>0</v>
      </c>
      <c r="C777" s="88" t="s">
        <v>8</v>
      </c>
      <c r="D777" s="89"/>
      <c r="E777" s="90"/>
      <c r="F777" s="91"/>
      <c r="G777" s="92"/>
      <c r="M777" s="6"/>
    </row>
    <row r="778" spans="1:13" s="2" customFormat="1" ht="19.5" hidden="1" customHeight="1" x14ac:dyDescent="0.3">
      <c r="A778" s="2">
        <f>A762</f>
        <v>0</v>
      </c>
      <c r="C778" s="88" t="s">
        <v>9</v>
      </c>
      <c r="D778" s="89"/>
      <c r="E778" s="90"/>
      <c r="F778" s="91"/>
      <c r="G778" s="92"/>
      <c r="M778" s="6"/>
    </row>
    <row r="779" spans="1:13" s="2" customFormat="1" ht="19.5" hidden="1" customHeight="1" x14ac:dyDescent="0.3">
      <c r="A779" s="2">
        <f>A762</f>
        <v>0</v>
      </c>
      <c r="C779" s="88" t="s">
        <v>10</v>
      </c>
      <c r="D779" s="89"/>
      <c r="E779" s="90"/>
      <c r="F779" s="91"/>
      <c r="G779" s="92"/>
      <c r="M779" s="6"/>
    </row>
    <row r="780" spans="1:13" s="2" customFormat="1" ht="19.5" hidden="1" customHeight="1" x14ac:dyDescent="0.3">
      <c r="A780" s="2">
        <f>A762</f>
        <v>0</v>
      </c>
      <c r="C780" s="88" t="s">
        <v>11</v>
      </c>
      <c r="D780" s="89"/>
      <c r="E780" s="90"/>
      <c r="F780" s="91"/>
      <c r="G780" s="92"/>
      <c r="M780" s="6"/>
    </row>
    <row r="781" spans="1:13" s="2" customFormat="1" ht="19.5" hidden="1" customHeight="1" thickBot="1" x14ac:dyDescent="0.35">
      <c r="A781" s="2">
        <f>A762</f>
        <v>0</v>
      </c>
      <c r="C781" s="76" t="s">
        <v>12</v>
      </c>
      <c r="D781" s="77"/>
      <c r="E781" s="78"/>
      <c r="F781" s="79"/>
      <c r="G781" s="80"/>
      <c r="M781" s="6"/>
    </row>
    <row r="782" spans="1:13" hidden="1" x14ac:dyDescent="0.3">
      <c r="A782" s="2">
        <f>A762</f>
        <v>0</v>
      </c>
    </row>
    <row r="783" spans="1:13" hidden="1" x14ac:dyDescent="0.3">
      <c r="A783" s="2">
        <f>A762</f>
        <v>0</v>
      </c>
    </row>
    <row r="784" spans="1:13" hidden="1" x14ac:dyDescent="0.3">
      <c r="A784">
        <f>IF(D784&lt;&gt;"",1,0)</f>
        <v>0</v>
      </c>
      <c r="B784" s="81" t="s">
        <v>54</v>
      </c>
      <c r="C784" s="81"/>
      <c r="D784" s="82" t="str">
        <f>IF(VLOOKUP(M784,[1]summary!$A$42:$F$61,2,FALSE)&lt;&gt;"",VLOOKUP(M784,[1]summary!$A$42:$F$61,2,FALSE),"")</f>
        <v/>
      </c>
      <c r="E784" s="82"/>
      <c r="F784" s="82"/>
      <c r="G784" s="82"/>
      <c r="H784" s="82"/>
      <c r="I784" s="82"/>
      <c r="J784" s="82"/>
      <c r="K784" s="9"/>
      <c r="M784" s="1">
        <f>M730+1</f>
        <v>15</v>
      </c>
    </row>
    <row r="785" spans="1:11" hidden="1" x14ac:dyDescent="0.3">
      <c r="A785" s="2">
        <f>A784</f>
        <v>0</v>
      </c>
    </row>
    <row r="786" spans="1:11" ht="54.9" hidden="1" customHeight="1" thickBot="1" x14ac:dyDescent="0.35">
      <c r="A786" s="2">
        <f>A784</f>
        <v>0</v>
      </c>
      <c r="B786" s="83" t="s">
        <v>13</v>
      </c>
      <c r="C786" s="84"/>
      <c r="D786" s="85"/>
      <c r="E786" s="86" t="s">
        <v>14</v>
      </c>
      <c r="F786" s="87"/>
      <c r="G786" s="10" t="s">
        <v>15</v>
      </c>
      <c r="H786" s="11" t="s">
        <v>16</v>
      </c>
      <c r="I786" s="10" t="s">
        <v>17</v>
      </c>
      <c r="J786" s="12" t="s">
        <v>18</v>
      </c>
      <c r="K786" s="13" t="s">
        <v>19</v>
      </c>
    </row>
    <row r="787" spans="1:11" ht="25.5" hidden="1" customHeight="1" x14ac:dyDescent="0.3">
      <c r="A787" s="2">
        <f>A784*IF(B787&lt;&gt;"",1,0)</f>
        <v>0</v>
      </c>
      <c r="B787" s="71"/>
      <c r="C787" s="72"/>
      <c r="D787" s="73"/>
      <c r="E787" s="74"/>
      <c r="F787" s="75"/>
      <c r="G787" s="14" t="s">
        <v>20</v>
      </c>
      <c r="H787" s="15"/>
      <c r="I787" s="16"/>
      <c r="J787" s="17" t="str">
        <f t="shared" ref="J787:J793" si="14">IF(AND(H787&lt;&gt;"",I787&lt;&gt;""),H787*I787,"")</f>
        <v/>
      </c>
      <c r="K787" s="18" t="str">
        <f>IF(J787&lt;&gt;"",J787*IF(E775="platiteľ DPH",1.2,1),"")</f>
        <v/>
      </c>
    </row>
    <row r="788" spans="1:11" ht="25.5" hidden="1" customHeight="1" x14ac:dyDescent="0.3">
      <c r="A788" s="2">
        <f>A784*IF(B788&lt;&gt;"",1,0)</f>
        <v>0</v>
      </c>
      <c r="B788" s="53"/>
      <c r="C788" s="54"/>
      <c r="D788" s="55"/>
      <c r="E788" s="56"/>
      <c r="F788" s="57"/>
      <c r="G788" s="19" t="s">
        <v>20</v>
      </c>
      <c r="H788" s="20"/>
      <c r="I788" s="21"/>
      <c r="J788" s="22" t="str">
        <f t="shared" si="14"/>
        <v/>
      </c>
      <c r="K788" s="23" t="str">
        <f>IF(J788&lt;&gt;"",J788*IF(E775="platiteľ DPH",1.2,1),"")</f>
        <v/>
      </c>
    </row>
    <row r="789" spans="1:11" ht="25.5" hidden="1" customHeight="1" x14ac:dyDescent="0.3">
      <c r="A789" s="2">
        <f>A784*IF(B789&lt;&gt;"",1,0)</f>
        <v>0</v>
      </c>
      <c r="B789" s="53"/>
      <c r="C789" s="54"/>
      <c r="D789" s="55"/>
      <c r="E789" s="56"/>
      <c r="F789" s="57"/>
      <c r="G789" s="19" t="s">
        <v>20</v>
      </c>
      <c r="H789" s="20"/>
      <c r="I789" s="21"/>
      <c r="J789" s="22" t="str">
        <f t="shared" si="14"/>
        <v/>
      </c>
      <c r="K789" s="23" t="str">
        <f>IF(J789&lt;&gt;"",J789*IF(E775="platiteľ DPH",1.2,1),"")</f>
        <v/>
      </c>
    </row>
    <row r="790" spans="1:11" ht="25.5" hidden="1" customHeight="1" x14ac:dyDescent="0.3">
      <c r="A790" s="2">
        <f>A784*IF(B790&lt;&gt;"",1,0)</f>
        <v>0</v>
      </c>
      <c r="B790" s="53"/>
      <c r="C790" s="54"/>
      <c r="D790" s="55"/>
      <c r="E790" s="56"/>
      <c r="F790" s="57"/>
      <c r="G790" s="19" t="s">
        <v>20</v>
      </c>
      <c r="H790" s="20"/>
      <c r="I790" s="21"/>
      <c r="J790" s="22" t="str">
        <f t="shared" si="14"/>
        <v/>
      </c>
      <c r="K790" s="23" t="str">
        <f>IF(J790&lt;&gt;"",J790*IF(E775="platiteľ DPH",1.2,1),"")</f>
        <v/>
      </c>
    </row>
    <row r="791" spans="1:11" ht="25.5" hidden="1" customHeight="1" thickBot="1" x14ac:dyDescent="0.35">
      <c r="A791" s="2">
        <f>A784*IF(B791&lt;&gt;"",1,0)</f>
        <v>0</v>
      </c>
      <c r="B791" s="58"/>
      <c r="C791" s="59"/>
      <c r="D791" s="60"/>
      <c r="E791" s="61"/>
      <c r="F791" s="62"/>
      <c r="G791" s="24" t="s">
        <v>20</v>
      </c>
      <c r="H791" s="25"/>
      <c r="I791" s="26"/>
      <c r="J791" s="27" t="str">
        <f t="shared" si="14"/>
        <v/>
      </c>
      <c r="K791" s="28" t="str">
        <f>IF(J791&lt;&gt;"",J791*IF(E775="platiteľ DPH",1.2,1),"")</f>
        <v/>
      </c>
    </row>
    <row r="792" spans="1:11" ht="25.5" hidden="1" customHeight="1" x14ac:dyDescent="0.3">
      <c r="A792" s="2">
        <f>A784*IF(D792&lt;&gt;"",1,0)</f>
        <v>0</v>
      </c>
      <c r="B792" s="63" t="s">
        <v>21</v>
      </c>
      <c r="C792" s="64"/>
      <c r="D792" s="29" t="s">
        <v>22</v>
      </c>
      <c r="E792" s="67" t="s">
        <v>23</v>
      </c>
      <c r="F792" s="68"/>
      <c r="G792" s="14" t="s">
        <v>23</v>
      </c>
      <c r="H792" s="15"/>
      <c r="I792" s="16">
        <v>1</v>
      </c>
      <c r="J792" s="17" t="str">
        <f t="shared" si="14"/>
        <v/>
      </c>
      <c r="K792" s="18" t="str">
        <f>IF(J792&lt;&gt;"",J792*IF(E775="platiteľ DPH",1.2,1),"")</f>
        <v/>
      </c>
    </row>
    <row r="793" spans="1:11" ht="25.5" hidden="1" customHeight="1" thickBot="1" x14ac:dyDescent="0.35">
      <c r="A793" s="2">
        <f>A784*IF(D793&lt;&gt;"",1,0)</f>
        <v>0</v>
      </c>
      <c r="B793" s="65"/>
      <c r="C793" s="66"/>
      <c r="D793" s="30" t="s">
        <v>24</v>
      </c>
      <c r="E793" s="69" t="s">
        <v>23</v>
      </c>
      <c r="F793" s="70"/>
      <c r="G793" s="24" t="s">
        <v>23</v>
      </c>
      <c r="H793" s="25"/>
      <c r="I793" s="26">
        <v>1</v>
      </c>
      <c r="J793" s="27" t="str">
        <f t="shared" si="14"/>
        <v/>
      </c>
      <c r="K793" s="28" t="str">
        <f>IF(J793&lt;&gt;"",J793*IF(E775="platiteľ DPH",1.2,1),"")</f>
        <v/>
      </c>
    </row>
    <row r="794" spans="1:11" ht="25.5" hidden="1" customHeight="1" thickBot="1" x14ac:dyDescent="0.35">
      <c r="A794" s="31">
        <f>A784</f>
        <v>0</v>
      </c>
      <c r="B794" s="32"/>
      <c r="C794" s="33"/>
      <c r="D794" s="33"/>
      <c r="E794" s="33"/>
      <c r="F794" s="33"/>
      <c r="G794" s="33"/>
      <c r="H794" s="34"/>
      <c r="I794" s="34" t="s">
        <v>25</v>
      </c>
      <c r="J794" s="35" t="str">
        <f>IF(SUM(J787:J793)&gt;0,SUM(J787:J793),"")</f>
        <v/>
      </c>
      <c r="K794" s="35" t="str">
        <f>IF(SUM(K787:K793)&gt;0,SUM(K787:K793),"")</f>
        <v/>
      </c>
    </row>
    <row r="795" spans="1:11" hidden="1" x14ac:dyDescent="0.3">
      <c r="A795" s="2">
        <f>A784</f>
        <v>0</v>
      </c>
      <c r="B795" s="36" t="s">
        <v>26</v>
      </c>
      <c r="C795" s="37"/>
      <c r="D795" s="37"/>
      <c r="E795" s="37"/>
      <c r="F795" s="37"/>
      <c r="G795" s="37"/>
      <c r="H795" s="37"/>
      <c r="I795" s="37"/>
    </row>
    <row r="796" spans="1:11" hidden="1" x14ac:dyDescent="0.3">
      <c r="A796" s="2">
        <f>A784</f>
        <v>0</v>
      </c>
    </row>
    <row r="797" spans="1:11" hidden="1" x14ac:dyDescent="0.3">
      <c r="A797" s="2">
        <f>A784</f>
        <v>0</v>
      </c>
    </row>
    <row r="798" spans="1:11" hidden="1" x14ac:dyDescent="0.3">
      <c r="A798" s="2">
        <f>A784*IF([1]summary!$K$21="",1,0)</f>
        <v>0</v>
      </c>
      <c r="C798" s="46" t="s">
        <v>27</v>
      </c>
      <c r="D798" s="47"/>
      <c r="E798" s="47"/>
      <c r="F798" s="47"/>
      <c r="G798" s="47"/>
      <c r="H798" s="47"/>
      <c r="I798" s="47"/>
      <c r="J798" s="48"/>
    </row>
    <row r="799" spans="1:11" hidden="1" x14ac:dyDescent="0.3">
      <c r="A799" s="2">
        <f>A798</f>
        <v>0</v>
      </c>
    </row>
    <row r="800" spans="1:11" hidden="1" x14ac:dyDescent="0.3">
      <c r="A800" s="2">
        <f>A798</f>
        <v>0</v>
      </c>
    </row>
    <row r="801" spans="1:13" hidden="1" x14ac:dyDescent="0.3">
      <c r="A801" s="2">
        <f>A784*IF([1]summary!$F$10=M801,1,0)</f>
        <v>0</v>
      </c>
      <c r="B801" s="49" t="s">
        <v>28</v>
      </c>
      <c r="C801" s="49"/>
      <c r="D801" s="49"/>
      <c r="E801" s="49"/>
      <c r="F801" s="49"/>
      <c r="G801" s="49"/>
      <c r="H801" s="49"/>
      <c r="I801" s="49"/>
      <c r="J801" s="49"/>
      <c r="K801" s="49"/>
      <c r="M801" s="6" t="s">
        <v>29</v>
      </c>
    </row>
    <row r="802" spans="1:13" hidden="1" x14ac:dyDescent="0.3">
      <c r="A802" s="2">
        <f>A801</f>
        <v>0</v>
      </c>
    </row>
    <row r="803" spans="1:13" ht="15" hidden="1" customHeight="1" x14ac:dyDescent="0.3">
      <c r="A803" s="2">
        <f>A801</f>
        <v>0</v>
      </c>
      <c r="B803" s="50" t="s">
        <v>30</v>
      </c>
      <c r="C803" s="50"/>
      <c r="D803" s="50"/>
      <c r="E803" s="50"/>
      <c r="F803" s="50"/>
      <c r="G803" s="50"/>
      <c r="H803" s="50"/>
      <c r="I803" s="50"/>
      <c r="J803" s="50"/>
      <c r="K803" s="50"/>
    </row>
    <row r="804" spans="1:13" hidden="1" x14ac:dyDescent="0.3">
      <c r="A804" s="2">
        <f>A801</f>
        <v>0</v>
      </c>
    </row>
    <row r="805" spans="1:13" hidden="1" x14ac:dyDescent="0.3">
      <c r="A805" s="2">
        <f>A816</f>
        <v>0</v>
      </c>
    </row>
    <row r="806" spans="1:13" hidden="1" x14ac:dyDescent="0.3">
      <c r="A806" s="2">
        <f>A816</f>
        <v>0</v>
      </c>
      <c r="C806" s="38" t="s">
        <v>31</v>
      </c>
      <c r="D806" s="39"/>
    </row>
    <row r="807" spans="1:13" s="40" customFormat="1" hidden="1" x14ac:dyDescent="0.3">
      <c r="A807" s="2">
        <f>A816</f>
        <v>0</v>
      </c>
      <c r="C807" s="38"/>
      <c r="M807" s="41"/>
    </row>
    <row r="808" spans="1:13" s="40" customFormat="1" ht="15" hidden="1" customHeight="1" x14ac:dyDescent="0.3">
      <c r="A808" s="2">
        <f>A816</f>
        <v>0</v>
      </c>
      <c r="C808" s="38" t="s">
        <v>32</v>
      </c>
      <c r="D808" s="39"/>
      <c r="G808" s="42"/>
      <c r="H808" s="42"/>
      <c r="I808" s="42"/>
      <c r="J808" s="42"/>
      <c r="K808" s="42"/>
      <c r="M808" s="41"/>
    </row>
    <row r="809" spans="1:13" s="40" customFormat="1" hidden="1" x14ac:dyDescent="0.3">
      <c r="A809" s="2">
        <f>A816</f>
        <v>0</v>
      </c>
      <c r="F809" s="43"/>
      <c r="G809" s="51" t="str">
        <f>"podpis a pečiatka "&amp;IF([1]summary!$K$21="","navrhovateľa","dodávateľa")</f>
        <v>podpis a pečiatka dodávateľa</v>
      </c>
      <c r="H809" s="51"/>
      <c r="I809" s="51"/>
      <c r="J809" s="51"/>
      <c r="K809" s="51"/>
      <c r="M809" s="41"/>
    </row>
    <row r="810" spans="1:13" s="40" customFormat="1" hidden="1" x14ac:dyDescent="0.3">
      <c r="A810" s="2">
        <f>A816</f>
        <v>0</v>
      </c>
      <c r="F810" s="43"/>
      <c r="G810" s="44"/>
      <c r="H810" s="44"/>
      <c r="I810" s="44"/>
      <c r="J810" s="44"/>
      <c r="K810" s="44"/>
      <c r="M810" s="41"/>
    </row>
    <row r="811" spans="1:13" ht="15" hidden="1" customHeight="1" x14ac:dyDescent="0.3">
      <c r="A811" s="2">
        <f>A816*IF([1]summary!$K$21="",1,0)</f>
        <v>0</v>
      </c>
      <c r="B811" s="52" t="s">
        <v>33</v>
      </c>
      <c r="C811" s="52"/>
      <c r="D811" s="52"/>
      <c r="E811" s="52"/>
      <c r="F811" s="52"/>
      <c r="G811" s="52"/>
      <c r="H811" s="52"/>
      <c r="I811" s="52"/>
      <c r="J811" s="52"/>
      <c r="K811" s="52"/>
      <c r="L811" s="45"/>
    </row>
    <row r="812" spans="1:13" hidden="1" x14ac:dyDescent="0.3">
      <c r="A812" s="2">
        <f>A811</f>
        <v>0</v>
      </c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45"/>
    </row>
    <row r="813" spans="1:13" ht="15" hidden="1" customHeight="1" x14ac:dyDescent="0.3">
      <c r="A813" s="2">
        <f>A816*IF(A811=1,0,1)</f>
        <v>0</v>
      </c>
      <c r="B813" s="52" t="s">
        <v>34</v>
      </c>
      <c r="C813" s="52"/>
      <c r="D813" s="52"/>
      <c r="E813" s="52"/>
      <c r="F813" s="52"/>
      <c r="G813" s="52"/>
      <c r="H813" s="52"/>
      <c r="I813" s="52"/>
      <c r="J813" s="52"/>
      <c r="K813" s="52"/>
      <c r="L813" s="45"/>
    </row>
    <row r="814" spans="1:13" hidden="1" x14ac:dyDescent="0.3">
      <c r="A814" s="2">
        <f>A813</f>
        <v>0</v>
      </c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45"/>
    </row>
    <row r="815" spans="1:13" s="2" customFormat="1" ht="21" hidden="1" x14ac:dyDescent="0.3">
      <c r="A815" s="2">
        <f>A816*IF(J815="",0,1)</f>
        <v>0</v>
      </c>
      <c r="B815" s="4"/>
      <c r="C815" s="5"/>
      <c r="D815" s="5"/>
      <c r="E815" s="5"/>
      <c r="F815" s="5"/>
      <c r="G815" s="5"/>
      <c r="H815" s="5"/>
      <c r="I815" s="5"/>
      <c r="J815" s="97" t="str">
        <f>IF([1]summary!$K$21="",'[1]Výzva na prieskum trhu'!$C$143,"")</f>
        <v/>
      </c>
      <c r="K815" s="97"/>
      <c r="M815" s="6"/>
    </row>
    <row r="816" spans="1:13" s="2" customFormat="1" ht="23.4" hidden="1" x14ac:dyDescent="0.3">
      <c r="A816" s="2">
        <f>IF([1]summary!$K$21="",IF([1]summary!$G$17="všetky predmety spolu",0,1)*A838,IF([1]summary!$E$63="cenové ponuky komplexne",0,1)*A838)</f>
        <v>0</v>
      </c>
      <c r="B816" s="98" t="str">
        <f>IF([1]summary!$K$21="",'[1]Výzva na prieskum trhu'!$B$2,'[1]Výzva na predkladanie ponúk'!$E$89)</f>
        <v>Kúpna zmluva – Príloha č. 2:</v>
      </c>
      <c r="C816" s="98"/>
      <c r="D816" s="98"/>
      <c r="E816" s="98"/>
      <c r="F816" s="98"/>
      <c r="G816" s="98"/>
      <c r="H816" s="98"/>
      <c r="I816" s="98"/>
      <c r="J816" s="98"/>
      <c r="K816" s="98"/>
      <c r="M816" s="6"/>
    </row>
    <row r="817" spans="1:13" s="2" customFormat="1" hidden="1" x14ac:dyDescent="0.3">
      <c r="A817" s="2">
        <f>A816</f>
        <v>0</v>
      </c>
      <c r="B817" s="7"/>
      <c r="C817" s="7"/>
      <c r="D817" s="7"/>
      <c r="E817" s="7"/>
      <c r="F817" s="7"/>
      <c r="G817" s="7"/>
      <c r="H817" s="7"/>
      <c r="I817" s="7"/>
      <c r="J817" s="7"/>
      <c r="K817" s="7"/>
      <c r="M817" s="6"/>
    </row>
    <row r="818" spans="1:13" s="2" customFormat="1" ht="23.4" hidden="1" x14ac:dyDescent="0.3">
      <c r="A818" s="2">
        <f>A816</f>
        <v>0</v>
      </c>
      <c r="B818" s="98" t="str">
        <f>IF([1]summary!$K$21="",'[1]Výzva na prieskum trhu'!$E$143,'[1]Výzva na predkladanie ponúk'!$H$89)</f>
        <v>Cena dodávaného predmetu zákazky</v>
      </c>
      <c r="C818" s="98"/>
      <c r="D818" s="98"/>
      <c r="E818" s="98"/>
      <c r="F818" s="98"/>
      <c r="G818" s="98"/>
      <c r="H818" s="98"/>
      <c r="I818" s="98"/>
      <c r="J818" s="98"/>
      <c r="K818" s="98"/>
      <c r="M818" s="6"/>
    </row>
    <row r="819" spans="1:13" hidden="1" x14ac:dyDescent="0.3">
      <c r="A819" s="2">
        <f>A816</f>
        <v>0</v>
      </c>
    </row>
    <row r="820" spans="1:13" ht="15" hidden="1" customHeight="1" x14ac:dyDescent="0.3">
      <c r="A820" s="2">
        <f>A816</f>
        <v>0</v>
      </c>
      <c r="B820" s="50" t="s">
        <v>1</v>
      </c>
      <c r="C820" s="50"/>
      <c r="D820" s="50"/>
      <c r="E820" s="50"/>
      <c r="F820" s="50"/>
      <c r="G820" s="50"/>
      <c r="H820" s="50"/>
      <c r="I820" s="50"/>
      <c r="J820" s="50"/>
      <c r="K820" s="50"/>
    </row>
    <row r="821" spans="1:13" hidden="1" x14ac:dyDescent="0.3">
      <c r="A821" s="2">
        <f>A816</f>
        <v>0</v>
      </c>
      <c r="B821" s="50"/>
      <c r="C821" s="50"/>
      <c r="D821" s="50"/>
      <c r="E821" s="50"/>
      <c r="F821" s="50"/>
      <c r="G821" s="50"/>
      <c r="H821" s="50"/>
      <c r="I821" s="50"/>
      <c r="J821" s="50"/>
      <c r="K821" s="50"/>
    </row>
    <row r="822" spans="1:13" hidden="1" x14ac:dyDescent="0.3">
      <c r="A822" s="2">
        <f>A816</f>
        <v>0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</row>
    <row r="823" spans="1:13" hidden="1" x14ac:dyDescent="0.3">
      <c r="A823" s="2">
        <f>A816</f>
        <v>0</v>
      </c>
    </row>
    <row r="824" spans="1:13" s="2" customFormat="1" ht="19.5" hidden="1" customHeight="1" thickBot="1" x14ac:dyDescent="0.35">
      <c r="A824" s="2">
        <f>A816</f>
        <v>0</v>
      </c>
      <c r="C824" s="99" t="str">
        <f>"Identifikačné údaje "&amp;IF([1]summary!$K$21="","navrhovateľa:","dodávateľa:")</f>
        <v>Identifikačné údaje dodávateľa:</v>
      </c>
      <c r="D824" s="100"/>
      <c r="E824" s="100"/>
      <c r="F824" s="100"/>
      <c r="G824" s="101"/>
      <c r="M824" s="6"/>
    </row>
    <row r="825" spans="1:13" s="2" customFormat="1" ht="19.5" hidden="1" customHeight="1" x14ac:dyDescent="0.3">
      <c r="A825" s="2">
        <f>A816</f>
        <v>0</v>
      </c>
      <c r="C825" s="102" t="s">
        <v>2</v>
      </c>
      <c r="D825" s="103"/>
      <c r="E825" s="104"/>
      <c r="F825" s="105"/>
      <c r="G825" s="106"/>
      <c r="M825" s="6"/>
    </row>
    <row r="826" spans="1:13" s="2" customFormat="1" ht="39" hidden="1" customHeight="1" x14ac:dyDescent="0.3">
      <c r="A826" s="2">
        <f>A816</f>
        <v>0</v>
      </c>
      <c r="C826" s="95" t="s">
        <v>3</v>
      </c>
      <c r="D826" s="96"/>
      <c r="E826" s="90"/>
      <c r="F826" s="91"/>
      <c r="G826" s="92"/>
      <c r="M826" s="6"/>
    </row>
    <row r="827" spans="1:13" s="2" customFormat="1" ht="19.5" hidden="1" customHeight="1" x14ac:dyDescent="0.3">
      <c r="A827" s="2">
        <f>A816</f>
        <v>0</v>
      </c>
      <c r="C827" s="88" t="s">
        <v>4</v>
      </c>
      <c r="D827" s="89"/>
      <c r="E827" s="90"/>
      <c r="F827" s="91"/>
      <c r="G827" s="92"/>
      <c r="M827" s="6"/>
    </row>
    <row r="828" spans="1:13" s="2" customFormat="1" ht="19.5" hidden="1" customHeight="1" x14ac:dyDescent="0.3">
      <c r="A828" s="2">
        <f>A816</f>
        <v>0</v>
      </c>
      <c r="C828" s="88" t="s">
        <v>5</v>
      </c>
      <c r="D828" s="89"/>
      <c r="E828" s="90"/>
      <c r="F828" s="91"/>
      <c r="G828" s="92"/>
      <c r="M828" s="6"/>
    </row>
    <row r="829" spans="1:13" s="2" customFormat="1" ht="30" hidden="1" customHeight="1" x14ac:dyDescent="0.3">
      <c r="A829" s="2">
        <f>A816</f>
        <v>0</v>
      </c>
      <c r="C829" s="93" t="s">
        <v>6</v>
      </c>
      <c r="D829" s="94"/>
      <c r="E829" s="90"/>
      <c r="F829" s="91"/>
      <c r="G829" s="92"/>
      <c r="M829" s="6"/>
    </row>
    <row r="830" spans="1:13" s="2" customFormat="1" ht="19.5" hidden="1" customHeight="1" x14ac:dyDescent="0.3">
      <c r="A830" s="2">
        <f>A816</f>
        <v>0</v>
      </c>
      <c r="C830" s="88" t="s">
        <v>7</v>
      </c>
      <c r="D830" s="89"/>
      <c r="E830" s="90"/>
      <c r="F830" s="91"/>
      <c r="G830" s="92"/>
      <c r="M830" s="6"/>
    </row>
    <row r="831" spans="1:13" s="2" customFormat="1" ht="19.5" hidden="1" customHeight="1" x14ac:dyDescent="0.3">
      <c r="A831" s="2">
        <f>A816</f>
        <v>0</v>
      </c>
      <c r="C831" s="88" t="s">
        <v>8</v>
      </c>
      <c r="D831" s="89"/>
      <c r="E831" s="90"/>
      <c r="F831" s="91"/>
      <c r="G831" s="92"/>
      <c r="M831" s="6"/>
    </row>
    <row r="832" spans="1:13" s="2" customFormat="1" ht="19.5" hidden="1" customHeight="1" x14ac:dyDescent="0.3">
      <c r="A832" s="2">
        <f>A816</f>
        <v>0</v>
      </c>
      <c r="C832" s="88" t="s">
        <v>9</v>
      </c>
      <c r="D832" s="89"/>
      <c r="E832" s="90"/>
      <c r="F832" s="91"/>
      <c r="G832" s="92"/>
      <c r="M832" s="6"/>
    </row>
    <row r="833" spans="1:13" s="2" customFormat="1" ht="19.5" hidden="1" customHeight="1" x14ac:dyDescent="0.3">
      <c r="A833" s="2">
        <f>A816</f>
        <v>0</v>
      </c>
      <c r="C833" s="88" t="s">
        <v>10</v>
      </c>
      <c r="D833" s="89"/>
      <c r="E833" s="90"/>
      <c r="F833" s="91"/>
      <c r="G833" s="92"/>
      <c r="M833" s="6"/>
    </row>
    <row r="834" spans="1:13" s="2" customFormat="1" ht="19.5" hidden="1" customHeight="1" x14ac:dyDescent="0.3">
      <c r="A834" s="2">
        <f>A816</f>
        <v>0</v>
      </c>
      <c r="C834" s="88" t="s">
        <v>11</v>
      </c>
      <c r="D834" s="89"/>
      <c r="E834" s="90"/>
      <c r="F834" s="91"/>
      <c r="G834" s="92"/>
      <c r="M834" s="6"/>
    </row>
    <row r="835" spans="1:13" s="2" customFormat="1" ht="19.5" hidden="1" customHeight="1" thickBot="1" x14ac:dyDescent="0.35">
      <c r="A835" s="2">
        <f>A816</f>
        <v>0</v>
      </c>
      <c r="C835" s="76" t="s">
        <v>12</v>
      </c>
      <c r="D835" s="77"/>
      <c r="E835" s="78"/>
      <c r="F835" s="79"/>
      <c r="G835" s="80"/>
      <c r="M835" s="6"/>
    </row>
    <row r="836" spans="1:13" hidden="1" x14ac:dyDescent="0.3">
      <c r="A836" s="2">
        <f>A816</f>
        <v>0</v>
      </c>
    </row>
    <row r="837" spans="1:13" hidden="1" x14ac:dyDescent="0.3">
      <c r="A837" s="2">
        <f>A816</f>
        <v>0</v>
      </c>
    </row>
    <row r="838" spans="1:13" hidden="1" x14ac:dyDescent="0.3">
      <c r="A838">
        <f>IF(D838&lt;&gt;"",1,0)</f>
        <v>0</v>
      </c>
      <c r="B838" s="81" t="s">
        <v>55</v>
      </c>
      <c r="C838" s="81"/>
      <c r="D838" s="82" t="str">
        <f>IF(VLOOKUP(M838,[1]summary!$A$42:$F$61,2,FALSE)&lt;&gt;"",VLOOKUP(M838,[1]summary!$A$42:$F$61,2,FALSE),"")</f>
        <v/>
      </c>
      <c r="E838" s="82"/>
      <c r="F838" s="82"/>
      <c r="G838" s="82"/>
      <c r="H838" s="82"/>
      <c r="I838" s="82"/>
      <c r="J838" s="82"/>
      <c r="K838" s="9"/>
      <c r="M838" s="1">
        <f>M784+1</f>
        <v>16</v>
      </c>
    </row>
    <row r="839" spans="1:13" hidden="1" x14ac:dyDescent="0.3">
      <c r="A839" s="2">
        <f>A838</f>
        <v>0</v>
      </c>
    </row>
    <row r="840" spans="1:13" ht="54.9" hidden="1" customHeight="1" thickBot="1" x14ac:dyDescent="0.35">
      <c r="A840" s="2">
        <f>A838</f>
        <v>0</v>
      </c>
      <c r="B840" s="83" t="s">
        <v>13</v>
      </c>
      <c r="C840" s="84"/>
      <c r="D840" s="85"/>
      <c r="E840" s="86" t="s">
        <v>14</v>
      </c>
      <c r="F840" s="87"/>
      <c r="G840" s="10" t="s">
        <v>15</v>
      </c>
      <c r="H840" s="11" t="s">
        <v>16</v>
      </c>
      <c r="I840" s="10" t="s">
        <v>17</v>
      </c>
      <c r="J840" s="12" t="s">
        <v>18</v>
      </c>
      <c r="K840" s="13" t="s">
        <v>19</v>
      </c>
    </row>
    <row r="841" spans="1:13" ht="25.5" hidden="1" customHeight="1" x14ac:dyDescent="0.3">
      <c r="A841" s="2">
        <f>A838*IF(B841&lt;&gt;"",1,0)</f>
        <v>0</v>
      </c>
      <c r="B841" s="71"/>
      <c r="C841" s="72"/>
      <c r="D841" s="73"/>
      <c r="E841" s="74"/>
      <c r="F841" s="75"/>
      <c r="G841" s="14" t="s">
        <v>20</v>
      </c>
      <c r="H841" s="15"/>
      <c r="I841" s="16"/>
      <c r="J841" s="17" t="str">
        <f t="shared" ref="J841:J847" si="15">IF(AND(H841&lt;&gt;"",I841&lt;&gt;""),H841*I841,"")</f>
        <v/>
      </c>
      <c r="K841" s="18" t="str">
        <f>IF(J841&lt;&gt;"",J841*IF(E829="platiteľ DPH",1.2,1),"")</f>
        <v/>
      </c>
    </row>
    <row r="842" spans="1:13" ht="25.5" hidden="1" customHeight="1" x14ac:dyDescent="0.3">
      <c r="A842" s="2">
        <f>A838*IF(B842&lt;&gt;"",1,0)</f>
        <v>0</v>
      </c>
      <c r="B842" s="53"/>
      <c r="C842" s="54"/>
      <c r="D842" s="55"/>
      <c r="E842" s="56"/>
      <c r="F842" s="57"/>
      <c r="G842" s="19" t="s">
        <v>20</v>
      </c>
      <c r="H842" s="20"/>
      <c r="I842" s="21"/>
      <c r="J842" s="22" t="str">
        <f t="shared" si="15"/>
        <v/>
      </c>
      <c r="K842" s="23" t="str">
        <f>IF(J842&lt;&gt;"",J842*IF(E829="platiteľ DPH",1.2,1),"")</f>
        <v/>
      </c>
    </row>
    <row r="843" spans="1:13" ht="25.5" hidden="1" customHeight="1" x14ac:dyDescent="0.3">
      <c r="A843" s="2">
        <f>A838*IF(B843&lt;&gt;"",1,0)</f>
        <v>0</v>
      </c>
      <c r="B843" s="53"/>
      <c r="C843" s="54"/>
      <c r="D843" s="55"/>
      <c r="E843" s="56"/>
      <c r="F843" s="57"/>
      <c r="G843" s="19" t="s">
        <v>20</v>
      </c>
      <c r="H843" s="20"/>
      <c r="I843" s="21"/>
      <c r="J843" s="22" t="str">
        <f t="shared" si="15"/>
        <v/>
      </c>
      <c r="K843" s="23" t="str">
        <f>IF(J843&lt;&gt;"",J843*IF(E829="platiteľ DPH",1.2,1),"")</f>
        <v/>
      </c>
    </row>
    <row r="844" spans="1:13" ht="25.5" hidden="1" customHeight="1" x14ac:dyDescent="0.3">
      <c r="A844" s="2">
        <f>A838*IF(B844&lt;&gt;"",1,0)</f>
        <v>0</v>
      </c>
      <c r="B844" s="53"/>
      <c r="C844" s="54"/>
      <c r="D844" s="55"/>
      <c r="E844" s="56"/>
      <c r="F844" s="57"/>
      <c r="G844" s="19" t="s">
        <v>20</v>
      </c>
      <c r="H844" s="20"/>
      <c r="I844" s="21"/>
      <c r="J844" s="22" t="str">
        <f t="shared" si="15"/>
        <v/>
      </c>
      <c r="K844" s="23" t="str">
        <f>IF(J844&lt;&gt;"",J844*IF(E829="platiteľ DPH",1.2,1),"")</f>
        <v/>
      </c>
    </row>
    <row r="845" spans="1:13" ht="25.5" hidden="1" customHeight="1" thickBot="1" x14ac:dyDescent="0.35">
      <c r="A845" s="2">
        <f>A838*IF(B845&lt;&gt;"",1,0)</f>
        <v>0</v>
      </c>
      <c r="B845" s="58"/>
      <c r="C845" s="59"/>
      <c r="D845" s="60"/>
      <c r="E845" s="61"/>
      <c r="F845" s="62"/>
      <c r="G845" s="24" t="s">
        <v>20</v>
      </c>
      <c r="H845" s="25"/>
      <c r="I845" s="26"/>
      <c r="J845" s="27" t="str">
        <f t="shared" si="15"/>
        <v/>
      </c>
      <c r="K845" s="28" t="str">
        <f>IF(J845&lt;&gt;"",J845*IF(E829="platiteľ DPH",1.2,1),"")</f>
        <v/>
      </c>
    </row>
    <row r="846" spans="1:13" ht="25.5" hidden="1" customHeight="1" x14ac:dyDescent="0.3">
      <c r="A846" s="2">
        <f>A838*IF(D846&lt;&gt;"",1,0)</f>
        <v>0</v>
      </c>
      <c r="B846" s="63" t="s">
        <v>21</v>
      </c>
      <c r="C846" s="64"/>
      <c r="D846" s="29" t="s">
        <v>22</v>
      </c>
      <c r="E846" s="67" t="s">
        <v>23</v>
      </c>
      <c r="F846" s="68"/>
      <c r="G846" s="14" t="s">
        <v>23</v>
      </c>
      <c r="H846" s="15"/>
      <c r="I846" s="16">
        <v>1</v>
      </c>
      <c r="J846" s="17" t="str">
        <f t="shared" si="15"/>
        <v/>
      </c>
      <c r="K846" s="18" t="str">
        <f>IF(J846&lt;&gt;"",J846*IF(E829="platiteľ DPH",1.2,1),"")</f>
        <v/>
      </c>
    </row>
    <row r="847" spans="1:13" ht="25.5" hidden="1" customHeight="1" thickBot="1" x14ac:dyDescent="0.35">
      <c r="A847" s="2">
        <f>A838*IF(D847&lt;&gt;"",1,0)</f>
        <v>0</v>
      </c>
      <c r="B847" s="65"/>
      <c r="C847" s="66"/>
      <c r="D847" s="30" t="s">
        <v>24</v>
      </c>
      <c r="E847" s="69" t="s">
        <v>23</v>
      </c>
      <c r="F847" s="70"/>
      <c r="G847" s="24" t="s">
        <v>23</v>
      </c>
      <c r="H847" s="25"/>
      <c r="I847" s="26">
        <v>1</v>
      </c>
      <c r="J847" s="27" t="str">
        <f t="shared" si="15"/>
        <v/>
      </c>
      <c r="K847" s="28" t="str">
        <f>IF(J847&lt;&gt;"",J847*IF(E829="platiteľ DPH",1.2,1),"")</f>
        <v/>
      </c>
    </row>
    <row r="848" spans="1:13" ht="25.5" hidden="1" customHeight="1" thickBot="1" x14ac:dyDescent="0.35">
      <c r="A848" s="31">
        <f>A838</f>
        <v>0</v>
      </c>
      <c r="B848" s="32"/>
      <c r="C848" s="33"/>
      <c r="D848" s="33"/>
      <c r="E848" s="33"/>
      <c r="F848" s="33"/>
      <c r="G848" s="33"/>
      <c r="H848" s="34"/>
      <c r="I848" s="34" t="s">
        <v>25</v>
      </c>
      <c r="J848" s="35" t="str">
        <f>IF(SUM(J841:J847)&gt;0,SUM(J841:J847),"")</f>
        <v/>
      </c>
      <c r="K848" s="35" t="str">
        <f>IF(SUM(K841:K847)&gt;0,SUM(K841:K847),"")</f>
        <v/>
      </c>
    </row>
    <row r="849" spans="1:13" hidden="1" x14ac:dyDescent="0.3">
      <c r="A849" s="2">
        <f>A838</f>
        <v>0</v>
      </c>
      <c r="B849" s="36" t="s">
        <v>26</v>
      </c>
      <c r="C849" s="37"/>
      <c r="D849" s="37"/>
      <c r="E849" s="37"/>
      <c r="F849" s="37"/>
      <c r="G849" s="37"/>
      <c r="H849" s="37"/>
      <c r="I849" s="37"/>
    </row>
    <row r="850" spans="1:13" hidden="1" x14ac:dyDescent="0.3">
      <c r="A850" s="2">
        <f>A838</f>
        <v>0</v>
      </c>
    </row>
    <row r="851" spans="1:13" hidden="1" x14ac:dyDescent="0.3">
      <c r="A851" s="2">
        <f>A838</f>
        <v>0</v>
      </c>
    </row>
    <row r="852" spans="1:13" hidden="1" x14ac:dyDescent="0.3">
      <c r="A852" s="2">
        <f>A838*IF([1]summary!$K$21="",1,0)</f>
        <v>0</v>
      </c>
      <c r="C852" s="46" t="s">
        <v>27</v>
      </c>
      <c r="D852" s="47"/>
      <c r="E852" s="47"/>
      <c r="F852" s="47"/>
      <c r="G852" s="47"/>
      <c r="H852" s="47"/>
      <c r="I852" s="47"/>
      <c r="J852" s="48"/>
    </row>
    <row r="853" spans="1:13" hidden="1" x14ac:dyDescent="0.3">
      <c r="A853" s="2">
        <f>A852</f>
        <v>0</v>
      </c>
    </row>
    <row r="854" spans="1:13" hidden="1" x14ac:dyDescent="0.3">
      <c r="A854" s="2">
        <f>A852</f>
        <v>0</v>
      </c>
    </row>
    <row r="855" spans="1:13" hidden="1" x14ac:dyDescent="0.3">
      <c r="A855" s="2">
        <f>A838*IF([1]summary!$F$10=M855,1,0)</f>
        <v>0</v>
      </c>
      <c r="B855" s="49" t="s">
        <v>28</v>
      </c>
      <c r="C855" s="49"/>
      <c r="D855" s="49"/>
      <c r="E855" s="49"/>
      <c r="F855" s="49"/>
      <c r="G855" s="49"/>
      <c r="H855" s="49"/>
      <c r="I855" s="49"/>
      <c r="J855" s="49"/>
      <c r="K855" s="49"/>
      <c r="M855" s="6" t="s">
        <v>29</v>
      </c>
    </row>
    <row r="856" spans="1:13" hidden="1" x14ac:dyDescent="0.3">
      <c r="A856" s="2">
        <f>A855</f>
        <v>0</v>
      </c>
    </row>
    <row r="857" spans="1:13" ht="15" hidden="1" customHeight="1" x14ac:dyDescent="0.3">
      <c r="A857" s="2">
        <f>A855</f>
        <v>0</v>
      </c>
      <c r="B857" s="50" t="s">
        <v>30</v>
      </c>
      <c r="C857" s="50"/>
      <c r="D857" s="50"/>
      <c r="E857" s="50"/>
      <c r="F857" s="50"/>
      <c r="G857" s="50"/>
      <c r="H857" s="50"/>
      <c r="I857" s="50"/>
      <c r="J857" s="50"/>
      <c r="K857" s="50"/>
    </row>
    <row r="858" spans="1:13" hidden="1" x14ac:dyDescent="0.3">
      <c r="A858" s="2">
        <f>A855</f>
        <v>0</v>
      </c>
    </row>
    <row r="859" spans="1:13" hidden="1" x14ac:dyDescent="0.3">
      <c r="A859" s="2">
        <f>A870</f>
        <v>0</v>
      </c>
    </row>
    <row r="860" spans="1:13" hidden="1" x14ac:dyDescent="0.3">
      <c r="A860" s="2">
        <f>A870</f>
        <v>0</v>
      </c>
      <c r="C860" s="38" t="s">
        <v>31</v>
      </c>
      <c r="D860" s="39"/>
    </row>
    <row r="861" spans="1:13" s="40" customFormat="1" hidden="1" x14ac:dyDescent="0.3">
      <c r="A861" s="2">
        <f>A870</f>
        <v>0</v>
      </c>
      <c r="C861" s="38"/>
      <c r="M861" s="41"/>
    </row>
    <row r="862" spans="1:13" s="40" customFormat="1" ht="15" hidden="1" customHeight="1" x14ac:dyDescent="0.3">
      <c r="A862" s="2">
        <f>A870</f>
        <v>0</v>
      </c>
      <c r="C862" s="38" t="s">
        <v>32</v>
      </c>
      <c r="D862" s="39"/>
      <c r="G862" s="42"/>
      <c r="H862" s="42"/>
      <c r="I862" s="42"/>
      <c r="J862" s="42"/>
      <c r="K862" s="42"/>
      <c r="M862" s="41"/>
    </row>
    <row r="863" spans="1:13" s="40" customFormat="1" hidden="1" x14ac:dyDescent="0.3">
      <c r="A863" s="2">
        <f>A870</f>
        <v>0</v>
      </c>
      <c r="F863" s="43"/>
      <c r="G863" s="51" t="str">
        <f>"podpis a pečiatka "&amp;IF([1]summary!$K$21="","navrhovateľa","dodávateľa")</f>
        <v>podpis a pečiatka dodávateľa</v>
      </c>
      <c r="H863" s="51"/>
      <c r="I863" s="51"/>
      <c r="J863" s="51"/>
      <c r="K863" s="51"/>
      <c r="M863" s="41"/>
    </row>
    <row r="864" spans="1:13" s="40" customFormat="1" hidden="1" x14ac:dyDescent="0.3">
      <c r="A864" s="2">
        <f>A870</f>
        <v>0</v>
      </c>
      <c r="F864" s="43"/>
      <c r="G864" s="44"/>
      <c r="H864" s="44"/>
      <c r="I864" s="44"/>
      <c r="J864" s="44"/>
      <c r="K864" s="44"/>
      <c r="M864" s="41"/>
    </row>
    <row r="865" spans="1:13" ht="15" hidden="1" customHeight="1" x14ac:dyDescent="0.3">
      <c r="A865" s="2">
        <f>A870*IF([1]summary!$K$21="",1,0)</f>
        <v>0</v>
      </c>
      <c r="B865" s="52" t="s">
        <v>33</v>
      </c>
      <c r="C865" s="52"/>
      <c r="D865" s="52"/>
      <c r="E865" s="52"/>
      <c r="F865" s="52"/>
      <c r="G865" s="52"/>
      <c r="H865" s="52"/>
      <c r="I865" s="52"/>
      <c r="J865" s="52"/>
      <c r="K865" s="52"/>
      <c r="L865" s="45"/>
    </row>
    <row r="866" spans="1:13" hidden="1" x14ac:dyDescent="0.3">
      <c r="A866" s="2">
        <f>A865</f>
        <v>0</v>
      </c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45"/>
    </row>
    <row r="867" spans="1:13" ht="15" hidden="1" customHeight="1" x14ac:dyDescent="0.3">
      <c r="A867" s="2">
        <f>A870*IF(A865=1,0,1)</f>
        <v>0</v>
      </c>
      <c r="B867" s="52" t="s">
        <v>34</v>
      </c>
      <c r="C867" s="52"/>
      <c r="D867" s="52"/>
      <c r="E867" s="52"/>
      <c r="F867" s="52"/>
      <c r="G867" s="52"/>
      <c r="H867" s="52"/>
      <c r="I867" s="52"/>
      <c r="J867" s="52"/>
      <c r="K867" s="52"/>
      <c r="L867" s="45"/>
    </row>
    <row r="868" spans="1:13" hidden="1" x14ac:dyDescent="0.3">
      <c r="A868" s="2">
        <f>A867</f>
        <v>0</v>
      </c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45"/>
    </row>
    <row r="869" spans="1:13" s="2" customFormat="1" ht="21" hidden="1" x14ac:dyDescent="0.3">
      <c r="A869" s="2">
        <f>A870*IF(J869="",0,1)</f>
        <v>0</v>
      </c>
      <c r="B869" s="4"/>
      <c r="C869" s="5"/>
      <c r="D869" s="5"/>
      <c r="E869" s="5"/>
      <c r="F869" s="5"/>
      <c r="G869" s="5"/>
      <c r="H869" s="5"/>
      <c r="I869" s="5"/>
      <c r="J869" s="97" t="str">
        <f>IF([1]summary!$K$21="",'[1]Výzva na prieskum trhu'!$C$143,"")</f>
        <v/>
      </c>
      <c r="K869" s="97"/>
      <c r="M869" s="6"/>
    </row>
    <row r="870" spans="1:13" s="2" customFormat="1" ht="23.4" hidden="1" x14ac:dyDescent="0.3">
      <c r="A870" s="2">
        <f>IF([1]summary!$K$21="",IF([1]summary!$G$17="všetky predmety spolu",0,1)*A892,IF([1]summary!$E$63="cenové ponuky komplexne",0,1)*A892)</f>
        <v>0</v>
      </c>
      <c r="B870" s="98" t="str">
        <f>IF([1]summary!$K$21="",'[1]Výzva na prieskum trhu'!$B$2,'[1]Výzva na predkladanie ponúk'!$E$89)</f>
        <v>Kúpna zmluva – Príloha č. 2:</v>
      </c>
      <c r="C870" s="98"/>
      <c r="D870" s="98"/>
      <c r="E870" s="98"/>
      <c r="F870" s="98"/>
      <c r="G870" s="98"/>
      <c r="H870" s="98"/>
      <c r="I870" s="98"/>
      <c r="J870" s="98"/>
      <c r="K870" s="98"/>
      <c r="M870" s="6"/>
    </row>
    <row r="871" spans="1:13" s="2" customFormat="1" hidden="1" x14ac:dyDescent="0.3">
      <c r="A871" s="2">
        <f>A870</f>
        <v>0</v>
      </c>
      <c r="B871" s="7"/>
      <c r="C871" s="7"/>
      <c r="D871" s="7"/>
      <c r="E871" s="7"/>
      <c r="F871" s="7"/>
      <c r="G871" s="7"/>
      <c r="H871" s="7"/>
      <c r="I871" s="7"/>
      <c r="J871" s="7"/>
      <c r="K871" s="7"/>
      <c r="M871" s="6"/>
    </row>
    <row r="872" spans="1:13" s="2" customFormat="1" ht="23.4" hidden="1" x14ac:dyDescent="0.3">
      <c r="A872" s="2">
        <f>A870</f>
        <v>0</v>
      </c>
      <c r="B872" s="98" t="str">
        <f>IF([1]summary!$K$21="",'[1]Výzva na prieskum trhu'!$E$143,'[1]Výzva na predkladanie ponúk'!$H$89)</f>
        <v>Cena dodávaného predmetu zákazky</v>
      </c>
      <c r="C872" s="98"/>
      <c r="D872" s="98"/>
      <c r="E872" s="98"/>
      <c r="F872" s="98"/>
      <c r="G872" s="98"/>
      <c r="H872" s="98"/>
      <c r="I872" s="98"/>
      <c r="J872" s="98"/>
      <c r="K872" s="98"/>
      <c r="M872" s="6"/>
    </row>
    <row r="873" spans="1:13" hidden="1" x14ac:dyDescent="0.3">
      <c r="A873" s="2">
        <f>A870</f>
        <v>0</v>
      </c>
    </row>
    <row r="874" spans="1:13" ht="15" hidden="1" customHeight="1" x14ac:dyDescent="0.3">
      <c r="A874" s="2">
        <f>A870</f>
        <v>0</v>
      </c>
      <c r="B874" s="50" t="s">
        <v>1</v>
      </c>
      <c r="C874" s="50"/>
      <c r="D874" s="50"/>
      <c r="E874" s="50"/>
      <c r="F874" s="50"/>
      <c r="G874" s="50"/>
      <c r="H874" s="50"/>
      <c r="I874" s="50"/>
      <c r="J874" s="50"/>
      <c r="K874" s="50"/>
    </row>
    <row r="875" spans="1:13" hidden="1" x14ac:dyDescent="0.3">
      <c r="A875" s="2">
        <f>A870</f>
        <v>0</v>
      </c>
      <c r="B875" s="50"/>
      <c r="C875" s="50"/>
      <c r="D875" s="50"/>
      <c r="E875" s="50"/>
      <c r="F875" s="50"/>
      <c r="G875" s="50"/>
      <c r="H875" s="50"/>
      <c r="I875" s="50"/>
      <c r="J875" s="50"/>
      <c r="K875" s="50"/>
    </row>
    <row r="876" spans="1:13" hidden="1" x14ac:dyDescent="0.3">
      <c r="A876" s="2">
        <f>A870</f>
        <v>0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</row>
    <row r="877" spans="1:13" hidden="1" x14ac:dyDescent="0.3">
      <c r="A877" s="2">
        <f>A870</f>
        <v>0</v>
      </c>
    </row>
    <row r="878" spans="1:13" s="2" customFormat="1" ht="19.5" hidden="1" customHeight="1" thickBot="1" x14ac:dyDescent="0.35">
      <c r="A878" s="2">
        <f>A870</f>
        <v>0</v>
      </c>
      <c r="C878" s="99" t="str">
        <f>"Identifikačné údaje "&amp;IF([1]summary!$K$21="","navrhovateľa:","dodávateľa:")</f>
        <v>Identifikačné údaje dodávateľa:</v>
      </c>
      <c r="D878" s="100"/>
      <c r="E878" s="100"/>
      <c r="F878" s="100"/>
      <c r="G878" s="101"/>
      <c r="M878" s="6"/>
    </row>
    <row r="879" spans="1:13" s="2" customFormat="1" ht="19.5" hidden="1" customHeight="1" x14ac:dyDescent="0.3">
      <c r="A879" s="2">
        <f>A870</f>
        <v>0</v>
      </c>
      <c r="C879" s="102" t="s">
        <v>2</v>
      </c>
      <c r="D879" s="103"/>
      <c r="E879" s="104"/>
      <c r="F879" s="105"/>
      <c r="G879" s="106"/>
      <c r="M879" s="6"/>
    </row>
    <row r="880" spans="1:13" s="2" customFormat="1" ht="39" hidden="1" customHeight="1" x14ac:dyDescent="0.3">
      <c r="A880" s="2">
        <f>A870</f>
        <v>0</v>
      </c>
      <c r="C880" s="95" t="s">
        <v>3</v>
      </c>
      <c r="D880" s="96"/>
      <c r="E880" s="90"/>
      <c r="F880" s="91"/>
      <c r="G880" s="92"/>
      <c r="M880" s="6"/>
    </row>
    <row r="881" spans="1:13" s="2" customFormat="1" ht="19.5" hidden="1" customHeight="1" x14ac:dyDescent="0.3">
      <c r="A881" s="2">
        <f>A870</f>
        <v>0</v>
      </c>
      <c r="C881" s="88" t="s">
        <v>4</v>
      </c>
      <c r="D881" s="89"/>
      <c r="E881" s="90"/>
      <c r="F881" s="91"/>
      <c r="G881" s="92"/>
      <c r="M881" s="6"/>
    </row>
    <row r="882" spans="1:13" s="2" customFormat="1" ht="19.5" hidden="1" customHeight="1" x14ac:dyDescent="0.3">
      <c r="A882" s="2">
        <f>A870</f>
        <v>0</v>
      </c>
      <c r="C882" s="88" t="s">
        <v>5</v>
      </c>
      <c r="D882" s="89"/>
      <c r="E882" s="90"/>
      <c r="F882" s="91"/>
      <c r="G882" s="92"/>
      <c r="M882" s="6"/>
    </row>
    <row r="883" spans="1:13" s="2" customFormat="1" ht="30" hidden="1" customHeight="1" x14ac:dyDescent="0.3">
      <c r="A883" s="2">
        <f>A870</f>
        <v>0</v>
      </c>
      <c r="C883" s="93" t="s">
        <v>6</v>
      </c>
      <c r="D883" s="94"/>
      <c r="E883" s="90"/>
      <c r="F883" s="91"/>
      <c r="G883" s="92"/>
      <c r="M883" s="6"/>
    </row>
    <row r="884" spans="1:13" s="2" customFormat="1" ht="19.5" hidden="1" customHeight="1" x14ac:dyDescent="0.3">
      <c r="A884" s="2">
        <f>A870</f>
        <v>0</v>
      </c>
      <c r="C884" s="88" t="s">
        <v>7</v>
      </c>
      <c r="D884" s="89"/>
      <c r="E884" s="90"/>
      <c r="F884" s="91"/>
      <c r="G884" s="92"/>
      <c r="M884" s="6"/>
    </row>
    <row r="885" spans="1:13" s="2" customFormat="1" ht="19.5" hidden="1" customHeight="1" x14ac:dyDescent="0.3">
      <c r="A885" s="2">
        <f>A870</f>
        <v>0</v>
      </c>
      <c r="C885" s="88" t="s">
        <v>8</v>
      </c>
      <c r="D885" s="89"/>
      <c r="E885" s="90"/>
      <c r="F885" s="91"/>
      <c r="G885" s="92"/>
      <c r="M885" s="6"/>
    </row>
    <row r="886" spans="1:13" s="2" customFormat="1" ht="19.5" hidden="1" customHeight="1" x14ac:dyDescent="0.3">
      <c r="A886" s="2">
        <f>A870</f>
        <v>0</v>
      </c>
      <c r="C886" s="88" t="s">
        <v>9</v>
      </c>
      <c r="D886" s="89"/>
      <c r="E886" s="90"/>
      <c r="F886" s="91"/>
      <c r="G886" s="92"/>
      <c r="M886" s="6"/>
    </row>
    <row r="887" spans="1:13" s="2" customFormat="1" ht="19.5" hidden="1" customHeight="1" x14ac:dyDescent="0.3">
      <c r="A887" s="2">
        <f>A870</f>
        <v>0</v>
      </c>
      <c r="C887" s="88" t="s">
        <v>10</v>
      </c>
      <c r="D887" s="89"/>
      <c r="E887" s="90"/>
      <c r="F887" s="91"/>
      <c r="G887" s="92"/>
      <c r="M887" s="6"/>
    </row>
    <row r="888" spans="1:13" s="2" customFormat="1" ht="19.5" hidden="1" customHeight="1" x14ac:dyDescent="0.3">
      <c r="A888" s="2">
        <f>A870</f>
        <v>0</v>
      </c>
      <c r="C888" s="88" t="s">
        <v>11</v>
      </c>
      <c r="D888" s="89"/>
      <c r="E888" s="90"/>
      <c r="F888" s="91"/>
      <c r="G888" s="92"/>
      <c r="M888" s="6"/>
    </row>
    <row r="889" spans="1:13" s="2" customFormat="1" ht="19.5" hidden="1" customHeight="1" thickBot="1" x14ac:dyDescent="0.35">
      <c r="A889" s="2">
        <f>A870</f>
        <v>0</v>
      </c>
      <c r="C889" s="76" t="s">
        <v>12</v>
      </c>
      <c r="D889" s="77"/>
      <c r="E889" s="78"/>
      <c r="F889" s="79"/>
      <c r="G889" s="80"/>
      <c r="M889" s="6"/>
    </row>
    <row r="890" spans="1:13" hidden="1" x14ac:dyDescent="0.3">
      <c r="A890" s="2">
        <f>A870</f>
        <v>0</v>
      </c>
    </row>
    <row r="891" spans="1:13" hidden="1" x14ac:dyDescent="0.3">
      <c r="A891" s="2">
        <f>A870</f>
        <v>0</v>
      </c>
    </row>
    <row r="892" spans="1:13" hidden="1" x14ac:dyDescent="0.3">
      <c r="A892">
        <f>IF(D892&lt;&gt;"",1,0)</f>
        <v>0</v>
      </c>
      <c r="B892" s="81" t="s">
        <v>56</v>
      </c>
      <c r="C892" s="81"/>
      <c r="D892" s="82" t="str">
        <f>IF(VLOOKUP(M892,[1]summary!$A$42:$F$61,2,FALSE)&lt;&gt;"",VLOOKUP(M892,[1]summary!$A$42:$F$61,2,FALSE),"")</f>
        <v/>
      </c>
      <c r="E892" s="82"/>
      <c r="F892" s="82"/>
      <c r="G892" s="82"/>
      <c r="H892" s="82"/>
      <c r="I892" s="82"/>
      <c r="J892" s="82"/>
      <c r="K892" s="9"/>
      <c r="M892" s="1">
        <f>M838+1</f>
        <v>17</v>
      </c>
    </row>
    <row r="893" spans="1:13" hidden="1" x14ac:dyDescent="0.3">
      <c r="A893" s="2">
        <f>A892</f>
        <v>0</v>
      </c>
    </row>
    <row r="894" spans="1:13" ht="54.9" hidden="1" customHeight="1" thickBot="1" x14ac:dyDescent="0.35">
      <c r="A894" s="2">
        <f>A892</f>
        <v>0</v>
      </c>
      <c r="B894" s="83" t="s">
        <v>13</v>
      </c>
      <c r="C894" s="84"/>
      <c r="D894" s="85"/>
      <c r="E894" s="86" t="s">
        <v>14</v>
      </c>
      <c r="F894" s="87"/>
      <c r="G894" s="10" t="s">
        <v>15</v>
      </c>
      <c r="H894" s="11" t="s">
        <v>16</v>
      </c>
      <c r="I894" s="10" t="s">
        <v>17</v>
      </c>
      <c r="J894" s="12" t="s">
        <v>18</v>
      </c>
      <c r="K894" s="13" t="s">
        <v>19</v>
      </c>
    </row>
    <row r="895" spans="1:13" ht="25.5" hidden="1" customHeight="1" x14ac:dyDescent="0.3">
      <c r="A895" s="2">
        <f>A892*IF(B895&lt;&gt;"",1,0)</f>
        <v>0</v>
      </c>
      <c r="B895" s="71"/>
      <c r="C895" s="72"/>
      <c r="D895" s="73"/>
      <c r="E895" s="74"/>
      <c r="F895" s="75"/>
      <c r="G895" s="14" t="s">
        <v>20</v>
      </c>
      <c r="H895" s="15"/>
      <c r="I895" s="16"/>
      <c r="J895" s="17" t="str">
        <f t="shared" ref="J895:J901" si="16">IF(AND(H895&lt;&gt;"",I895&lt;&gt;""),H895*I895,"")</f>
        <v/>
      </c>
      <c r="K895" s="18" t="str">
        <f>IF(J895&lt;&gt;"",J895*IF(E883="platiteľ DPH",1.2,1),"")</f>
        <v/>
      </c>
    </row>
    <row r="896" spans="1:13" ht="25.5" hidden="1" customHeight="1" x14ac:dyDescent="0.3">
      <c r="A896" s="2">
        <f>A892*IF(B896&lt;&gt;"",1,0)</f>
        <v>0</v>
      </c>
      <c r="B896" s="53"/>
      <c r="C896" s="54"/>
      <c r="D896" s="55"/>
      <c r="E896" s="56"/>
      <c r="F896" s="57"/>
      <c r="G896" s="19" t="s">
        <v>20</v>
      </c>
      <c r="H896" s="20"/>
      <c r="I896" s="21"/>
      <c r="J896" s="22" t="str">
        <f t="shared" si="16"/>
        <v/>
      </c>
      <c r="K896" s="23" t="str">
        <f>IF(J896&lt;&gt;"",J896*IF(E883="platiteľ DPH",1.2,1),"")</f>
        <v/>
      </c>
    </row>
    <row r="897" spans="1:13" ht="25.5" hidden="1" customHeight="1" x14ac:dyDescent="0.3">
      <c r="A897" s="2">
        <f>A892*IF(B897&lt;&gt;"",1,0)</f>
        <v>0</v>
      </c>
      <c r="B897" s="53"/>
      <c r="C897" s="54"/>
      <c r="D897" s="55"/>
      <c r="E897" s="56"/>
      <c r="F897" s="57"/>
      <c r="G897" s="19" t="s">
        <v>20</v>
      </c>
      <c r="H897" s="20"/>
      <c r="I897" s="21"/>
      <c r="J897" s="22" t="str">
        <f t="shared" si="16"/>
        <v/>
      </c>
      <c r="K897" s="23" t="str">
        <f>IF(J897&lt;&gt;"",J897*IF(E883="platiteľ DPH",1.2,1),"")</f>
        <v/>
      </c>
    </row>
    <row r="898" spans="1:13" ht="25.5" hidden="1" customHeight="1" x14ac:dyDescent="0.3">
      <c r="A898" s="2">
        <f>A892*IF(B898&lt;&gt;"",1,0)</f>
        <v>0</v>
      </c>
      <c r="B898" s="53"/>
      <c r="C898" s="54"/>
      <c r="D898" s="55"/>
      <c r="E898" s="56"/>
      <c r="F898" s="57"/>
      <c r="G898" s="19" t="s">
        <v>20</v>
      </c>
      <c r="H898" s="20"/>
      <c r="I898" s="21"/>
      <c r="J898" s="22" t="str">
        <f t="shared" si="16"/>
        <v/>
      </c>
      <c r="K898" s="23" t="str">
        <f>IF(J898&lt;&gt;"",J898*IF(E883="platiteľ DPH",1.2,1),"")</f>
        <v/>
      </c>
    </row>
    <row r="899" spans="1:13" ht="25.5" hidden="1" customHeight="1" thickBot="1" x14ac:dyDescent="0.35">
      <c r="A899" s="2">
        <f>A892*IF(B899&lt;&gt;"",1,0)</f>
        <v>0</v>
      </c>
      <c r="B899" s="58"/>
      <c r="C899" s="59"/>
      <c r="D899" s="60"/>
      <c r="E899" s="61"/>
      <c r="F899" s="62"/>
      <c r="G899" s="24" t="s">
        <v>20</v>
      </c>
      <c r="H899" s="25"/>
      <c r="I899" s="26"/>
      <c r="J899" s="27" t="str">
        <f t="shared" si="16"/>
        <v/>
      </c>
      <c r="K899" s="28" t="str">
        <f>IF(J899&lt;&gt;"",J899*IF(E883="platiteľ DPH",1.2,1),"")</f>
        <v/>
      </c>
    </row>
    <row r="900" spans="1:13" ht="25.5" hidden="1" customHeight="1" x14ac:dyDescent="0.3">
      <c r="A900" s="2">
        <f>A892*IF(D900&lt;&gt;"",1,0)</f>
        <v>0</v>
      </c>
      <c r="B900" s="63" t="s">
        <v>21</v>
      </c>
      <c r="C900" s="64"/>
      <c r="D900" s="29" t="s">
        <v>22</v>
      </c>
      <c r="E900" s="67" t="s">
        <v>23</v>
      </c>
      <c r="F900" s="68"/>
      <c r="G900" s="14" t="s">
        <v>23</v>
      </c>
      <c r="H900" s="15"/>
      <c r="I900" s="16">
        <v>1</v>
      </c>
      <c r="J900" s="17" t="str">
        <f t="shared" si="16"/>
        <v/>
      </c>
      <c r="K900" s="18" t="str">
        <f>IF(J900&lt;&gt;"",J900*IF(E883="platiteľ DPH",1.2,1),"")</f>
        <v/>
      </c>
    </row>
    <row r="901" spans="1:13" ht="25.5" hidden="1" customHeight="1" thickBot="1" x14ac:dyDescent="0.35">
      <c r="A901" s="2">
        <f>A892*IF(D901&lt;&gt;"",1,0)</f>
        <v>0</v>
      </c>
      <c r="B901" s="65"/>
      <c r="C901" s="66"/>
      <c r="D901" s="30" t="s">
        <v>24</v>
      </c>
      <c r="E901" s="69" t="s">
        <v>23</v>
      </c>
      <c r="F901" s="70"/>
      <c r="G901" s="24" t="s">
        <v>23</v>
      </c>
      <c r="H901" s="25"/>
      <c r="I901" s="26">
        <v>1</v>
      </c>
      <c r="J901" s="27" t="str">
        <f t="shared" si="16"/>
        <v/>
      </c>
      <c r="K901" s="28" t="str">
        <f>IF(J901&lt;&gt;"",J901*IF(E883="platiteľ DPH",1.2,1),"")</f>
        <v/>
      </c>
    </row>
    <row r="902" spans="1:13" ht="25.5" hidden="1" customHeight="1" thickBot="1" x14ac:dyDescent="0.35">
      <c r="A902" s="31">
        <f>A892</f>
        <v>0</v>
      </c>
      <c r="B902" s="32"/>
      <c r="C902" s="33"/>
      <c r="D902" s="33"/>
      <c r="E902" s="33"/>
      <c r="F902" s="33"/>
      <c r="G902" s="33"/>
      <c r="H902" s="34"/>
      <c r="I902" s="34" t="s">
        <v>25</v>
      </c>
      <c r="J902" s="35" t="str">
        <f>IF(SUM(J895:J901)&gt;0,SUM(J895:J901),"")</f>
        <v/>
      </c>
      <c r="K902" s="35" t="str">
        <f>IF(SUM(K895:K901)&gt;0,SUM(K895:K901),"")</f>
        <v/>
      </c>
    </row>
    <row r="903" spans="1:13" hidden="1" x14ac:dyDescent="0.3">
      <c r="A903" s="2">
        <f>A892</f>
        <v>0</v>
      </c>
      <c r="B903" s="36" t="s">
        <v>26</v>
      </c>
      <c r="C903" s="37"/>
      <c r="D903" s="37"/>
      <c r="E903" s="37"/>
      <c r="F903" s="37"/>
      <c r="G903" s="37"/>
      <c r="H903" s="37"/>
      <c r="I903" s="37"/>
    </row>
    <row r="904" spans="1:13" hidden="1" x14ac:dyDescent="0.3">
      <c r="A904" s="2">
        <f>A892</f>
        <v>0</v>
      </c>
    </row>
    <row r="905" spans="1:13" hidden="1" x14ac:dyDescent="0.3">
      <c r="A905" s="2">
        <f>A892</f>
        <v>0</v>
      </c>
    </row>
    <row r="906" spans="1:13" hidden="1" x14ac:dyDescent="0.3">
      <c r="A906" s="2">
        <f>A892*IF([1]summary!$K$21="",1,0)</f>
        <v>0</v>
      </c>
      <c r="C906" s="46" t="s">
        <v>27</v>
      </c>
      <c r="D906" s="47"/>
      <c r="E906" s="47"/>
      <c r="F906" s="47"/>
      <c r="G906" s="47"/>
      <c r="H906" s="47"/>
      <c r="I906" s="47"/>
      <c r="J906" s="48"/>
    </row>
    <row r="907" spans="1:13" hidden="1" x14ac:dyDescent="0.3">
      <c r="A907" s="2">
        <f>A906</f>
        <v>0</v>
      </c>
    </row>
    <row r="908" spans="1:13" hidden="1" x14ac:dyDescent="0.3">
      <c r="A908" s="2">
        <f>A906</f>
        <v>0</v>
      </c>
    </row>
    <row r="909" spans="1:13" hidden="1" x14ac:dyDescent="0.3">
      <c r="A909" s="2">
        <f>A892*IF([1]summary!$F$10=M909,1,0)</f>
        <v>0</v>
      </c>
      <c r="B909" s="49" t="s">
        <v>28</v>
      </c>
      <c r="C909" s="49"/>
      <c r="D909" s="49"/>
      <c r="E909" s="49"/>
      <c r="F909" s="49"/>
      <c r="G909" s="49"/>
      <c r="H909" s="49"/>
      <c r="I909" s="49"/>
      <c r="J909" s="49"/>
      <c r="K909" s="49"/>
      <c r="M909" s="6" t="s">
        <v>29</v>
      </c>
    </row>
    <row r="910" spans="1:13" hidden="1" x14ac:dyDescent="0.3">
      <c r="A910" s="2">
        <f>A909</f>
        <v>0</v>
      </c>
    </row>
    <row r="911" spans="1:13" ht="15" hidden="1" customHeight="1" x14ac:dyDescent="0.3">
      <c r="A911" s="2">
        <f>A909</f>
        <v>0</v>
      </c>
      <c r="B911" s="50" t="s">
        <v>30</v>
      </c>
      <c r="C911" s="50"/>
      <c r="D911" s="50"/>
      <c r="E911" s="50"/>
      <c r="F911" s="50"/>
      <c r="G911" s="50"/>
      <c r="H911" s="50"/>
      <c r="I911" s="50"/>
      <c r="J911" s="50"/>
      <c r="K911" s="50"/>
    </row>
    <row r="912" spans="1:13" hidden="1" x14ac:dyDescent="0.3">
      <c r="A912" s="2">
        <f>A909</f>
        <v>0</v>
      </c>
    </row>
    <row r="913" spans="1:13" hidden="1" x14ac:dyDescent="0.3">
      <c r="A913" s="2">
        <f>A924</f>
        <v>0</v>
      </c>
    </row>
    <row r="914" spans="1:13" hidden="1" x14ac:dyDescent="0.3">
      <c r="A914" s="2">
        <f>A924</f>
        <v>0</v>
      </c>
      <c r="C914" s="38" t="s">
        <v>31</v>
      </c>
      <c r="D914" s="39"/>
    </row>
    <row r="915" spans="1:13" s="40" customFormat="1" hidden="1" x14ac:dyDescent="0.3">
      <c r="A915" s="2">
        <f>A924</f>
        <v>0</v>
      </c>
      <c r="C915" s="38"/>
      <c r="M915" s="41"/>
    </row>
    <row r="916" spans="1:13" s="40" customFormat="1" ht="15" hidden="1" customHeight="1" x14ac:dyDescent="0.3">
      <c r="A916" s="2">
        <f>A924</f>
        <v>0</v>
      </c>
      <c r="C916" s="38" t="s">
        <v>32</v>
      </c>
      <c r="D916" s="39"/>
      <c r="G916" s="42"/>
      <c r="H916" s="42"/>
      <c r="I916" s="42"/>
      <c r="J916" s="42"/>
      <c r="K916" s="42"/>
      <c r="M916" s="41"/>
    </row>
    <row r="917" spans="1:13" s="40" customFormat="1" hidden="1" x14ac:dyDescent="0.3">
      <c r="A917" s="2">
        <f>A924</f>
        <v>0</v>
      </c>
      <c r="F917" s="43"/>
      <c r="G917" s="51" t="str">
        <f>"podpis a pečiatka "&amp;IF([1]summary!$K$21="","navrhovateľa","dodávateľa")</f>
        <v>podpis a pečiatka dodávateľa</v>
      </c>
      <c r="H917" s="51"/>
      <c r="I917" s="51"/>
      <c r="J917" s="51"/>
      <c r="K917" s="51"/>
      <c r="M917" s="41"/>
    </row>
    <row r="918" spans="1:13" s="40" customFormat="1" hidden="1" x14ac:dyDescent="0.3">
      <c r="A918" s="2">
        <f>A924</f>
        <v>0</v>
      </c>
      <c r="F918" s="43"/>
      <c r="G918" s="44"/>
      <c r="H918" s="44"/>
      <c r="I918" s="44"/>
      <c r="J918" s="44"/>
      <c r="K918" s="44"/>
      <c r="M918" s="41"/>
    </row>
    <row r="919" spans="1:13" ht="15" hidden="1" customHeight="1" x14ac:dyDescent="0.3">
      <c r="A919" s="2">
        <f>A924*IF([1]summary!$K$21="",1,0)</f>
        <v>0</v>
      </c>
      <c r="B919" s="52" t="s">
        <v>33</v>
      </c>
      <c r="C919" s="52"/>
      <c r="D919" s="52"/>
      <c r="E919" s="52"/>
      <c r="F919" s="52"/>
      <c r="G919" s="52"/>
      <c r="H919" s="52"/>
      <c r="I919" s="52"/>
      <c r="J919" s="52"/>
      <c r="K919" s="52"/>
      <c r="L919" s="45"/>
    </row>
    <row r="920" spans="1:13" hidden="1" x14ac:dyDescent="0.3">
      <c r="A920" s="2">
        <f>A919</f>
        <v>0</v>
      </c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45"/>
    </row>
    <row r="921" spans="1:13" ht="15" hidden="1" customHeight="1" x14ac:dyDescent="0.3">
      <c r="A921" s="2">
        <f>A924*IF(A919=1,0,1)</f>
        <v>0</v>
      </c>
      <c r="B921" s="52" t="s">
        <v>34</v>
      </c>
      <c r="C921" s="52"/>
      <c r="D921" s="52"/>
      <c r="E921" s="52"/>
      <c r="F921" s="52"/>
      <c r="G921" s="52"/>
      <c r="H921" s="52"/>
      <c r="I921" s="52"/>
      <c r="J921" s="52"/>
      <c r="K921" s="52"/>
      <c r="L921" s="45"/>
    </row>
    <row r="922" spans="1:13" hidden="1" x14ac:dyDescent="0.3">
      <c r="A922" s="2">
        <f>A921</f>
        <v>0</v>
      </c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45"/>
    </row>
    <row r="923" spans="1:13" s="2" customFormat="1" ht="21" hidden="1" x14ac:dyDescent="0.3">
      <c r="A923" s="2">
        <f>A924*IF(J923="",0,1)</f>
        <v>0</v>
      </c>
      <c r="B923" s="4"/>
      <c r="C923" s="5"/>
      <c r="D923" s="5"/>
      <c r="E923" s="5"/>
      <c r="F923" s="5"/>
      <c r="G923" s="5"/>
      <c r="H923" s="5"/>
      <c r="I923" s="5"/>
      <c r="J923" s="97" t="str">
        <f>IF([1]summary!$K$21="",'[1]Výzva na prieskum trhu'!$C$143,"")</f>
        <v/>
      </c>
      <c r="K923" s="97"/>
      <c r="M923" s="6"/>
    </row>
    <row r="924" spans="1:13" s="2" customFormat="1" ht="23.4" hidden="1" x14ac:dyDescent="0.3">
      <c r="A924" s="2">
        <f>IF([1]summary!$K$21="",IF([1]summary!$G$17="všetky predmety spolu",0,1)*A946,IF([1]summary!$E$63="cenové ponuky komplexne",0,1)*A946)</f>
        <v>0</v>
      </c>
      <c r="B924" s="98" t="str">
        <f>IF([1]summary!$K$21="",'[1]Výzva na prieskum trhu'!$B$2,'[1]Výzva na predkladanie ponúk'!$E$89)</f>
        <v>Kúpna zmluva – Príloha č. 2:</v>
      </c>
      <c r="C924" s="98"/>
      <c r="D924" s="98"/>
      <c r="E924" s="98"/>
      <c r="F924" s="98"/>
      <c r="G924" s="98"/>
      <c r="H924" s="98"/>
      <c r="I924" s="98"/>
      <c r="J924" s="98"/>
      <c r="K924" s="98"/>
      <c r="M924" s="6"/>
    </row>
    <row r="925" spans="1:13" s="2" customFormat="1" hidden="1" x14ac:dyDescent="0.3">
      <c r="A925" s="2">
        <f>A924</f>
        <v>0</v>
      </c>
      <c r="B925" s="7"/>
      <c r="C925" s="7"/>
      <c r="D925" s="7"/>
      <c r="E925" s="7"/>
      <c r="F925" s="7"/>
      <c r="G925" s="7"/>
      <c r="H925" s="7"/>
      <c r="I925" s="7"/>
      <c r="J925" s="7"/>
      <c r="K925" s="7"/>
      <c r="M925" s="6"/>
    </row>
    <row r="926" spans="1:13" s="2" customFormat="1" ht="23.4" hidden="1" x14ac:dyDescent="0.3">
      <c r="A926" s="2">
        <f>A924</f>
        <v>0</v>
      </c>
      <c r="B926" s="98" t="str">
        <f>IF([1]summary!$K$21="",'[1]Výzva na prieskum trhu'!$E$143,'[1]Výzva na predkladanie ponúk'!$H$89)</f>
        <v>Cena dodávaného predmetu zákazky</v>
      </c>
      <c r="C926" s="98"/>
      <c r="D926" s="98"/>
      <c r="E926" s="98"/>
      <c r="F926" s="98"/>
      <c r="G926" s="98"/>
      <c r="H926" s="98"/>
      <c r="I926" s="98"/>
      <c r="J926" s="98"/>
      <c r="K926" s="98"/>
      <c r="M926" s="6"/>
    </row>
    <row r="927" spans="1:13" hidden="1" x14ac:dyDescent="0.3">
      <c r="A927" s="2">
        <f>A924</f>
        <v>0</v>
      </c>
    </row>
    <row r="928" spans="1:13" ht="15" hidden="1" customHeight="1" x14ac:dyDescent="0.3">
      <c r="A928" s="2">
        <f>A924</f>
        <v>0</v>
      </c>
      <c r="B928" s="50" t="s">
        <v>1</v>
      </c>
      <c r="C928" s="50"/>
      <c r="D928" s="50"/>
      <c r="E928" s="50"/>
      <c r="F928" s="50"/>
      <c r="G928" s="50"/>
      <c r="H928" s="50"/>
      <c r="I928" s="50"/>
      <c r="J928" s="50"/>
      <c r="K928" s="50"/>
    </row>
    <row r="929" spans="1:13" hidden="1" x14ac:dyDescent="0.3">
      <c r="A929" s="2">
        <f>A924</f>
        <v>0</v>
      </c>
      <c r="B929" s="50"/>
      <c r="C929" s="50"/>
      <c r="D929" s="50"/>
      <c r="E929" s="50"/>
      <c r="F929" s="50"/>
      <c r="G929" s="50"/>
      <c r="H929" s="50"/>
      <c r="I929" s="50"/>
      <c r="J929" s="50"/>
      <c r="K929" s="50"/>
    </row>
    <row r="930" spans="1:13" hidden="1" x14ac:dyDescent="0.3">
      <c r="A930" s="2">
        <f>A924</f>
        <v>0</v>
      </c>
      <c r="B930" s="50"/>
      <c r="C930" s="50"/>
      <c r="D930" s="50"/>
      <c r="E930" s="50"/>
      <c r="F930" s="50"/>
      <c r="G930" s="50"/>
      <c r="H930" s="50"/>
      <c r="I930" s="50"/>
      <c r="J930" s="50"/>
      <c r="K930" s="50"/>
    </row>
    <row r="931" spans="1:13" hidden="1" x14ac:dyDescent="0.3">
      <c r="A931" s="2">
        <f>A924</f>
        <v>0</v>
      </c>
    </row>
    <row r="932" spans="1:13" s="2" customFormat="1" ht="19.5" hidden="1" customHeight="1" thickBot="1" x14ac:dyDescent="0.35">
      <c r="A932" s="2">
        <f>A924</f>
        <v>0</v>
      </c>
      <c r="C932" s="99" t="str">
        <f>"Identifikačné údaje "&amp;IF([1]summary!$K$21="","navrhovateľa:","dodávateľa:")</f>
        <v>Identifikačné údaje dodávateľa:</v>
      </c>
      <c r="D932" s="100"/>
      <c r="E932" s="100"/>
      <c r="F932" s="100"/>
      <c r="G932" s="101"/>
      <c r="M932" s="6"/>
    </row>
    <row r="933" spans="1:13" s="2" customFormat="1" ht="19.5" hidden="1" customHeight="1" x14ac:dyDescent="0.3">
      <c r="A933" s="2">
        <f>A924</f>
        <v>0</v>
      </c>
      <c r="C933" s="102" t="s">
        <v>2</v>
      </c>
      <c r="D933" s="103"/>
      <c r="E933" s="104"/>
      <c r="F933" s="105"/>
      <c r="G933" s="106"/>
      <c r="M933" s="6"/>
    </row>
    <row r="934" spans="1:13" s="2" customFormat="1" ht="39" hidden="1" customHeight="1" x14ac:dyDescent="0.3">
      <c r="A934" s="2">
        <f>A924</f>
        <v>0</v>
      </c>
      <c r="C934" s="95" t="s">
        <v>3</v>
      </c>
      <c r="D934" s="96"/>
      <c r="E934" s="90"/>
      <c r="F934" s="91"/>
      <c r="G934" s="92"/>
      <c r="M934" s="6"/>
    </row>
    <row r="935" spans="1:13" s="2" customFormat="1" ht="19.5" hidden="1" customHeight="1" x14ac:dyDescent="0.3">
      <c r="A935" s="2">
        <f>A924</f>
        <v>0</v>
      </c>
      <c r="C935" s="88" t="s">
        <v>4</v>
      </c>
      <c r="D935" s="89"/>
      <c r="E935" s="90"/>
      <c r="F935" s="91"/>
      <c r="G935" s="92"/>
      <c r="M935" s="6"/>
    </row>
    <row r="936" spans="1:13" s="2" customFormat="1" ht="19.5" hidden="1" customHeight="1" x14ac:dyDescent="0.3">
      <c r="A936" s="2">
        <f>A924</f>
        <v>0</v>
      </c>
      <c r="C936" s="88" t="s">
        <v>5</v>
      </c>
      <c r="D936" s="89"/>
      <c r="E936" s="90"/>
      <c r="F936" s="91"/>
      <c r="G936" s="92"/>
      <c r="M936" s="6"/>
    </row>
    <row r="937" spans="1:13" s="2" customFormat="1" ht="30" hidden="1" customHeight="1" x14ac:dyDescent="0.3">
      <c r="A937" s="2">
        <f>A924</f>
        <v>0</v>
      </c>
      <c r="C937" s="93" t="s">
        <v>6</v>
      </c>
      <c r="D937" s="94"/>
      <c r="E937" s="90"/>
      <c r="F937" s="91"/>
      <c r="G937" s="92"/>
      <c r="M937" s="6"/>
    </row>
    <row r="938" spans="1:13" s="2" customFormat="1" ht="19.5" hidden="1" customHeight="1" x14ac:dyDescent="0.3">
      <c r="A938" s="2">
        <f>A924</f>
        <v>0</v>
      </c>
      <c r="C938" s="88" t="s">
        <v>7</v>
      </c>
      <c r="D938" s="89"/>
      <c r="E938" s="90"/>
      <c r="F938" s="91"/>
      <c r="G938" s="92"/>
      <c r="M938" s="6"/>
    </row>
    <row r="939" spans="1:13" s="2" customFormat="1" ht="19.5" hidden="1" customHeight="1" x14ac:dyDescent="0.3">
      <c r="A939" s="2">
        <f>A924</f>
        <v>0</v>
      </c>
      <c r="C939" s="88" t="s">
        <v>8</v>
      </c>
      <c r="D939" s="89"/>
      <c r="E939" s="90"/>
      <c r="F939" s="91"/>
      <c r="G939" s="92"/>
      <c r="M939" s="6"/>
    </row>
    <row r="940" spans="1:13" s="2" customFormat="1" ht="19.5" hidden="1" customHeight="1" x14ac:dyDescent="0.3">
      <c r="A940" s="2">
        <f>A924</f>
        <v>0</v>
      </c>
      <c r="C940" s="88" t="s">
        <v>9</v>
      </c>
      <c r="D940" s="89"/>
      <c r="E940" s="90"/>
      <c r="F940" s="91"/>
      <c r="G940" s="92"/>
      <c r="M940" s="6"/>
    </row>
    <row r="941" spans="1:13" s="2" customFormat="1" ht="19.5" hidden="1" customHeight="1" x14ac:dyDescent="0.3">
      <c r="A941" s="2">
        <f>A924</f>
        <v>0</v>
      </c>
      <c r="C941" s="88" t="s">
        <v>10</v>
      </c>
      <c r="D941" s="89"/>
      <c r="E941" s="90"/>
      <c r="F941" s="91"/>
      <c r="G941" s="92"/>
      <c r="M941" s="6"/>
    </row>
    <row r="942" spans="1:13" s="2" customFormat="1" ht="19.5" hidden="1" customHeight="1" x14ac:dyDescent="0.3">
      <c r="A942" s="2">
        <f>A924</f>
        <v>0</v>
      </c>
      <c r="C942" s="88" t="s">
        <v>11</v>
      </c>
      <c r="D942" s="89"/>
      <c r="E942" s="90"/>
      <c r="F942" s="91"/>
      <c r="G942" s="92"/>
      <c r="M942" s="6"/>
    </row>
    <row r="943" spans="1:13" s="2" customFormat="1" ht="19.5" hidden="1" customHeight="1" thickBot="1" x14ac:dyDescent="0.35">
      <c r="A943" s="2">
        <f>A924</f>
        <v>0</v>
      </c>
      <c r="C943" s="76" t="s">
        <v>12</v>
      </c>
      <c r="D943" s="77"/>
      <c r="E943" s="78"/>
      <c r="F943" s="79"/>
      <c r="G943" s="80"/>
      <c r="M943" s="6"/>
    </row>
    <row r="944" spans="1:13" hidden="1" x14ac:dyDescent="0.3">
      <c r="A944" s="2">
        <f>A924</f>
        <v>0</v>
      </c>
    </row>
    <row r="945" spans="1:13" hidden="1" x14ac:dyDescent="0.3">
      <c r="A945" s="2">
        <f>A924</f>
        <v>0</v>
      </c>
    </row>
    <row r="946" spans="1:13" hidden="1" x14ac:dyDescent="0.3">
      <c r="A946">
        <f>IF(D946&lt;&gt;"",1,0)</f>
        <v>0</v>
      </c>
      <c r="B946" s="81" t="s">
        <v>57</v>
      </c>
      <c r="C946" s="81"/>
      <c r="D946" s="82" t="str">
        <f>IF(VLOOKUP(M946,[1]summary!$A$42:$F$61,2,FALSE)&lt;&gt;"",VLOOKUP(M946,[1]summary!$A$42:$F$61,2,FALSE),"")</f>
        <v/>
      </c>
      <c r="E946" s="82"/>
      <c r="F946" s="82"/>
      <c r="G946" s="82"/>
      <c r="H946" s="82"/>
      <c r="I946" s="82"/>
      <c r="J946" s="82"/>
      <c r="K946" s="9"/>
      <c r="M946" s="1">
        <f>M892+1</f>
        <v>18</v>
      </c>
    </row>
    <row r="947" spans="1:13" hidden="1" x14ac:dyDescent="0.3">
      <c r="A947" s="2">
        <f>A946</f>
        <v>0</v>
      </c>
    </row>
    <row r="948" spans="1:13" ht="54.9" hidden="1" customHeight="1" thickBot="1" x14ac:dyDescent="0.35">
      <c r="A948" s="2">
        <f>A946</f>
        <v>0</v>
      </c>
      <c r="B948" s="83" t="s">
        <v>13</v>
      </c>
      <c r="C948" s="84"/>
      <c r="D948" s="85"/>
      <c r="E948" s="86" t="s">
        <v>14</v>
      </c>
      <c r="F948" s="87"/>
      <c r="G948" s="10" t="s">
        <v>15</v>
      </c>
      <c r="H948" s="11" t="s">
        <v>16</v>
      </c>
      <c r="I948" s="10" t="s">
        <v>17</v>
      </c>
      <c r="J948" s="12" t="s">
        <v>18</v>
      </c>
      <c r="K948" s="13" t="s">
        <v>19</v>
      </c>
    </row>
    <row r="949" spans="1:13" ht="25.5" hidden="1" customHeight="1" x14ac:dyDescent="0.3">
      <c r="A949" s="2">
        <f>A946*IF(B949&lt;&gt;"",1,0)</f>
        <v>0</v>
      </c>
      <c r="B949" s="71"/>
      <c r="C949" s="72"/>
      <c r="D949" s="73"/>
      <c r="E949" s="74"/>
      <c r="F949" s="75"/>
      <c r="G949" s="14" t="s">
        <v>20</v>
      </c>
      <c r="H949" s="15"/>
      <c r="I949" s="16"/>
      <c r="J949" s="17" t="str">
        <f t="shared" ref="J949:J955" si="17">IF(AND(H949&lt;&gt;"",I949&lt;&gt;""),H949*I949,"")</f>
        <v/>
      </c>
      <c r="K949" s="18" t="str">
        <f>IF(J949&lt;&gt;"",J949*IF(E937="platiteľ DPH",1.2,1),"")</f>
        <v/>
      </c>
    </row>
    <row r="950" spans="1:13" ht="25.5" hidden="1" customHeight="1" x14ac:dyDescent="0.3">
      <c r="A950" s="2">
        <f>A946*IF(B950&lt;&gt;"",1,0)</f>
        <v>0</v>
      </c>
      <c r="B950" s="53"/>
      <c r="C950" s="54"/>
      <c r="D950" s="55"/>
      <c r="E950" s="56"/>
      <c r="F950" s="57"/>
      <c r="G950" s="19" t="s">
        <v>20</v>
      </c>
      <c r="H950" s="20"/>
      <c r="I950" s="21"/>
      <c r="J950" s="22" t="str">
        <f t="shared" si="17"/>
        <v/>
      </c>
      <c r="K950" s="23" t="str">
        <f>IF(J950&lt;&gt;"",J950*IF(E937="platiteľ DPH",1.2,1),"")</f>
        <v/>
      </c>
    </row>
    <row r="951" spans="1:13" ht="25.5" hidden="1" customHeight="1" x14ac:dyDescent="0.3">
      <c r="A951" s="2">
        <f>A946*IF(B951&lt;&gt;"",1,0)</f>
        <v>0</v>
      </c>
      <c r="B951" s="53"/>
      <c r="C951" s="54"/>
      <c r="D951" s="55"/>
      <c r="E951" s="56"/>
      <c r="F951" s="57"/>
      <c r="G951" s="19" t="s">
        <v>20</v>
      </c>
      <c r="H951" s="20"/>
      <c r="I951" s="21"/>
      <c r="J951" s="22" t="str">
        <f t="shared" si="17"/>
        <v/>
      </c>
      <c r="K951" s="23" t="str">
        <f>IF(J951&lt;&gt;"",J951*IF(E937="platiteľ DPH",1.2,1),"")</f>
        <v/>
      </c>
    </row>
    <row r="952" spans="1:13" ht="25.5" hidden="1" customHeight="1" x14ac:dyDescent="0.3">
      <c r="A952" s="2">
        <f>A946*IF(B952&lt;&gt;"",1,0)</f>
        <v>0</v>
      </c>
      <c r="B952" s="53"/>
      <c r="C952" s="54"/>
      <c r="D952" s="55"/>
      <c r="E952" s="56"/>
      <c r="F952" s="57"/>
      <c r="G952" s="19" t="s">
        <v>20</v>
      </c>
      <c r="H952" s="20"/>
      <c r="I952" s="21"/>
      <c r="J952" s="22" t="str">
        <f t="shared" si="17"/>
        <v/>
      </c>
      <c r="K952" s="23" t="str">
        <f>IF(J952&lt;&gt;"",J952*IF(E937="platiteľ DPH",1.2,1),"")</f>
        <v/>
      </c>
    </row>
    <row r="953" spans="1:13" ht="25.5" hidden="1" customHeight="1" thickBot="1" x14ac:dyDescent="0.35">
      <c r="A953" s="2">
        <f>A946*IF(B953&lt;&gt;"",1,0)</f>
        <v>0</v>
      </c>
      <c r="B953" s="58"/>
      <c r="C953" s="59"/>
      <c r="D953" s="60"/>
      <c r="E953" s="61"/>
      <c r="F953" s="62"/>
      <c r="G953" s="24" t="s">
        <v>20</v>
      </c>
      <c r="H953" s="25"/>
      <c r="I953" s="26"/>
      <c r="J953" s="27" t="str">
        <f t="shared" si="17"/>
        <v/>
      </c>
      <c r="K953" s="28" t="str">
        <f>IF(J953&lt;&gt;"",J953*IF(E937="platiteľ DPH",1.2,1),"")</f>
        <v/>
      </c>
    </row>
    <row r="954" spans="1:13" ht="25.5" hidden="1" customHeight="1" x14ac:dyDescent="0.3">
      <c r="A954" s="2">
        <f>A946*IF(D954&lt;&gt;"",1,0)</f>
        <v>0</v>
      </c>
      <c r="B954" s="63" t="s">
        <v>21</v>
      </c>
      <c r="C954" s="64"/>
      <c r="D954" s="29" t="s">
        <v>22</v>
      </c>
      <c r="E954" s="67" t="s">
        <v>23</v>
      </c>
      <c r="F954" s="68"/>
      <c r="G954" s="14" t="s">
        <v>23</v>
      </c>
      <c r="H954" s="15"/>
      <c r="I954" s="16">
        <v>1</v>
      </c>
      <c r="J954" s="17" t="str">
        <f t="shared" si="17"/>
        <v/>
      </c>
      <c r="K954" s="18" t="str">
        <f>IF(J954&lt;&gt;"",J954*IF(E937="platiteľ DPH",1.2,1),"")</f>
        <v/>
      </c>
    </row>
    <row r="955" spans="1:13" ht="25.5" hidden="1" customHeight="1" thickBot="1" x14ac:dyDescent="0.35">
      <c r="A955" s="2">
        <f>A946*IF(D955&lt;&gt;"",1,0)</f>
        <v>0</v>
      </c>
      <c r="B955" s="65"/>
      <c r="C955" s="66"/>
      <c r="D955" s="30" t="s">
        <v>24</v>
      </c>
      <c r="E955" s="69" t="s">
        <v>23</v>
      </c>
      <c r="F955" s="70"/>
      <c r="G955" s="24" t="s">
        <v>23</v>
      </c>
      <c r="H955" s="25"/>
      <c r="I955" s="26">
        <v>1</v>
      </c>
      <c r="J955" s="27" t="str">
        <f t="shared" si="17"/>
        <v/>
      </c>
      <c r="K955" s="28" t="str">
        <f>IF(J955&lt;&gt;"",J955*IF(E937="platiteľ DPH",1.2,1),"")</f>
        <v/>
      </c>
    </row>
    <row r="956" spans="1:13" ht="25.5" hidden="1" customHeight="1" thickBot="1" x14ac:dyDescent="0.35">
      <c r="A956" s="31">
        <f>A946</f>
        <v>0</v>
      </c>
      <c r="B956" s="32"/>
      <c r="C956" s="33"/>
      <c r="D956" s="33"/>
      <c r="E956" s="33"/>
      <c r="F956" s="33"/>
      <c r="G956" s="33"/>
      <c r="H956" s="34"/>
      <c r="I956" s="34" t="s">
        <v>25</v>
      </c>
      <c r="J956" s="35" t="str">
        <f>IF(SUM(J949:J955)&gt;0,SUM(J949:J955),"")</f>
        <v/>
      </c>
      <c r="K956" s="35" t="str">
        <f>IF(SUM(K949:K955)&gt;0,SUM(K949:K955),"")</f>
        <v/>
      </c>
    </row>
    <row r="957" spans="1:13" hidden="1" x14ac:dyDescent="0.3">
      <c r="A957" s="2">
        <f>A946</f>
        <v>0</v>
      </c>
      <c r="B957" s="36" t="s">
        <v>26</v>
      </c>
      <c r="C957" s="37"/>
      <c r="D957" s="37"/>
      <c r="E957" s="37"/>
      <c r="F957" s="37"/>
      <c r="G957" s="37"/>
      <c r="H957" s="37"/>
      <c r="I957" s="37"/>
    </row>
    <row r="958" spans="1:13" hidden="1" x14ac:dyDescent="0.3">
      <c r="A958" s="2">
        <f>A946</f>
        <v>0</v>
      </c>
    </row>
    <row r="959" spans="1:13" hidden="1" x14ac:dyDescent="0.3">
      <c r="A959" s="2">
        <f>A946</f>
        <v>0</v>
      </c>
    </row>
    <row r="960" spans="1:13" hidden="1" x14ac:dyDescent="0.3">
      <c r="A960" s="2">
        <f>A946*IF([1]summary!$K$21="",1,0)</f>
        <v>0</v>
      </c>
      <c r="C960" s="46" t="s">
        <v>27</v>
      </c>
      <c r="D960" s="47"/>
      <c r="E960" s="47"/>
      <c r="F960" s="47"/>
      <c r="G960" s="47"/>
      <c r="H960" s="47"/>
      <c r="I960" s="47"/>
      <c r="J960" s="48"/>
    </row>
    <row r="961" spans="1:13" hidden="1" x14ac:dyDescent="0.3">
      <c r="A961" s="2">
        <f>A960</f>
        <v>0</v>
      </c>
    </row>
    <row r="962" spans="1:13" hidden="1" x14ac:dyDescent="0.3">
      <c r="A962" s="2">
        <f>A960</f>
        <v>0</v>
      </c>
    </row>
    <row r="963" spans="1:13" hidden="1" x14ac:dyDescent="0.3">
      <c r="A963" s="2">
        <f>A946*IF([1]summary!$F$10=M963,1,0)</f>
        <v>0</v>
      </c>
      <c r="B963" s="49" t="s">
        <v>28</v>
      </c>
      <c r="C963" s="49"/>
      <c r="D963" s="49"/>
      <c r="E963" s="49"/>
      <c r="F963" s="49"/>
      <c r="G963" s="49"/>
      <c r="H963" s="49"/>
      <c r="I963" s="49"/>
      <c r="J963" s="49"/>
      <c r="K963" s="49"/>
      <c r="M963" s="6" t="s">
        <v>29</v>
      </c>
    </row>
    <row r="964" spans="1:13" hidden="1" x14ac:dyDescent="0.3">
      <c r="A964" s="2">
        <f>A963</f>
        <v>0</v>
      </c>
    </row>
    <row r="965" spans="1:13" ht="15" hidden="1" customHeight="1" x14ac:dyDescent="0.3">
      <c r="A965" s="2">
        <f>A963</f>
        <v>0</v>
      </c>
      <c r="B965" s="50" t="s">
        <v>30</v>
      </c>
      <c r="C965" s="50"/>
      <c r="D965" s="50"/>
      <c r="E965" s="50"/>
      <c r="F965" s="50"/>
      <c r="G965" s="50"/>
      <c r="H965" s="50"/>
      <c r="I965" s="50"/>
      <c r="J965" s="50"/>
      <c r="K965" s="50"/>
    </row>
    <row r="966" spans="1:13" hidden="1" x14ac:dyDescent="0.3">
      <c r="A966" s="2">
        <f>A963</f>
        <v>0</v>
      </c>
    </row>
    <row r="967" spans="1:13" hidden="1" x14ac:dyDescent="0.3">
      <c r="A967" s="2">
        <f>A978</f>
        <v>0</v>
      </c>
    </row>
    <row r="968" spans="1:13" hidden="1" x14ac:dyDescent="0.3">
      <c r="A968" s="2">
        <f>A978</f>
        <v>0</v>
      </c>
      <c r="C968" s="38" t="s">
        <v>31</v>
      </c>
      <c r="D968" s="39"/>
    </row>
    <row r="969" spans="1:13" s="40" customFormat="1" hidden="1" x14ac:dyDescent="0.3">
      <c r="A969" s="2">
        <f>A978</f>
        <v>0</v>
      </c>
      <c r="C969" s="38"/>
      <c r="M969" s="41"/>
    </row>
    <row r="970" spans="1:13" s="40" customFormat="1" ht="15" hidden="1" customHeight="1" x14ac:dyDescent="0.3">
      <c r="A970" s="2">
        <f>A978</f>
        <v>0</v>
      </c>
      <c r="C970" s="38" t="s">
        <v>32</v>
      </c>
      <c r="D970" s="39"/>
      <c r="G970" s="42"/>
      <c r="H970" s="42"/>
      <c r="I970" s="42"/>
      <c r="J970" s="42"/>
      <c r="K970" s="42"/>
      <c r="M970" s="41"/>
    </row>
    <row r="971" spans="1:13" s="40" customFormat="1" hidden="1" x14ac:dyDescent="0.3">
      <c r="A971" s="2">
        <f>A978</f>
        <v>0</v>
      </c>
      <c r="F971" s="43"/>
      <c r="G971" s="51" t="str">
        <f>"podpis a pečiatka "&amp;IF([1]summary!$K$21="","navrhovateľa","dodávateľa")</f>
        <v>podpis a pečiatka dodávateľa</v>
      </c>
      <c r="H971" s="51"/>
      <c r="I971" s="51"/>
      <c r="J971" s="51"/>
      <c r="K971" s="51"/>
      <c r="M971" s="41"/>
    </row>
    <row r="972" spans="1:13" s="40" customFormat="1" hidden="1" x14ac:dyDescent="0.3">
      <c r="A972" s="2">
        <f>A978</f>
        <v>0</v>
      </c>
      <c r="F972" s="43"/>
      <c r="G972" s="44"/>
      <c r="H972" s="44"/>
      <c r="I972" s="44"/>
      <c r="J972" s="44"/>
      <c r="K972" s="44"/>
      <c r="M972" s="41"/>
    </row>
    <row r="973" spans="1:13" ht="15" hidden="1" customHeight="1" x14ac:dyDescent="0.3">
      <c r="A973" s="2">
        <f>A978*IF([1]summary!$K$21="",1,0)</f>
        <v>0</v>
      </c>
      <c r="B973" s="52" t="s">
        <v>33</v>
      </c>
      <c r="C973" s="52"/>
      <c r="D973" s="52"/>
      <c r="E973" s="52"/>
      <c r="F973" s="52"/>
      <c r="G973" s="52"/>
      <c r="H973" s="52"/>
      <c r="I973" s="52"/>
      <c r="J973" s="52"/>
      <c r="K973" s="52"/>
      <c r="L973" s="45"/>
    </row>
    <row r="974" spans="1:13" hidden="1" x14ac:dyDescent="0.3">
      <c r="A974" s="2">
        <f>A973</f>
        <v>0</v>
      </c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45"/>
    </row>
    <row r="975" spans="1:13" ht="15" hidden="1" customHeight="1" x14ac:dyDescent="0.3">
      <c r="A975" s="2">
        <f>A978*IF(A973=1,0,1)</f>
        <v>0</v>
      </c>
      <c r="B975" s="52" t="s">
        <v>34</v>
      </c>
      <c r="C975" s="52"/>
      <c r="D975" s="52"/>
      <c r="E975" s="52"/>
      <c r="F975" s="52"/>
      <c r="G975" s="52"/>
      <c r="H975" s="52"/>
      <c r="I975" s="52"/>
      <c r="J975" s="52"/>
      <c r="K975" s="52"/>
      <c r="L975" s="45"/>
    </row>
    <row r="976" spans="1:13" hidden="1" x14ac:dyDescent="0.3">
      <c r="A976" s="2">
        <f>A975</f>
        <v>0</v>
      </c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45"/>
    </row>
    <row r="977" spans="1:13" s="2" customFormat="1" ht="21" hidden="1" x14ac:dyDescent="0.3">
      <c r="A977" s="2">
        <f>A978*IF(J977="",0,1)</f>
        <v>0</v>
      </c>
      <c r="B977" s="4"/>
      <c r="C977" s="5"/>
      <c r="D977" s="5"/>
      <c r="E977" s="5"/>
      <c r="F977" s="5"/>
      <c r="G977" s="5"/>
      <c r="H977" s="5"/>
      <c r="I977" s="5"/>
      <c r="J977" s="97" t="str">
        <f>IF([1]summary!$K$21="",'[1]Výzva na prieskum trhu'!$C$143,"")</f>
        <v/>
      </c>
      <c r="K977" s="97"/>
      <c r="M977" s="6"/>
    </row>
    <row r="978" spans="1:13" s="2" customFormat="1" ht="23.4" hidden="1" x14ac:dyDescent="0.3">
      <c r="A978" s="2">
        <f>IF([1]summary!$K$21="",IF([1]summary!$G$17="všetky predmety spolu",0,1)*A1000,IF([1]summary!$E$63="cenové ponuky komplexne",0,1)*A1000)</f>
        <v>0</v>
      </c>
      <c r="B978" s="98" t="str">
        <f>IF([1]summary!$K$21="",'[1]Výzva na prieskum trhu'!$B$2,'[1]Výzva na predkladanie ponúk'!$E$89)</f>
        <v>Kúpna zmluva – Príloha č. 2:</v>
      </c>
      <c r="C978" s="98"/>
      <c r="D978" s="98"/>
      <c r="E978" s="98"/>
      <c r="F978" s="98"/>
      <c r="G978" s="98"/>
      <c r="H978" s="98"/>
      <c r="I978" s="98"/>
      <c r="J978" s="98"/>
      <c r="K978" s="98"/>
      <c r="M978" s="6"/>
    </row>
    <row r="979" spans="1:13" s="2" customFormat="1" hidden="1" x14ac:dyDescent="0.3">
      <c r="A979" s="2">
        <f>A978</f>
        <v>0</v>
      </c>
      <c r="B979" s="7"/>
      <c r="C979" s="7"/>
      <c r="D979" s="7"/>
      <c r="E979" s="7"/>
      <c r="F979" s="7"/>
      <c r="G979" s="7"/>
      <c r="H979" s="7"/>
      <c r="I979" s="7"/>
      <c r="J979" s="7"/>
      <c r="K979" s="7"/>
      <c r="M979" s="6"/>
    </row>
    <row r="980" spans="1:13" s="2" customFormat="1" ht="23.4" hidden="1" x14ac:dyDescent="0.3">
      <c r="A980" s="2">
        <f>A978</f>
        <v>0</v>
      </c>
      <c r="B980" s="98" t="str">
        <f>IF([1]summary!$K$21="",'[1]Výzva na prieskum trhu'!$E$143,'[1]Výzva na predkladanie ponúk'!$H$89)</f>
        <v>Cena dodávaného predmetu zákazky</v>
      </c>
      <c r="C980" s="98"/>
      <c r="D980" s="98"/>
      <c r="E980" s="98"/>
      <c r="F980" s="98"/>
      <c r="G980" s="98"/>
      <c r="H980" s="98"/>
      <c r="I980" s="98"/>
      <c r="J980" s="98"/>
      <c r="K980" s="98"/>
      <c r="M980" s="6"/>
    </row>
    <row r="981" spans="1:13" hidden="1" x14ac:dyDescent="0.3">
      <c r="A981" s="2">
        <f>A978</f>
        <v>0</v>
      </c>
    </row>
    <row r="982" spans="1:13" ht="15" hidden="1" customHeight="1" x14ac:dyDescent="0.3">
      <c r="A982" s="2">
        <f>A978</f>
        <v>0</v>
      </c>
      <c r="B982" s="50" t="s">
        <v>1</v>
      </c>
      <c r="C982" s="50"/>
      <c r="D982" s="50"/>
      <c r="E982" s="50"/>
      <c r="F982" s="50"/>
      <c r="G982" s="50"/>
      <c r="H982" s="50"/>
      <c r="I982" s="50"/>
      <c r="J982" s="50"/>
      <c r="K982" s="50"/>
    </row>
    <row r="983" spans="1:13" hidden="1" x14ac:dyDescent="0.3">
      <c r="A983" s="2">
        <f>A978</f>
        <v>0</v>
      </c>
      <c r="B983" s="50"/>
      <c r="C983" s="50"/>
      <c r="D983" s="50"/>
      <c r="E983" s="50"/>
      <c r="F983" s="50"/>
      <c r="G983" s="50"/>
      <c r="H983" s="50"/>
      <c r="I983" s="50"/>
      <c r="J983" s="50"/>
      <c r="K983" s="50"/>
    </row>
    <row r="984" spans="1:13" hidden="1" x14ac:dyDescent="0.3">
      <c r="A984" s="2">
        <f>A978</f>
        <v>0</v>
      </c>
      <c r="B984" s="50"/>
      <c r="C984" s="50"/>
      <c r="D984" s="50"/>
      <c r="E984" s="50"/>
      <c r="F984" s="50"/>
      <c r="G984" s="50"/>
      <c r="H984" s="50"/>
      <c r="I984" s="50"/>
      <c r="J984" s="50"/>
      <c r="K984" s="50"/>
    </row>
    <row r="985" spans="1:13" hidden="1" x14ac:dyDescent="0.3">
      <c r="A985" s="2">
        <f>A978</f>
        <v>0</v>
      </c>
    </row>
    <row r="986" spans="1:13" s="2" customFormat="1" ht="19.5" hidden="1" customHeight="1" thickBot="1" x14ac:dyDescent="0.35">
      <c r="A986" s="2">
        <f>A978</f>
        <v>0</v>
      </c>
      <c r="C986" s="99" t="str">
        <f>"Identifikačné údaje "&amp;IF([1]summary!$K$21="","navrhovateľa:","dodávateľa:")</f>
        <v>Identifikačné údaje dodávateľa:</v>
      </c>
      <c r="D986" s="100"/>
      <c r="E986" s="100"/>
      <c r="F986" s="100"/>
      <c r="G986" s="101"/>
      <c r="M986" s="6"/>
    </row>
    <row r="987" spans="1:13" s="2" customFormat="1" ht="19.5" hidden="1" customHeight="1" x14ac:dyDescent="0.3">
      <c r="A987" s="2">
        <f>A978</f>
        <v>0</v>
      </c>
      <c r="C987" s="102" t="s">
        <v>2</v>
      </c>
      <c r="D987" s="103"/>
      <c r="E987" s="104"/>
      <c r="F987" s="105"/>
      <c r="G987" s="106"/>
      <c r="M987" s="6"/>
    </row>
    <row r="988" spans="1:13" s="2" customFormat="1" ht="39" hidden="1" customHeight="1" x14ac:dyDescent="0.3">
      <c r="A988" s="2">
        <f>A978</f>
        <v>0</v>
      </c>
      <c r="C988" s="95" t="s">
        <v>3</v>
      </c>
      <c r="D988" s="96"/>
      <c r="E988" s="90"/>
      <c r="F988" s="91"/>
      <c r="G988" s="92"/>
      <c r="M988" s="6"/>
    </row>
    <row r="989" spans="1:13" s="2" customFormat="1" ht="19.5" hidden="1" customHeight="1" x14ac:dyDescent="0.3">
      <c r="A989" s="2">
        <f>A978</f>
        <v>0</v>
      </c>
      <c r="C989" s="88" t="s">
        <v>4</v>
      </c>
      <c r="D989" s="89"/>
      <c r="E989" s="90"/>
      <c r="F989" s="91"/>
      <c r="G989" s="92"/>
      <c r="M989" s="6"/>
    </row>
    <row r="990" spans="1:13" s="2" customFormat="1" ht="19.5" hidden="1" customHeight="1" x14ac:dyDescent="0.3">
      <c r="A990" s="2">
        <f>A978</f>
        <v>0</v>
      </c>
      <c r="C990" s="88" t="s">
        <v>5</v>
      </c>
      <c r="D990" s="89"/>
      <c r="E990" s="90"/>
      <c r="F990" s="91"/>
      <c r="G990" s="92"/>
      <c r="M990" s="6"/>
    </row>
    <row r="991" spans="1:13" s="2" customFormat="1" ht="30" hidden="1" customHeight="1" x14ac:dyDescent="0.3">
      <c r="A991" s="2">
        <f>A978</f>
        <v>0</v>
      </c>
      <c r="C991" s="93" t="s">
        <v>6</v>
      </c>
      <c r="D991" s="94"/>
      <c r="E991" s="90"/>
      <c r="F991" s="91"/>
      <c r="G991" s="92"/>
      <c r="M991" s="6"/>
    </row>
    <row r="992" spans="1:13" s="2" customFormat="1" ht="19.5" hidden="1" customHeight="1" x14ac:dyDescent="0.3">
      <c r="A992" s="2">
        <f>A978</f>
        <v>0</v>
      </c>
      <c r="C992" s="88" t="s">
        <v>7</v>
      </c>
      <c r="D992" s="89"/>
      <c r="E992" s="90"/>
      <c r="F992" s="91"/>
      <c r="G992" s="92"/>
      <c r="M992" s="6"/>
    </row>
    <row r="993" spans="1:13" s="2" customFormat="1" ht="19.5" hidden="1" customHeight="1" x14ac:dyDescent="0.3">
      <c r="A993" s="2">
        <f>A978</f>
        <v>0</v>
      </c>
      <c r="C993" s="88" t="s">
        <v>8</v>
      </c>
      <c r="D993" s="89"/>
      <c r="E993" s="90"/>
      <c r="F993" s="91"/>
      <c r="G993" s="92"/>
      <c r="M993" s="6"/>
    </row>
    <row r="994" spans="1:13" s="2" customFormat="1" ht="19.5" hidden="1" customHeight="1" x14ac:dyDescent="0.3">
      <c r="A994" s="2">
        <f>A978</f>
        <v>0</v>
      </c>
      <c r="C994" s="88" t="s">
        <v>9</v>
      </c>
      <c r="D994" s="89"/>
      <c r="E994" s="90"/>
      <c r="F994" s="91"/>
      <c r="G994" s="92"/>
      <c r="M994" s="6"/>
    </row>
    <row r="995" spans="1:13" s="2" customFormat="1" ht="19.5" hidden="1" customHeight="1" x14ac:dyDescent="0.3">
      <c r="A995" s="2">
        <f>A978</f>
        <v>0</v>
      </c>
      <c r="C995" s="88" t="s">
        <v>10</v>
      </c>
      <c r="D995" s="89"/>
      <c r="E995" s="90"/>
      <c r="F995" s="91"/>
      <c r="G995" s="92"/>
      <c r="M995" s="6"/>
    </row>
    <row r="996" spans="1:13" s="2" customFormat="1" ht="19.5" hidden="1" customHeight="1" x14ac:dyDescent="0.3">
      <c r="A996" s="2">
        <f>A978</f>
        <v>0</v>
      </c>
      <c r="C996" s="88" t="s">
        <v>11</v>
      </c>
      <c r="D996" s="89"/>
      <c r="E996" s="90"/>
      <c r="F996" s="91"/>
      <c r="G996" s="92"/>
      <c r="M996" s="6"/>
    </row>
    <row r="997" spans="1:13" s="2" customFormat="1" ht="19.5" hidden="1" customHeight="1" thickBot="1" x14ac:dyDescent="0.35">
      <c r="A997" s="2">
        <f>A978</f>
        <v>0</v>
      </c>
      <c r="C997" s="76" t="s">
        <v>12</v>
      </c>
      <c r="D997" s="77"/>
      <c r="E997" s="78"/>
      <c r="F997" s="79"/>
      <c r="G997" s="80"/>
      <c r="M997" s="6"/>
    </row>
    <row r="998" spans="1:13" hidden="1" x14ac:dyDescent="0.3">
      <c r="A998" s="2">
        <f>A978</f>
        <v>0</v>
      </c>
    </row>
    <row r="999" spans="1:13" hidden="1" x14ac:dyDescent="0.3">
      <c r="A999" s="2">
        <f>A978</f>
        <v>0</v>
      </c>
    </row>
    <row r="1000" spans="1:13" hidden="1" x14ac:dyDescent="0.3">
      <c r="A1000">
        <f>IF(D1000&lt;&gt;"",1,0)</f>
        <v>0</v>
      </c>
      <c r="B1000" s="81" t="s">
        <v>58</v>
      </c>
      <c r="C1000" s="81"/>
      <c r="D1000" s="82" t="str">
        <f>IF(VLOOKUP(M1000,[1]summary!$A$42:$F$61,2,FALSE)&lt;&gt;"",VLOOKUP(M1000,[1]summary!$A$42:$F$61,2,FALSE),"")</f>
        <v/>
      </c>
      <c r="E1000" s="82"/>
      <c r="F1000" s="82"/>
      <c r="G1000" s="82"/>
      <c r="H1000" s="82"/>
      <c r="I1000" s="82"/>
      <c r="J1000" s="82"/>
      <c r="K1000" s="9"/>
      <c r="M1000" s="1">
        <f>M946+1</f>
        <v>19</v>
      </c>
    </row>
    <row r="1001" spans="1:13" hidden="1" x14ac:dyDescent="0.3">
      <c r="A1001" s="2">
        <f>A1000</f>
        <v>0</v>
      </c>
    </row>
    <row r="1002" spans="1:13" ht="54.9" hidden="1" customHeight="1" thickBot="1" x14ac:dyDescent="0.35">
      <c r="A1002" s="2">
        <f>A1000</f>
        <v>0</v>
      </c>
      <c r="B1002" s="83" t="s">
        <v>13</v>
      </c>
      <c r="C1002" s="84"/>
      <c r="D1002" s="85"/>
      <c r="E1002" s="86" t="s">
        <v>14</v>
      </c>
      <c r="F1002" s="87"/>
      <c r="G1002" s="10" t="s">
        <v>15</v>
      </c>
      <c r="H1002" s="11" t="s">
        <v>16</v>
      </c>
      <c r="I1002" s="10" t="s">
        <v>17</v>
      </c>
      <c r="J1002" s="12" t="s">
        <v>18</v>
      </c>
      <c r="K1002" s="13" t="s">
        <v>19</v>
      </c>
    </row>
    <row r="1003" spans="1:13" ht="25.5" hidden="1" customHeight="1" x14ac:dyDescent="0.3">
      <c r="A1003" s="2">
        <f>A1000*IF(B1003&lt;&gt;"",1,0)</f>
        <v>0</v>
      </c>
      <c r="B1003" s="71"/>
      <c r="C1003" s="72"/>
      <c r="D1003" s="73"/>
      <c r="E1003" s="74"/>
      <c r="F1003" s="75"/>
      <c r="G1003" s="14" t="s">
        <v>20</v>
      </c>
      <c r="H1003" s="15"/>
      <c r="I1003" s="16"/>
      <c r="J1003" s="17" t="str">
        <f t="shared" ref="J1003:J1009" si="18">IF(AND(H1003&lt;&gt;"",I1003&lt;&gt;""),H1003*I1003,"")</f>
        <v/>
      </c>
      <c r="K1003" s="18" t="str">
        <f>IF(J1003&lt;&gt;"",J1003*IF(E991="platiteľ DPH",1.2,1),"")</f>
        <v/>
      </c>
    </row>
    <row r="1004" spans="1:13" ht="25.5" hidden="1" customHeight="1" x14ac:dyDescent="0.3">
      <c r="A1004" s="2">
        <f>A1000*IF(B1004&lt;&gt;"",1,0)</f>
        <v>0</v>
      </c>
      <c r="B1004" s="53"/>
      <c r="C1004" s="54"/>
      <c r="D1004" s="55"/>
      <c r="E1004" s="56"/>
      <c r="F1004" s="57"/>
      <c r="G1004" s="19" t="s">
        <v>20</v>
      </c>
      <c r="H1004" s="20"/>
      <c r="I1004" s="21"/>
      <c r="J1004" s="22" t="str">
        <f t="shared" si="18"/>
        <v/>
      </c>
      <c r="K1004" s="23" t="str">
        <f>IF(J1004&lt;&gt;"",J1004*IF(E991="platiteľ DPH",1.2,1),"")</f>
        <v/>
      </c>
    </row>
    <row r="1005" spans="1:13" ht="25.5" hidden="1" customHeight="1" x14ac:dyDescent="0.3">
      <c r="A1005" s="2">
        <f>A1000*IF(B1005&lt;&gt;"",1,0)</f>
        <v>0</v>
      </c>
      <c r="B1005" s="53"/>
      <c r="C1005" s="54"/>
      <c r="D1005" s="55"/>
      <c r="E1005" s="56"/>
      <c r="F1005" s="57"/>
      <c r="G1005" s="19" t="s">
        <v>20</v>
      </c>
      <c r="H1005" s="20"/>
      <c r="I1005" s="21"/>
      <c r="J1005" s="22" t="str">
        <f t="shared" si="18"/>
        <v/>
      </c>
      <c r="K1005" s="23" t="str">
        <f>IF(J1005&lt;&gt;"",J1005*IF(E991="platiteľ DPH",1.2,1),"")</f>
        <v/>
      </c>
    </row>
    <row r="1006" spans="1:13" ht="25.5" hidden="1" customHeight="1" x14ac:dyDescent="0.3">
      <c r="A1006" s="2">
        <f>A1000*IF(B1006&lt;&gt;"",1,0)</f>
        <v>0</v>
      </c>
      <c r="B1006" s="53"/>
      <c r="C1006" s="54"/>
      <c r="D1006" s="55"/>
      <c r="E1006" s="56"/>
      <c r="F1006" s="57"/>
      <c r="G1006" s="19" t="s">
        <v>20</v>
      </c>
      <c r="H1006" s="20"/>
      <c r="I1006" s="21"/>
      <c r="J1006" s="22" t="str">
        <f t="shared" si="18"/>
        <v/>
      </c>
      <c r="K1006" s="23" t="str">
        <f>IF(J1006&lt;&gt;"",J1006*IF(E991="platiteľ DPH",1.2,1),"")</f>
        <v/>
      </c>
    </row>
    <row r="1007" spans="1:13" ht="25.5" hidden="1" customHeight="1" thickBot="1" x14ac:dyDescent="0.35">
      <c r="A1007" s="2">
        <f>A1000*IF(B1007&lt;&gt;"",1,0)</f>
        <v>0</v>
      </c>
      <c r="B1007" s="58"/>
      <c r="C1007" s="59"/>
      <c r="D1007" s="60"/>
      <c r="E1007" s="61"/>
      <c r="F1007" s="62"/>
      <c r="G1007" s="24" t="s">
        <v>20</v>
      </c>
      <c r="H1007" s="25"/>
      <c r="I1007" s="26"/>
      <c r="J1007" s="27" t="str">
        <f t="shared" si="18"/>
        <v/>
      </c>
      <c r="K1007" s="28" t="str">
        <f>IF(J1007&lt;&gt;"",J1007*IF(E991="platiteľ DPH",1.2,1),"")</f>
        <v/>
      </c>
    </row>
    <row r="1008" spans="1:13" ht="25.5" hidden="1" customHeight="1" x14ac:dyDescent="0.3">
      <c r="A1008" s="2">
        <f>A1000*IF(D1008&lt;&gt;"",1,0)</f>
        <v>0</v>
      </c>
      <c r="B1008" s="63" t="s">
        <v>21</v>
      </c>
      <c r="C1008" s="64"/>
      <c r="D1008" s="29" t="s">
        <v>22</v>
      </c>
      <c r="E1008" s="67" t="s">
        <v>23</v>
      </c>
      <c r="F1008" s="68"/>
      <c r="G1008" s="14" t="s">
        <v>23</v>
      </c>
      <c r="H1008" s="15"/>
      <c r="I1008" s="16">
        <v>1</v>
      </c>
      <c r="J1008" s="17" t="str">
        <f t="shared" si="18"/>
        <v/>
      </c>
      <c r="K1008" s="18" t="str">
        <f>IF(J1008&lt;&gt;"",J1008*IF(E991="platiteľ DPH",1.2,1),"")</f>
        <v/>
      </c>
    </row>
    <row r="1009" spans="1:13" ht="25.5" hidden="1" customHeight="1" thickBot="1" x14ac:dyDescent="0.35">
      <c r="A1009" s="2">
        <f>A1000*IF(D1009&lt;&gt;"",1,0)</f>
        <v>0</v>
      </c>
      <c r="B1009" s="65"/>
      <c r="C1009" s="66"/>
      <c r="D1009" s="30" t="s">
        <v>24</v>
      </c>
      <c r="E1009" s="69" t="s">
        <v>23</v>
      </c>
      <c r="F1009" s="70"/>
      <c r="G1009" s="24" t="s">
        <v>23</v>
      </c>
      <c r="H1009" s="25"/>
      <c r="I1009" s="26">
        <v>1</v>
      </c>
      <c r="J1009" s="27" t="str">
        <f t="shared" si="18"/>
        <v/>
      </c>
      <c r="K1009" s="28" t="str">
        <f>IF(J1009&lt;&gt;"",J1009*IF(E991="platiteľ DPH",1.2,1),"")</f>
        <v/>
      </c>
    </row>
    <row r="1010" spans="1:13" ht="25.5" hidden="1" customHeight="1" thickBot="1" x14ac:dyDescent="0.35">
      <c r="A1010" s="31">
        <f>A1000</f>
        <v>0</v>
      </c>
      <c r="B1010" s="32"/>
      <c r="C1010" s="33"/>
      <c r="D1010" s="33"/>
      <c r="E1010" s="33"/>
      <c r="F1010" s="33"/>
      <c r="G1010" s="33"/>
      <c r="H1010" s="34"/>
      <c r="I1010" s="34" t="s">
        <v>25</v>
      </c>
      <c r="J1010" s="35" t="str">
        <f>IF(SUM(J1003:J1009)&gt;0,SUM(J1003:J1009),"")</f>
        <v/>
      </c>
      <c r="K1010" s="35" t="str">
        <f>IF(SUM(K1003:K1009)&gt;0,SUM(K1003:K1009),"")</f>
        <v/>
      </c>
    </row>
    <row r="1011" spans="1:13" hidden="1" x14ac:dyDescent="0.3">
      <c r="A1011" s="2">
        <f>A1000</f>
        <v>0</v>
      </c>
      <c r="B1011" s="36" t="s">
        <v>26</v>
      </c>
      <c r="C1011" s="37"/>
      <c r="D1011" s="37"/>
      <c r="E1011" s="37"/>
      <c r="F1011" s="37"/>
      <c r="G1011" s="37"/>
      <c r="H1011" s="37"/>
      <c r="I1011" s="37"/>
    </row>
    <row r="1012" spans="1:13" hidden="1" x14ac:dyDescent="0.3">
      <c r="A1012" s="2">
        <f>A1000</f>
        <v>0</v>
      </c>
    </row>
    <row r="1013" spans="1:13" hidden="1" x14ac:dyDescent="0.3">
      <c r="A1013" s="2">
        <f>A1000</f>
        <v>0</v>
      </c>
    </row>
    <row r="1014" spans="1:13" hidden="1" x14ac:dyDescent="0.3">
      <c r="A1014" s="2">
        <f>A1000*IF([1]summary!$K$21="",1,0)</f>
        <v>0</v>
      </c>
      <c r="C1014" s="46" t="s">
        <v>27</v>
      </c>
      <c r="D1014" s="47"/>
      <c r="E1014" s="47"/>
      <c r="F1014" s="47"/>
      <c r="G1014" s="47"/>
      <c r="H1014" s="47"/>
      <c r="I1014" s="47"/>
      <c r="J1014" s="48"/>
    </row>
    <row r="1015" spans="1:13" hidden="1" x14ac:dyDescent="0.3">
      <c r="A1015" s="2">
        <f>A1014</f>
        <v>0</v>
      </c>
    </row>
    <row r="1016" spans="1:13" hidden="1" x14ac:dyDescent="0.3">
      <c r="A1016" s="2">
        <f>A1014</f>
        <v>0</v>
      </c>
    </row>
    <row r="1017" spans="1:13" hidden="1" x14ac:dyDescent="0.3">
      <c r="A1017" s="2">
        <f>A1000*IF([1]summary!$F$10=M1017,1,0)</f>
        <v>0</v>
      </c>
      <c r="B1017" s="49" t="s">
        <v>28</v>
      </c>
      <c r="C1017" s="49"/>
      <c r="D1017" s="49"/>
      <c r="E1017" s="49"/>
      <c r="F1017" s="49"/>
      <c r="G1017" s="49"/>
      <c r="H1017" s="49"/>
      <c r="I1017" s="49"/>
      <c r="J1017" s="49"/>
      <c r="K1017" s="49"/>
      <c r="M1017" s="6" t="s">
        <v>29</v>
      </c>
    </row>
    <row r="1018" spans="1:13" hidden="1" x14ac:dyDescent="0.3">
      <c r="A1018" s="2">
        <f>A1017</f>
        <v>0</v>
      </c>
    </row>
    <row r="1019" spans="1:13" ht="15" hidden="1" customHeight="1" x14ac:dyDescent="0.3">
      <c r="A1019" s="2">
        <f>A1017</f>
        <v>0</v>
      </c>
      <c r="B1019" s="50" t="s">
        <v>30</v>
      </c>
      <c r="C1019" s="50"/>
      <c r="D1019" s="50"/>
      <c r="E1019" s="50"/>
      <c r="F1019" s="50"/>
      <c r="G1019" s="50"/>
      <c r="H1019" s="50"/>
      <c r="I1019" s="50"/>
      <c r="J1019" s="50"/>
      <c r="K1019" s="50"/>
    </row>
    <row r="1020" spans="1:13" hidden="1" x14ac:dyDescent="0.3">
      <c r="A1020" s="2">
        <f>A1017</f>
        <v>0</v>
      </c>
    </row>
    <row r="1021" spans="1:13" hidden="1" x14ac:dyDescent="0.3">
      <c r="A1021" s="2">
        <f>A1032</f>
        <v>0</v>
      </c>
    </row>
    <row r="1022" spans="1:13" hidden="1" x14ac:dyDescent="0.3">
      <c r="A1022" s="2">
        <f>A1032</f>
        <v>0</v>
      </c>
      <c r="C1022" s="38" t="s">
        <v>31</v>
      </c>
      <c r="D1022" s="39"/>
    </row>
    <row r="1023" spans="1:13" s="40" customFormat="1" hidden="1" x14ac:dyDescent="0.3">
      <c r="A1023" s="2">
        <f>A1032</f>
        <v>0</v>
      </c>
      <c r="C1023" s="38"/>
      <c r="M1023" s="41"/>
    </row>
    <row r="1024" spans="1:13" s="40" customFormat="1" ht="15" hidden="1" customHeight="1" x14ac:dyDescent="0.3">
      <c r="A1024" s="2">
        <f>A1032</f>
        <v>0</v>
      </c>
      <c r="C1024" s="38" t="s">
        <v>32</v>
      </c>
      <c r="D1024" s="39"/>
      <c r="G1024" s="42"/>
      <c r="H1024" s="42"/>
      <c r="I1024" s="42"/>
      <c r="J1024" s="42"/>
      <c r="K1024" s="42"/>
      <c r="M1024" s="41"/>
    </row>
    <row r="1025" spans="1:13" s="40" customFormat="1" hidden="1" x14ac:dyDescent="0.3">
      <c r="A1025" s="2">
        <f>A1032</f>
        <v>0</v>
      </c>
      <c r="F1025" s="43"/>
      <c r="G1025" s="51" t="str">
        <f>"podpis a pečiatka "&amp;IF([1]summary!$K$21="","navrhovateľa","dodávateľa")</f>
        <v>podpis a pečiatka dodávateľa</v>
      </c>
      <c r="H1025" s="51"/>
      <c r="I1025" s="51"/>
      <c r="J1025" s="51"/>
      <c r="K1025" s="51"/>
      <c r="M1025" s="41"/>
    </row>
    <row r="1026" spans="1:13" s="40" customFormat="1" hidden="1" x14ac:dyDescent="0.3">
      <c r="A1026" s="2">
        <f>A1032</f>
        <v>0</v>
      </c>
      <c r="F1026" s="43"/>
      <c r="G1026" s="44"/>
      <c r="H1026" s="44"/>
      <c r="I1026" s="44"/>
      <c r="J1026" s="44"/>
      <c r="K1026" s="44"/>
      <c r="M1026" s="41"/>
    </row>
    <row r="1027" spans="1:13" ht="15" hidden="1" customHeight="1" x14ac:dyDescent="0.3">
      <c r="A1027" s="2">
        <f>A1032*IF([1]summary!$K$21="",1,0)</f>
        <v>0</v>
      </c>
      <c r="B1027" s="52" t="s">
        <v>33</v>
      </c>
      <c r="C1027" s="52"/>
      <c r="D1027" s="52"/>
      <c r="E1027" s="52"/>
      <c r="F1027" s="52"/>
      <c r="G1027" s="52"/>
      <c r="H1027" s="52"/>
      <c r="I1027" s="52"/>
      <c r="J1027" s="52"/>
      <c r="K1027" s="52"/>
      <c r="L1027" s="45"/>
    </row>
    <row r="1028" spans="1:13" hidden="1" x14ac:dyDescent="0.3">
      <c r="A1028" s="2">
        <f>A1027</f>
        <v>0</v>
      </c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45"/>
    </row>
    <row r="1029" spans="1:13" ht="15" hidden="1" customHeight="1" x14ac:dyDescent="0.3">
      <c r="A1029" s="2">
        <f>A1032*IF(A1027=1,0,1)</f>
        <v>0</v>
      </c>
      <c r="B1029" s="52" t="s">
        <v>34</v>
      </c>
      <c r="C1029" s="52"/>
      <c r="D1029" s="52"/>
      <c r="E1029" s="52"/>
      <c r="F1029" s="52"/>
      <c r="G1029" s="52"/>
      <c r="H1029" s="52"/>
      <c r="I1029" s="52"/>
      <c r="J1029" s="52"/>
      <c r="K1029" s="52"/>
      <c r="L1029" s="45"/>
    </row>
    <row r="1030" spans="1:13" hidden="1" x14ac:dyDescent="0.3">
      <c r="A1030" s="2">
        <f>A1029</f>
        <v>0</v>
      </c>
      <c r="B1030" s="52"/>
      <c r="C1030" s="52"/>
      <c r="D1030" s="52"/>
      <c r="E1030" s="52"/>
      <c r="F1030" s="52"/>
      <c r="G1030" s="52"/>
      <c r="H1030" s="52"/>
      <c r="I1030" s="52"/>
      <c r="J1030" s="52"/>
      <c r="K1030" s="52"/>
      <c r="L1030" s="45"/>
    </row>
    <row r="1031" spans="1:13" s="2" customFormat="1" ht="21" hidden="1" x14ac:dyDescent="0.3">
      <c r="A1031" s="2">
        <f>A1032*IF(J1031="",0,1)</f>
        <v>0</v>
      </c>
      <c r="B1031" s="4"/>
      <c r="C1031" s="5"/>
      <c r="D1031" s="5"/>
      <c r="E1031" s="5"/>
      <c r="F1031" s="5"/>
      <c r="G1031" s="5"/>
      <c r="H1031" s="5"/>
      <c r="I1031" s="5"/>
      <c r="J1031" s="97" t="str">
        <f>IF([1]summary!$K$21="",'[1]Výzva na prieskum trhu'!$C$143,"")</f>
        <v/>
      </c>
      <c r="K1031" s="97"/>
      <c r="M1031" s="6"/>
    </row>
    <row r="1032" spans="1:13" s="2" customFormat="1" ht="23.4" hidden="1" x14ac:dyDescent="0.3">
      <c r="A1032" s="2">
        <f>IF([1]summary!$K$21="",IF([1]summary!$G$17="všetky predmety spolu",0,1)*A1054,IF([1]summary!$E$63="cenové ponuky komplexne",0,1)*A1054)</f>
        <v>0</v>
      </c>
      <c r="B1032" s="98" t="str">
        <f>IF([1]summary!$K$21="",'[1]Výzva na prieskum trhu'!$B$2,'[1]Výzva na predkladanie ponúk'!$E$89)</f>
        <v>Kúpna zmluva – Príloha č. 2:</v>
      </c>
      <c r="C1032" s="98"/>
      <c r="D1032" s="98"/>
      <c r="E1032" s="98"/>
      <c r="F1032" s="98"/>
      <c r="G1032" s="98"/>
      <c r="H1032" s="98"/>
      <c r="I1032" s="98"/>
      <c r="J1032" s="98"/>
      <c r="K1032" s="98"/>
      <c r="M1032" s="6"/>
    </row>
    <row r="1033" spans="1:13" s="2" customFormat="1" hidden="1" x14ac:dyDescent="0.3">
      <c r="A1033" s="2">
        <f>A1032</f>
        <v>0</v>
      </c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M1033" s="6"/>
    </row>
    <row r="1034" spans="1:13" s="2" customFormat="1" ht="23.4" hidden="1" x14ac:dyDescent="0.3">
      <c r="A1034" s="2">
        <f>A1032</f>
        <v>0</v>
      </c>
      <c r="B1034" s="98" t="str">
        <f>IF([1]summary!$K$21="",'[1]Výzva na prieskum trhu'!$E$143,'[1]Výzva na predkladanie ponúk'!$H$89)</f>
        <v>Cena dodávaného predmetu zákazky</v>
      </c>
      <c r="C1034" s="98"/>
      <c r="D1034" s="98"/>
      <c r="E1034" s="98"/>
      <c r="F1034" s="98"/>
      <c r="G1034" s="98"/>
      <c r="H1034" s="98"/>
      <c r="I1034" s="98"/>
      <c r="J1034" s="98"/>
      <c r="K1034" s="98"/>
      <c r="M1034" s="6"/>
    </row>
    <row r="1035" spans="1:13" hidden="1" x14ac:dyDescent="0.3">
      <c r="A1035" s="2">
        <f>A1032</f>
        <v>0</v>
      </c>
    </row>
    <row r="1036" spans="1:13" ht="15" hidden="1" customHeight="1" x14ac:dyDescent="0.3">
      <c r="A1036" s="2">
        <f>A1032</f>
        <v>0</v>
      </c>
      <c r="B1036" s="50" t="s">
        <v>1</v>
      </c>
      <c r="C1036" s="50"/>
      <c r="D1036" s="50"/>
      <c r="E1036" s="50"/>
      <c r="F1036" s="50"/>
      <c r="G1036" s="50"/>
      <c r="H1036" s="50"/>
      <c r="I1036" s="50"/>
      <c r="J1036" s="50"/>
      <c r="K1036" s="50"/>
    </row>
    <row r="1037" spans="1:13" hidden="1" x14ac:dyDescent="0.3">
      <c r="A1037" s="2">
        <f>A1032</f>
        <v>0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</row>
    <row r="1038" spans="1:13" hidden="1" x14ac:dyDescent="0.3">
      <c r="A1038" s="2">
        <f>A1032</f>
        <v>0</v>
      </c>
      <c r="B1038" s="50"/>
      <c r="C1038" s="50"/>
      <c r="D1038" s="50"/>
      <c r="E1038" s="50"/>
      <c r="F1038" s="50"/>
      <c r="G1038" s="50"/>
      <c r="H1038" s="50"/>
      <c r="I1038" s="50"/>
      <c r="J1038" s="50"/>
      <c r="K1038" s="50"/>
    </row>
    <row r="1039" spans="1:13" hidden="1" x14ac:dyDescent="0.3">
      <c r="A1039" s="2">
        <f>A1032</f>
        <v>0</v>
      </c>
    </row>
    <row r="1040" spans="1:13" s="2" customFormat="1" ht="19.5" hidden="1" customHeight="1" thickBot="1" x14ac:dyDescent="0.35">
      <c r="A1040" s="2">
        <f>A1032</f>
        <v>0</v>
      </c>
      <c r="C1040" s="99" t="str">
        <f>"Identifikačné údaje "&amp;IF([1]summary!$K$21="","navrhovateľa:","dodávateľa:")</f>
        <v>Identifikačné údaje dodávateľa:</v>
      </c>
      <c r="D1040" s="100"/>
      <c r="E1040" s="100"/>
      <c r="F1040" s="100"/>
      <c r="G1040" s="101"/>
      <c r="M1040" s="6"/>
    </row>
    <row r="1041" spans="1:13" s="2" customFormat="1" ht="19.5" hidden="1" customHeight="1" x14ac:dyDescent="0.3">
      <c r="A1041" s="2">
        <f>A1032</f>
        <v>0</v>
      </c>
      <c r="C1041" s="102" t="s">
        <v>2</v>
      </c>
      <c r="D1041" s="103"/>
      <c r="E1041" s="104"/>
      <c r="F1041" s="105"/>
      <c r="G1041" s="106"/>
      <c r="M1041" s="6"/>
    </row>
    <row r="1042" spans="1:13" s="2" customFormat="1" ht="39" hidden="1" customHeight="1" x14ac:dyDescent="0.3">
      <c r="A1042" s="2">
        <f>A1032</f>
        <v>0</v>
      </c>
      <c r="C1042" s="95" t="s">
        <v>3</v>
      </c>
      <c r="D1042" s="96"/>
      <c r="E1042" s="90"/>
      <c r="F1042" s="91"/>
      <c r="G1042" s="92"/>
      <c r="M1042" s="6"/>
    </row>
    <row r="1043" spans="1:13" s="2" customFormat="1" ht="19.5" hidden="1" customHeight="1" x14ac:dyDescent="0.3">
      <c r="A1043" s="2">
        <f>A1032</f>
        <v>0</v>
      </c>
      <c r="C1043" s="88" t="s">
        <v>4</v>
      </c>
      <c r="D1043" s="89"/>
      <c r="E1043" s="90"/>
      <c r="F1043" s="91"/>
      <c r="G1043" s="92"/>
      <c r="M1043" s="6"/>
    </row>
    <row r="1044" spans="1:13" s="2" customFormat="1" ht="19.5" hidden="1" customHeight="1" x14ac:dyDescent="0.3">
      <c r="A1044" s="2">
        <f>A1032</f>
        <v>0</v>
      </c>
      <c r="C1044" s="88" t="s">
        <v>5</v>
      </c>
      <c r="D1044" s="89"/>
      <c r="E1044" s="90"/>
      <c r="F1044" s="91"/>
      <c r="G1044" s="92"/>
      <c r="M1044" s="6"/>
    </row>
    <row r="1045" spans="1:13" s="2" customFormat="1" ht="30" hidden="1" customHeight="1" x14ac:dyDescent="0.3">
      <c r="A1045" s="2">
        <f>A1032</f>
        <v>0</v>
      </c>
      <c r="C1045" s="93" t="s">
        <v>6</v>
      </c>
      <c r="D1045" s="94"/>
      <c r="E1045" s="90"/>
      <c r="F1045" s="91"/>
      <c r="G1045" s="92"/>
      <c r="M1045" s="6"/>
    </row>
    <row r="1046" spans="1:13" s="2" customFormat="1" ht="19.5" hidden="1" customHeight="1" x14ac:dyDescent="0.3">
      <c r="A1046" s="2">
        <f>A1032</f>
        <v>0</v>
      </c>
      <c r="C1046" s="88" t="s">
        <v>7</v>
      </c>
      <c r="D1046" s="89"/>
      <c r="E1046" s="90"/>
      <c r="F1046" s="91"/>
      <c r="G1046" s="92"/>
      <c r="M1046" s="6"/>
    </row>
    <row r="1047" spans="1:13" s="2" customFormat="1" ht="19.5" hidden="1" customHeight="1" x14ac:dyDescent="0.3">
      <c r="A1047" s="2">
        <f>A1032</f>
        <v>0</v>
      </c>
      <c r="C1047" s="88" t="s">
        <v>8</v>
      </c>
      <c r="D1047" s="89"/>
      <c r="E1047" s="90"/>
      <c r="F1047" s="91"/>
      <c r="G1047" s="92"/>
      <c r="M1047" s="6"/>
    </row>
    <row r="1048" spans="1:13" s="2" customFormat="1" ht="19.5" hidden="1" customHeight="1" x14ac:dyDescent="0.3">
      <c r="A1048" s="2">
        <f>A1032</f>
        <v>0</v>
      </c>
      <c r="C1048" s="88" t="s">
        <v>9</v>
      </c>
      <c r="D1048" s="89"/>
      <c r="E1048" s="90"/>
      <c r="F1048" s="91"/>
      <c r="G1048" s="92"/>
      <c r="M1048" s="6"/>
    </row>
    <row r="1049" spans="1:13" s="2" customFormat="1" ht="19.5" hidden="1" customHeight="1" x14ac:dyDescent="0.3">
      <c r="A1049" s="2">
        <f>A1032</f>
        <v>0</v>
      </c>
      <c r="C1049" s="88" t="s">
        <v>10</v>
      </c>
      <c r="D1049" s="89"/>
      <c r="E1049" s="90"/>
      <c r="F1049" s="91"/>
      <c r="G1049" s="92"/>
      <c r="M1049" s="6"/>
    </row>
    <row r="1050" spans="1:13" s="2" customFormat="1" ht="19.5" hidden="1" customHeight="1" x14ac:dyDescent="0.3">
      <c r="A1050" s="2">
        <f>A1032</f>
        <v>0</v>
      </c>
      <c r="C1050" s="88" t="s">
        <v>11</v>
      </c>
      <c r="D1050" s="89"/>
      <c r="E1050" s="90"/>
      <c r="F1050" s="91"/>
      <c r="G1050" s="92"/>
      <c r="M1050" s="6"/>
    </row>
    <row r="1051" spans="1:13" s="2" customFormat="1" ht="19.5" hidden="1" customHeight="1" thickBot="1" x14ac:dyDescent="0.35">
      <c r="A1051" s="2">
        <f>A1032</f>
        <v>0</v>
      </c>
      <c r="C1051" s="76" t="s">
        <v>12</v>
      </c>
      <c r="D1051" s="77"/>
      <c r="E1051" s="78"/>
      <c r="F1051" s="79"/>
      <c r="G1051" s="80"/>
      <c r="M1051" s="6"/>
    </row>
    <row r="1052" spans="1:13" hidden="1" x14ac:dyDescent="0.3">
      <c r="A1052" s="2">
        <f>A1032</f>
        <v>0</v>
      </c>
    </row>
    <row r="1053" spans="1:13" hidden="1" x14ac:dyDescent="0.3">
      <c r="A1053" s="2">
        <f>A1032</f>
        <v>0</v>
      </c>
    </row>
    <row r="1054" spans="1:13" hidden="1" x14ac:dyDescent="0.3">
      <c r="A1054">
        <f>IF(D1054&lt;&gt;"",1,0)</f>
        <v>0</v>
      </c>
      <c r="B1054" s="81" t="s">
        <v>59</v>
      </c>
      <c r="C1054" s="81"/>
      <c r="D1054" s="82" t="str">
        <f>IF(VLOOKUP(M1054,[1]summary!$A$42:$F$61,2,FALSE)&lt;&gt;"",VLOOKUP(M1054,[1]summary!$A$42:$F$61,2,FALSE),"")</f>
        <v/>
      </c>
      <c r="E1054" s="82"/>
      <c r="F1054" s="82"/>
      <c r="G1054" s="82"/>
      <c r="H1054" s="82"/>
      <c r="I1054" s="82"/>
      <c r="J1054" s="82"/>
      <c r="K1054" s="9"/>
      <c r="M1054" s="1">
        <f>M1000+1</f>
        <v>20</v>
      </c>
    </row>
    <row r="1055" spans="1:13" hidden="1" x14ac:dyDescent="0.3">
      <c r="A1055" s="2">
        <f>A1054</f>
        <v>0</v>
      </c>
    </row>
    <row r="1056" spans="1:13" ht="54.9" hidden="1" customHeight="1" thickBot="1" x14ac:dyDescent="0.35">
      <c r="A1056" s="2">
        <f>A1054</f>
        <v>0</v>
      </c>
      <c r="B1056" s="83" t="s">
        <v>13</v>
      </c>
      <c r="C1056" s="84"/>
      <c r="D1056" s="85"/>
      <c r="E1056" s="86" t="s">
        <v>14</v>
      </c>
      <c r="F1056" s="87"/>
      <c r="G1056" s="10" t="s">
        <v>15</v>
      </c>
      <c r="H1056" s="11" t="s">
        <v>16</v>
      </c>
      <c r="I1056" s="10" t="s">
        <v>17</v>
      </c>
      <c r="J1056" s="12" t="s">
        <v>18</v>
      </c>
      <c r="K1056" s="13" t="s">
        <v>19</v>
      </c>
    </row>
    <row r="1057" spans="1:13" ht="25.5" hidden="1" customHeight="1" x14ac:dyDescent="0.3">
      <c r="A1057" s="2">
        <f>A1054*IF(B1057&lt;&gt;"",1,0)</f>
        <v>0</v>
      </c>
      <c r="B1057" s="71"/>
      <c r="C1057" s="72"/>
      <c r="D1057" s="73"/>
      <c r="E1057" s="74"/>
      <c r="F1057" s="75"/>
      <c r="G1057" s="14" t="s">
        <v>20</v>
      </c>
      <c r="H1057" s="15"/>
      <c r="I1057" s="16"/>
      <c r="J1057" s="17" t="str">
        <f t="shared" ref="J1057:J1063" si="19">IF(AND(H1057&lt;&gt;"",I1057&lt;&gt;""),H1057*I1057,"")</f>
        <v/>
      </c>
      <c r="K1057" s="18" t="str">
        <f>IF(J1057&lt;&gt;"",J1057*IF(E1045="platiteľ DPH",1.2,1),"")</f>
        <v/>
      </c>
    </row>
    <row r="1058" spans="1:13" ht="25.5" hidden="1" customHeight="1" x14ac:dyDescent="0.3">
      <c r="A1058" s="2">
        <f>A1054*IF(B1058&lt;&gt;"",1,0)</f>
        <v>0</v>
      </c>
      <c r="B1058" s="53"/>
      <c r="C1058" s="54"/>
      <c r="D1058" s="55"/>
      <c r="E1058" s="56"/>
      <c r="F1058" s="57"/>
      <c r="G1058" s="19" t="s">
        <v>20</v>
      </c>
      <c r="H1058" s="20"/>
      <c r="I1058" s="21"/>
      <c r="J1058" s="22" t="str">
        <f t="shared" si="19"/>
        <v/>
      </c>
      <c r="K1058" s="23" t="str">
        <f>IF(J1058&lt;&gt;"",J1058*IF(E1045="platiteľ DPH",1.2,1),"")</f>
        <v/>
      </c>
    </row>
    <row r="1059" spans="1:13" ht="25.5" hidden="1" customHeight="1" x14ac:dyDescent="0.3">
      <c r="A1059" s="2">
        <f>A1054*IF(B1059&lt;&gt;"",1,0)</f>
        <v>0</v>
      </c>
      <c r="B1059" s="53"/>
      <c r="C1059" s="54"/>
      <c r="D1059" s="55"/>
      <c r="E1059" s="56"/>
      <c r="F1059" s="57"/>
      <c r="G1059" s="19" t="s">
        <v>20</v>
      </c>
      <c r="H1059" s="20"/>
      <c r="I1059" s="21"/>
      <c r="J1059" s="22" t="str">
        <f t="shared" si="19"/>
        <v/>
      </c>
      <c r="K1059" s="23" t="str">
        <f>IF(J1059&lt;&gt;"",J1059*IF(E1045="platiteľ DPH",1.2,1),"")</f>
        <v/>
      </c>
    </row>
    <row r="1060" spans="1:13" ht="25.5" hidden="1" customHeight="1" x14ac:dyDescent="0.3">
      <c r="A1060" s="2">
        <f>A1054*IF(B1060&lt;&gt;"",1,0)</f>
        <v>0</v>
      </c>
      <c r="B1060" s="53"/>
      <c r="C1060" s="54"/>
      <c r="D1060" s="55"/>
      <c r="E1060" s="56"/>
      <c r="F1060" s="57"/>
      <c r="G1060" s="19" t="s">
        <v>20</v>
      </c>
      <c r="H1060" s="20"/>
      <c r="I1060" s="21"/>
      <c r="J1060" s="22" t="str">
        <f t="shared" si="19"/>
        <v/>
      </c>
      <c r="K1060" s="23" t="str">
        <f>IF(J1060&lt;&gt;"",J1060*IF(E1045="platiteľ DPH",1.2,1),"")</f>
        <v/>
      </c>
    </row>
    <row r="1061" spans="1:13" ht="25.5" hidden="1" customHeight="1" thickBot="1" x14ac:dyDescent="0.35">
      <c r="A1061" s="2">
        <f>A1054*IF(B1061&lt;&gt;"",1,0)</f>
        <v>0</v>
      </c>
      <c r="B1061" s="58"/>
      <c r="C1061" s="59"/>
      <c r="D1061" s="60"/>
      <c r="E1061" s="61"/>
      <c r="F1061" s="62"/>
      <c r="G1061" s="24" t="s">
        <v>20</v>
      </c>
      <c r="H1061" s="25"/>
      <c r="I1061" s="26"/>
      <c r="J1061" s="27" t="str">
        <f t="shared" si="19"/>
        <v/>
      </c>
      <c r="K1061" s="28" t="str">
        <f>IF(J1061&lt;&gt;"",J1061*IF(E1045="platiteľ DPH",1.2,1),"")</f>
        <v/>
      </c>
    </row>
    <row r="1062" spans="1:13" ht="25.5" hidden="1" customHeight="1" x14ac:dyDescent="0.3">
      <c r="A1062" s="2">
        <f>A1054*IF(D1062&lt;&gt;"",1,0)</f>
        <v>0</v>
      </c>
      <c r="B1062" s="63" t="s">
        <v>21</v>
      </c>
      <c r="C1062" s="64"/>
      <c r="D1062" s="29" t="s">
        <v>22</v>
      </c>
      <c r="E1062" s="67" t="s">
        <v>23</v>
      </c>
      <c r="F1062" s="68"/>
      <c r="G1062" s="14" t="s">
        <v>23</v>
      </c>
      <c r="H1062" s="15"/>
      <c r="I1062" s="16">
        <v>1</v>
      </c>
      <c r="J1062" s="17" t="str">
        <f t="shared" si="19"/>
        <v/>
      </c>
      <c r="K1062" s="18" t="str">
        <f>IF(J1062&lt;&gt;"",J1062*IF(E1045="platiteľ DPH",1.2,1),"")</f>
        <v/>
      </c>
    </row>
    <row r="1063" spans="1:13" ht="25.5" hidden="1" customHeight="1" thickBot="1" x14ac:dyDescent="0.35">
      <c r="A1063" s="2">
        <f>A1054*IF(D1063&lt;&gt;"",1,0)</f>
        <v>0</v>
      </c>
      <c r="B1063" s="65"/>
      <c r="C1063" s="66"/>
      <c r="D1063" s="30" t="s">
        <v>24</v>
      </c>
      <c r="E1063" s="69" t="s">
        <v>23</v>
      </c>
      <c r="F1063" s="70"/>
      <c r="G1063" s="24" t="s">
        <v>23</v>
      </c>
      <c r="H1063" s="25"/>
      <c r="I1063" s="26">
        <v>1</v>
      </c>
      <c r="J1063" s="27" t="str">
        <f t="shared" si="19"/>
        <v/>
      </c>
      <c r="K1063" s="28" t="str">
        <f>IF(J1063&lt;&gt;"",J1063*IF(E1045="platiteľ DPH",1.2,1),"")</f>
        <v/>
      </c>
    </row>
    <row r="1064" spans="1:13" ht="25.5" hidden="1" customHeight="1" thickBot="1" x14ac:dyDescent="0.35">
      <c r="A1064" s="31">
        <f>A1054</f>
        <v>0</v>
      </c>
      <c r="B1064" s="32"/>
      <c r="C1064" s="33"/>
      <c r="D1064" s="33"/>
      <c r="E1064" s="33"/>
      <c r="F1064" s="33"/>
      <c r="G1064" s="33"/>
      <c r="H1064" s="34"/>
      <c r="I1064" s="34" t="s">
        <v>25</v>
      </c>
      <c r="J1064" s="35" t="str">
        <f>IF(SUM(J1057:J1063)&gt;0,SUM(J1057:J1063),"")</f>
        <v/>
      </c>
      <c r="K1064" s="35" t="str">
        <f>IF(SUM(K1057:K1063)&gt;0,SUM(K1057:K1063),"")</f>
        <v/>
      </c>
    </row>
    <row r="1065" spans="1:13" hidden="1" x14ac:dyDescent="0.3">
      <c r="A1065" s="2">
        <f>A1054</f>
        <v>0</v>
      </c>
      <c r="B1065" s="36" t="s">
        <v>26</v>
      </c>
      <c r="C1065" s="37"/>
      <c r="D1065" s="37"/>
      <c r="E1065" s="37"/>
      <c r="F1065" s="37"/>
      <c r="G1065" s="37"/>
      <c r="H1065" s="37"/>
      <c r="I1065" s="37"/>
    </row>
    <row r="1066" spans="1:13" hidden="1" x14ac:dyDescent="0.3">
      <c r="A1066" s="2">
        <f>A1054</f>
        <v>0</v>
      </c>
    </row>
    <row r="1067" spans="1:13" hidden="1" x14ac:dyDescent="0.3">
      <c r="A1067" s="2">
        <f>A1054</f>
        <v>0</v>
      </c>
    </row>
    <row r="1068" spans="1:13" hidden="1" x14ac:dyDescent="0.3">
      <c r="A1068" s="2">
        <f>A1054*IF([1]summary!$K$21="",1,0)</f>
        <v>0</v>
      </c>
      <c r="C1068" s="46" t="s">
        <v>27</v>
      </c>
      <c r="D1068" s="47"/>
      <c r="E1068" s="47"/>
      <c r="F1068" s="47"/>
      <c r="G1068" s="47"/>
      <c r="H1068" s="47"/>
      <c r="I1068" s="47"/>
      <c r="J1068" s="48"/>
    </row>
    <row r="1069" spans="1:13" hidden="1" x14ac:dyDescent="0.3">
      <c r="A1069" s="2">
        <f>A1068</f>
        <v>0</v>
      </c>
    </row>
    <row r="1070" spans="1:13" hidden="1" x14ac:dyDescent="0.3">
      <c r="A1070" s="2">
        <f>A1068</f>
        <v>0</v>
      </c>
    </row>
    <row r="1071" spans="1:13" hidden="1" x14ac:dyDescent="0.3">
      <c r="A1071" s="2">
        <f>A1054*IF([1]summary!$F$10=M1071,1,0)</f>
        <v>0</v>
      </c>
      <c r="B1071" s="49" t="s">
        <v>28</v>
      </c>
      <c r="C1071" s="49"/>
      <c r="D1071" s="49"/>
      <c r="E1071" s="49"/>
      <c r="F1071" s="49"/>
      <c r="G1071" s="49"/>
      <c r="H1071" s="49"/>
      <c r="I1071" s="49"/>
      <c r="J1071" s="49"/>
      <c r="K1071" s="49"/>
      <c r="M1071" s="6" t="s">
        <v>29</v>
      </c>
    </row>
    <row r="1072" spans="1:13" hidden="1" x14ac:dyDescent="0.3">
      <c r="A1072" s="2">
        <f>A1071</f>
        <v>0</v>
      </c>
    </row>
    <row r="1073" spans="1:13" ht="15" hidden="1" customHeight="1" x14ac:dyDescent="0.3">
      <c r="A1073" s="2">
        <f>A1071</f>
        <v>0</v>
      </c>
      <c r="B1073" s="50" t="s">
        <v>30</v>
      </c>
      <c r="C1073" s="50"/>
      <c r="D1073" s="50"/>
      <c r="E1073" s="50"/>
      <c r="F1073" s="50"/>
      <c r="G1073" s="50"/>
      <c r="H1073" s="50"/>
      <c r="I1073" s="50"/>
      <c r="J1073" s="50"/>
      <c r="K1073" s="50"/>
    </row>
    <row r="1074" spans="1:13" hidden="1" x14ac:dyDescent="0.3">
      <c r="A1074" s="2">
        <f>A1071</f>
        <v>0</v>
      </c>
    </row>
    <row r="1075" spans="1:13" x14ac:dyDescent="0.3">
      <c r="A1075" s="2">
        <f>A1076</f>
        <v>1</v>
      </c>
    </row>
    <row r="1076" spans="1:13" x14ac:dyDescent="0.3">
      <c r="A1076" s="2">
        <f>A27</f>
        <v>1</v>
      </c>
      <c r="C1076" s="38" t="s">
        <v>31</v>
      </c>
      <c r="D1076" s="39"/>
    </row>
    <row r="1077" spans="1:13" s="40" customFormat="1" x14ac:dyDescent="0.3">
      <c r="A1077" s="2">
        <f>A1076</f>
        <v>1</v>
      </c>
      <c r="C1077" s="38"/>
      <c r="M1077" s="41"/>
    </row>
    <row r="1078" spans="1:13" s="40" customFormat="1" ht="15" customHeight="1" x14ac:dyDescent="0.3">
      <c r="A1078" s="2">
        <f>A1076</f>
        <v>1</v>
      </c>
      <c r="C1078" s="38" t="s">
        <v>32</v>
      </c>
      <c r="D1078" s="39"/>
      <c r="G1078" s="42"/>
      <c r="H1078" s="42"/>
      <c r="I1078" s="42"/>
      <c r="J1078" s="42"/>
      <c r="K1078" s="42"/>
      <c r="M1078" s="41"/>
    </row>
    <row r="1079" spans="1:13" s="40" customFormat="1" x14ac:dyDescent="0.3">
      <c r="A1079" s="2">
        <f>A1076</f>
        <v>1</v>
      </c>
      <c r="F1079" s="43"/>
      <c r="G1079" s="51" t="str">
        <f>"podpis a pečiatka "&amp;IF([1]summary!$K$21="","navrhovateľa","dodávateľa")</f>
        <v>podpis a pečiatka dodávateľa</v>
      </c>
      <c r="H1079" s="51"/>
      <c r="I1079" s="51"/>
      <c r="J1079" s="51"/>
      <c r="K1079" s="51"/>
      <c r="M1079" s="41"/>
    </row>
    <row r="1080" spans="1:13" s="40" customFormat="1" x14ac:dyDescent="0.3">
      <c r="A1080" s="2">
        <f>A1076</f>
        <v>1</v>
      </c>
      <c r="F1080" s="43"/>
      <c r="G1080" s="44"/>
      <c r="H1080" s="44"/>
      <c r="I1080" s="44"/>
      <c r="J1080" s="44"/>
      <c r="K1080" s="44"/>
      <c r="M1080" s="41"/>
    </row>
    <row r="1081" spans="1:13" ht="15" hidden="1" customHeight="1" x14ac:dyDescent="0.3">
      <c r="A1081" s="2">
        <f>A1076*IF([1]summary!$K$21="",1,0)</f>
        <v>0</v>
      </c>
      <c r="B1081" s="52" t="s">
        <v>33</v>
      </c>
      <c r="C1081" s="52"/>
      <c r="D1081" s="52"/>
      <c r="E1081" s="52"/>
      <c r="F1081" s="52"/>
      <c r="G1081" s="52"/>
      <c r="H1081" s="52"/>
      <c r="I1081" s="52"/>
      <c r="J1081" s="52"/>
      <c r="K1081" s="52"/>
      <c r="L1081" s="45"/>
    </row>
    <row r="1082" spans="1:13" hidden="1" x14ac:dyDescent="0.3">
      <c r="A1082" s="2">
        <f>A1081</f>
        <v>0</v>
      </c>
      <c r="B1082" s="52"/>
      <c r="C1082" s="52"/>
      <c r="D1082" s="52"/>
      <c r="E1082" s="52"/>
      <c r="F1082" s="52"/>
      <c r="G1082" s="52"/>
      <c r="H1082" s="52"/>
      <c r="I1082" s="52"/>
      <c r="J1082" s="52"/>
      <c r="K1082" s="52"/>
      <c r="L1082" s="45"/>
    </row>
    <row r="1083" spans="1:13" ht="15" customHeight="1" x14ac:dyDescent="0.3">
      <c r="A1083" s="2">
        <f>A1076*IF(A1081=1,0,1)</f>
        <v>1</v>
      </c>
      <c r="B1083" s="52" t="s">
        <v>34</v>
      </c>
      <c r="C1083" s="52"/>
      <c r="D1083" s="52"/>
      <c r="E1083" s="52"/>
      <c r="F1083" s="52"/>
      <c r="G1083" s="52"/>
      <c r="H1083" s="52"/>
      <c r="I1083" s="52"/>
      <c r="J1083" s="52"/>
      <c r="K1083" s="52"/>
      <c r="L1083" s="45"/>
    </row>
    <row r="1084" spans="1:13" x14ac:dyDescent="0.3">
      <c r="A1084" s="2">
        <f>A1083</f>
        <v>1</v>
      </c>
      <c r="B1084" s="52"/>
      <c r="C1084" s="52"/>
      <c r="D1084" s="52"/>
      <c r="E1084" s="52"/>
      <c r="F1084" s="52"/>
      <c r="G1084" s="52"/>
      <c r="H1084" s="52"/>
      <c r="I1084" s="52"/>
      <c r="J1084" s="52"/>
      <c r="K1084" s="52"/>
      <c r="L1084" s="45"/>
    </row>
  </sheetData>
  <sheetProtection selectLockedCells="1"/>
  <autoFilter ref="A1:A1084" xr:uid="{00000000-0009-0000-0000-000007000000}">
    <filterColumn colId="0">
      <filters>
        <filter val="1"/>
      </filters>
    </filterColumn>
  </autoFilter>
  <mergeCells count="1002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41:J41"/>
    <mergeCell ref="B44:K44"/>
    <mergeCell ref="B46:K46"/>
    <mergeCell ref="G52:K52"/>
    <mergeCell ref="B54:K55"/>
    <mergeCell ref="B56:K57"/>
    <mergeCell ref="B33:D33"/>
    <mergeCell ref="E33:F33"/>
    <mergeCell ref="B34:D34"/>
    <mergeCell ref="E34:F34"/>
    <mergeCell ref="B35:C36"/>
    <mergeCell ref="E35:F35"/>
    <mergeCell ref="E36:F36"/>
    <mergeCell ref="B30:D30"/>
    <mergeCell ref="E30:F30"/>
    <mergeCell ref="B31:D31"/>
    <mergeCell ref="E31:F31"/>
    <mergeCell ref="B32:D32"/>
    <mergeCell ref="E32:F32"/>
    <mergeCell ref="C72:D72"/>
    <mergeCell ref="E72:G72"/>
    <mergeCell ref="C73:D73"/>
    <mergeCell ref="E73:G73"/>
    <mergeCell ref="C74:D74"/>
    <mergeCell ref="E74:G74"/>
    <mergeCell ref="C69:D69"/>
    <mergeCell ref="E69:G69"/>
    <mergeCell ref="C70:D70"/>
    <mergeCell ref="E70:G70"/>
    <mergeCell ref="C71:D71"/>
    <mergeCell ref="E71:G71"/>
    <mergeCell ref="J58:K58"/>
    <mergeCell ref="B59:K59"/>
    <mergeCell ref="B61:K61"/>
    <mergeCell ref="B63:K65"/>
    <mergeCell ref="C67:G67"/>
    <mergeCell ref="C68:D68"/>
    <mergeCell ref="E68:G68"/>
    <mergeCell ref="B84:D84"/>
    <mergeCell ref="E84:F84"/>
    <mergeCell ref="B85:D85"/>
    <mergeCell ref="E85:F85"/>
    <mergeCell ref="B86:D86"/>
    <mergeCell ref="E86:F86"/>
    <mergeCell ref="C78:D78"/>
    <mergeCell ref="E78:G78"/>
    <mergeCell ref="B81:C81"/>
    <mergeCell ref="D81:J81"/>
    <mergeCell ref="B83:D83"/>
    <mergeCell ref="E83:F83"/>
    <mergeCell ref="C75:D75"/>
    <mergeCell ref="E75:G75"/>
    <mergeCell ref="C76:D76"/>
    <mergeCell ref="E76:G76"/>
    <mergeCell ref="C77:D77"/>
    <mergeCell ref="E77:G77"/>
    <mergeCell ref="G107:K107"/>
    <mergeCell ref="B109:K110"/>
    <mergeCell ref="B111:K112"/>
    <mergeCell ref="J113:K113"/>
    <mergeCell ref="B114:K114"/>
    <mergeCell ref="B116:K116"/>
    <mergeCell ref="B90:C91"/>
    <mergeCell ref="E90:F90"/>
    <mergeCell ref="E91:F91"/>
    <mergeCell ref="C96:J96"/>
    <mergeCell ref="B99:K99"/>
    <mergeCell ref="B101:K101"/>
    <mergeCell ref="B87:D87"/>
    <mergeCell ref="E87:F87"/>
    <mergeCell ref="B88:D88"/>
    <mergeCell ref="E88:F88"/>
    <mergeCell ref="B89:D89"/>
    <mergeCell ref="E89:F89"/>
    <mergeCell ref="C128:D128"/>
    <mergeCell ref="E128:G128"/>
    <mergeCell ref="C129:D129"/>
    <mergeCell ref="E129:G129"/>
    <mergeCell ref="C130:D130"/>
    <mergeCell ref="E130:G130"/>
    <mergeCell ref="C125:D125"/>
    <mergeCell ref="E125:G125"/>
    <mergeCell ref="C126:D126"/>
    <mergeCell ref="E126:G126"/>
    <mergeCell ref="C127:D127"/>
    <mergeCell ref="E127:G127"/>
    <mergeCell ref="B118:K120"/>
    <mergeCell ref="C122:G122"/>
    <mergeCell ref="C123:D123"/>
    <mergeCell ref="E123:G123"/>
    <mergeCell ref="C124:D124"/>
    <mergeCell ref="E124:G124"/>
    <mergeCell ref="B140:D140"/>
    <mergeCell ref="E140:F140"/>
    <mergeCell ref="B141:D141"/>
    <mergeCell ref="E141:F141"/>
    <mergeCell ref="B142:D142"/>
    <mergeCell ref="E142:F142"/>
    <mergeCell ref="B136:C136"/>
    <mergeCell ref="D136:J136"/>
    <mergeCell ref="B138:D138"/>
    <mergeCell ref="E138:F138"/>
    <mergeCell ref="B139:D139"/>
    <mergeCell ref="E139:F139"/>
    <mergeCell ref="C131:D131"/>
    <mergeCell ref="E131:G131"/>
    <mergeCell ref="C132:D132"/>
    <mergeCell ref="E132:G132"/>
    <mergeCell ref="C133:D133"/>
    <mergeCell ref="E133:G133"/>
    <mergeCell ref="B168:K168"/>
    <mergeCell ref="B170:K170"/>
    <mergeCell ref="B172:K174"/>
    <mergeCell ref="C176:G176"/>
    <mergeCell ref="C177:D177"/>
    <mergeCell ref="E177:G177"/>
    <mergeCell ref="B153:K153"/>
    <mergeCell ref="B155:K155"/>
    <mergeCell ref="G161:K161"/>
    <mergeCell ref="B163:K164"/>
    <mergeCell ref="B165:K166"/>
    <mergeCell ref="J167:K167"/>
    <mergeCell ref="B143:D143"/>
    <mergeCell ref="E143:F143"/>
    <mergeCell ref="B144:C145"/>
    <mergeCell ref="E144:F144"/>
    <mergeCell ref="E145:F145"/>
    <mergeCell ref="C150:J150"/>
    <mergeCell ref="C184:D184"/>
    <mergeCell ref="E184:G184"/>
    <mergeCell ref="C185:D185"/>
    <mergeCell ref="E185:G185"/>
    <mergeCell ref="C186:D186"/>
    <mergeCell ref="E186:G186"/>
    <mergeCell ref="C181:D181"/>
    <mergeCell ref="E181:G181"/>
    <mergeCell ref="C182:D182"/>
    <mergeCell ref="E182:G182"/>
    <mergeCell ref="C183:D183"/>
    <mergeCell ref="E183:G183"/>
    <mergeCell ref="C178:D178"/>
    <mergeCell ref="E178:G178"/>
    <mergeCell ref="C179:D179"/>
    <mergeCell ref="E179:G179"/>
    <mergeCell ref="C180:D180"/>
    <mergeCell ref="E180:G180"/>
    <mergeCell ref="B196:D196"/>
    <mergeCell ref="E196:F196"/>
    <mergeCell ref="B197:D197"/>
    <mergeCell ref="E197:F197"/>
    <mergeCell ref="B198:C199"/>
    <mergeCell ref="E198:F198"/>
    <mergeCell ref="E199:F199"/>
    <mergeCell ref="B193:D193"/>
    <mergeCell ref="E193:F193"/>
    <mergeCell ref="B194:D194"/>
    <mergeCell ref="E194:F194"/>
    <mergeCell ref="B195:D195"/>
    <mergeCell ref="E195:F195"/>
    <mergeCell ref="C187:D187"/>
    <mergeCell ref="E187:G187"/>
    <mergeCell ref="B190:C190"/>
    <mergeCell ref="D190:J190"/>
    <mergeCell ref="B192:D192"/>
    <mergeCell ref="E192:F192"/>
    <mergeCell ref="C232:D232"/>
    <mergeCell ref="E232:G232"/>
    <mergeCell ref="C233:D233"/>
    <mergeCell ref="E233:G233"/>
    <mergeCell ref="C234:D234"/>
    <mergeCell ref="E234:G234"/>
    <mergeCell ref="J221:K221"/>
    <mergeCell ref="B222:K222"/>
    <mergeCell ref="B224:K224"/>
    <mergeCell ref="B226:K228"/>
    <mergeCell ref="C230:G230"/>
    <mergeCell ref="C231:D231"/>
    <mergeCell ref="E231:G231"/>
    <mergeCell ref="C204:J204"/>
    <mergeCell ref="B207:K207"/>
    <mergeCell ref="B209:K209"/>
    <mergeCell ref="G215:K215"/>
    <mergeCell ref="B217:K218"/>
    <mergeCell ref="B219:K220"/>
    <mergeCell ref="C241:D241"/>
    <mergeCell ref="E241:G241"/>
    <mergeCell ref="B244:C244"/>
    <mergeCell ref="D244:J244"/>
    <mergeCell ref="B246:D246"/>
    <mergeCell ref="E246:F246"/>
    <mergeCell ref="C238:D238"/>
    <mergeCell ref="E238:G238"/>
    <mergeCell ref="C239:D239"/>
    <mergeCell ref="E239:G239"/>
    <mergeCell ref="C240:D240"/>
    <mergeCell ref="E240:G240"/>
    <mergeCell ref="C235:D235"/>
    <mergeCell ref="E235:G235"/>
    <mergeCell ref="C236:D236"/>
    <mergeCell ref="E236:G236"/>
    <mergeCell ref="C237:D237"/>
    <mergeCell ref="E237:G237"/>
    <mergeCell ref="C258:J258"/>
    <mergeCell ref="B261:K261"/>
    <mergeCell ref="B263:K263"/>
    <mergeCell ref="G269:K269"/>
    <mergeCell ref="B271:K272"/>
    <mergeCell ref="B273:K274"/>
    <mergeCell ref="B250:D250"/>
    <mergeCell ref="E250:F250"/>
    <mergeCell ref="B251:D251"/>
    <mergeCell ref="E251:F251"/>
    <mergeCell ref="B252:C253"/>
    <mergeCell ref="E252:F252"/>
    <mergeCell ref="E253:F253"/>
    <mergeCell ref="B247:D247"/>
    <mergeCell ref="E247:F247"/>
    <mergeCell ref="B248:D248"/>
    <mergeCell ref="E248:F248"/>
    <mergeCell ref="B249:D249"/>
    <mergeCell ref="E249:F249"/>
    <mergeCell ref="C289:D289"/>
    <mergeCell ref="E289:G289"/>
    <mergeCell ref="C290:D290"/>
    <mergeCell ref="E290:G290"/>
    <mergeCell ref="C291:D291"/>
    <mergeCell ref="E291:G291"/>
    <mergeCell ref="C286:D286"/>
    <mergeCell ref="E286:G286"/>
    <mergeCell ref="C287:D287"/>
    <mergeCell ref="E287:G287"/>
    <mergeCell ref="C288:D288"/>
    <mergeCell ref="E288:G288"/>
    <mergeCell ref="J275:K275"/>
    <mergeCell ref="B276:K276"/>
    <mergeCell ref="B278:K278"/>
    <mergeCell ref="B280:K282"/>
    <mergeCell ref="C284:G284"/>
    <mergeCell ref="C285:D285"/>
    <mergeCell ref="E285:G285"/>
    <mergeCell ref="B301:D301"/>
    <mergeCell ref="E301:F301"/>
    <mergeCell ref="B302:D302"/>
    <mergeCell ref="E302:F302"/>
    <mergeCell ref="B303:D303"/>
    <mergeCell ref="E303:F303"/>
    <mergeCell ref="C295:D295"/>
    <mergeCell ref="E295:G295"/>
    <mergeCell ref="B298:C298"/>
    <mergeCell ref="D298:J298"/>
    <mergeCell ref="B300:D300"/>
    <mergeCell ref="E300:F300"/>
    <mergeCell ref="C292:D292"/>
    <mergeCell ref="E292:G292"/>
    <mergeCell ref="C293:D293"/>
    <mergeCell ref="E293:G293"/>
    <mergeCell ref="C294:D294"/>
    <mergeCell ref="E294:G294"/>
    <mergeCell ref="J329:K329"/>
    <mergeCell ref="B330:K330"/>
    <mergeCell ref="B332:K332"/>
    <mergeCell ref="B334:K336"/>
    <mergeCell ref="C338:G338"/>
    <mergeCell ref="C339:D339"/>
    <mergeCell ref="E339:G339"/>
    <mergeCell ref="C312:J312"/>
    <mergeCell ref="B315:K315"/>
    <mergeCell ref="B317:K317"/>
    <mergeCell ref="G323:K323"/>
    <mergeCell ref="B325:K326"/>
    <mergeCell ref="B327:K328"/>
    <mergeCell ref="B304:D304"/>
    <mergeCell ref="E304:F304"/>
    <mergeCell ref="B305:D305"/>
    <mergeCell ref="E305:F305"/>
    <mergeCell ref="B306:C307"/>
    <mergeCell ref="E306:F306"/>
    <mergeCell ref="E307:F307"/>
    <mergeCell ref="C346:D346"/>
    <mergeCell ref="E346:G346"/>
    <mergeCell ref="C347:D347"/>
    <mergeCell ref="E347:G347"/>
    <mergeCell ref="C348:D348"/>
    <mergeCell ref="E348:G348"/>
    <mergeCell ref="C343:D343"/>
    <mergeCell ref="E343:G343"/>
    <mergeCell ref="C344:D344"/>
    <mergeCell ref="E344:G344"/>
    <mergeCell ref="C345:D345"/>
    <mergeCell ref="E345:G345"/>
    <mergeCell ref="C340:D340"/>
    <mergeCell ref="E340:G340"/>
    <mergeCell ref="C341:D341"/>
    <mergeCell ref="E341:G341"/>
    <mergeCell ref="C342:D342"/>
    <mergeCell ref="E342:G342"/>
    <mergeCell ref="B358:D358"/>
    <mergeCell ref="E358:F358"/>
    <mergeCell ref="B359:D359"/>
    <mergeCell ref="E359:F359"/>
    <mergeCell ref="B360:C361"/>
    <mergeCell ref="E360:F360"/>
    <mergeCell ref="E361:F361"/>
    <mergeCell ref="B355:D355"/>
    <mergeCell ref="E355:F355"/>
    <mergeCell ref="B356:D356"/>
    <mergeCell ref="E356:F356"/>
    <mergeCell ref="B357:D357"/>
    <mergeCell ref="E357:F357"/>
    <mergeCell ref="C349:D349"/>
    <mergeCell ref="E349:G349"/>
    <mergeCell ref="B352:C352"/>
    <mergeCell ref="D352:J352"/>
    <mergeCell ref="B354:D354"/>
    <mergeCell ref="E354:F354"/>
    <mergeCell ref="C394:D394"/>
    <mergeCell ref="E394:G394"/>
    <mergeCell ref="C395:D395"/>
    <mergeCell ref="E395:G395"/>
    <mergeCell ref="C396:D396"/>
    <mergeCell ref="E396:G396"/>
    <mergeCell ref="J383:K383"/>
    <mergeCell ref="B384:K384"/>
    <mergeCell ref="B386:K386"/>
    <mergeCell ref="B388:K390"/>
    <mergeCell ref="C392:G392"/>
    <mergeCell ref="C393:D393"/>
    <mergeCell ref="E393:G393"/>
    <mergeCell ref="C366:J366"/>
    <mergeCell ref="B369:K369"/>
    <mergeCell ref="B371:K371"/>
    <mergeCell ref="G377:K377"/>
    <mergeCell ref="B379:K380"/>
    <mergeCell ref="B381:K382"/>
    <mergeCell ref="C403:D403"/>
    <mergeCell ref="E403:G403"/>
    <mergeCell ref="B406:C406"/>
    <mergeCell ref="D406:J406"/>
    <mergeCell ref="B408:D408"/>
    <mergeCell ref="E408:F408"/>
    <mergeCell ref="C400:D400"/>
    <mergeCell ref="E400:G400"/>
    <mergeCell ref="C401:D401"/>
    <mergeCell ref="E401:G401"/>
    <mergeCell ref="C402:D402"/>
    <mergeCell ref="E402:G402"/>
    <mergeCell ref="C397:D397"/>
    <mergeCell ref="E397:G397"/>
    <mergeCell ref="C398:D398"/>
    <mergeCell ref="E398:G398"/>
    <mergeCell ref="C399:D399"/>
    <mergeCell ref="E399:G399"/>
    <mergeCell ref="C420:J420"/>
    <mergeCell ref="B423:K423"/>
    <mergeCell ref="B425:K425"/>
    <mergeCell ref="G431:K431"/>
    <mergeCell ref="B433:K434"/>
    <mergeCell ref="B435:K436"/>
    <mergeCell ref="B412:D412"/>
    <mergeCell ref="E412:F412"/>
    <mergeCell ref="B413:D413"/>
    <mergeCell ref="E413:F413"/>
    <mergeCell ref="B414:C415"/>
    <mergeCell ref="E414:F414"/>
    <mergeCell ref="E415:F415"/>
    <mergeCell ref="B409:D409"/>
    <mergeCell ref="E409:F409"/>
    <mergeCell ref="B410:D410"/>
    <mergeCell ref="E410:F410"/>
    <mergeCell ref="B411:D411"/>
    <mergeCell ref="E411:F411"/>
    <mergeCell ref="C451:D451"/>
    <mergeCell ref="E451:G451"/>
    <mergeCell ref="C452:D452"/>
    <mergeCell ref="E452:G452"/>
    <mergeCell ref="C453:D453"/>
    <mergeCell ref="E453:G453"/>
    <mergeCell ref="C448:D448"/>
    <mergeCell ref="E448:G448"/>
    <mergeCell ref="C449:D449"/>
    <mergeCell ref="E449:G449"/>
    <mergeCell ref="C450:D450"/>
    <mergeCell ref="E450:G450"/>
    <mergeCell ref="J437:K437"/>
    <mergeCell ref="B438:K438"/>
    <mergeCell ref="B440:K440"/>
    <mergeCell ref="B442:K444"/>
    <mergeCell ref="C446:G446"/>
    <mergeCell ref="C447:D447"/>
    <mergeCell ref="E447:G447"/>
    <mergeCell ref="B463:D463"/>
    <mergeCell ref="E463:F463"/>
    <mergeCell ref="B464:D464"/>
    <mergeCell ref="E464:F464"/>
    <mergeCell ref="B465:D465"/>
    <mergeCell ref="E465:F465"/>
    <mergeCell ref="C457:D457"/>
    <mergeCell ref="E457:G457"/>
    <mergeCell ref="B460:C460"/>
    <mergeCell ref="D460:J460"/>
    <mergeCell ref="B462:D462"/>
    <mergeCell ref="E462:F462"/>
    <mergeCell ref="C454:D454"/>
    <mergeCell ref="E454:G454"/>
    <mergeCell ref="C455:D455"/>
    <mergeCell ref="E455:G455"/>
    <mergeCell ref="C456:D456"/>
    <mergeCell ref="E456:G456"/>
    <mergeCell ref="J491:K491"/>
    <mergeCell ref="B492:K492"/>
    <mergeCell ref="B494:K494"/>
    <mergeCell ref="B496:K498"/>
    <mergeCell ref="C500:G500"/>
    <mergeCell ref="C501:D501"/>
    <mergeCell ref="E501:G501"/>
    <mergeCell ref="C474:J474"/>
    <mergeCell ref="B477:K477"/>
    <mergeCell ref="B479:K479"/>
    <mergeCell ref="G485:K485"/>
    <mergeCell ref="B487:K488"/>
    <mergeCell ref="B489:K490"/>
    <mergeCell ref="B466:D466"/>
    <mergeCell ref="E466:F466"/>
    <mergeCell ref="B467:D467"/>
    <mergeCell ref="E467:F467"/>
    <mergeCell ref="B468:C469"/>
    <mergeCell ref="E468:F468"/>
    <mergeCell ref="E469:F469"/>
    <mergeCell ref="C508:D508"/>
    <mergeCell ref="E508:G508"/>
    <mergeCell ref="C509:D509"/>
    <mergeCell ref="E509:G509"/>
    <mergeCell ref="C510:D510"/>
    <mergeCell ref="E510:G510"/>
    <mergeCell ref="C505:D505"/>
    <mergeCell ref="E505:G505"/>
    <mergeCell ref="C506:D506"/>
    <mergeCell ref="E506:G506"/>
    <mergeCell ref="C507:D507"/>
    <mergeCell ref="E507:G507"/>
    <mergeCell ref="C502:D502"/>
    <mergeCell ref="E502:G502"/>
    <mergeCell ref="C503:D503"/>
    <mergeCell ref="E503:G503"/>
    <mergeCell ref="C504:D504"/>
    <mergeCell ref="E504:G504"/>
    <mergeCell ref="B520:D520"/>
    <mergeCell ref="E520:F520"/>
    <mergeCell ref="B521:D521"/>
    <mergeCell ref="E521:F521"/>
    <mergeCell ref="B522:C523"/>
    <mergeCell ref="E522:F522"/>
    <mergeCell ref="E523:F523"/>
    <mergeCell ref="B517:D517"/>
    <mergeCell ref="E517:F517"/>
    <mergeCell ref="B518:D518"/>
    <mergeCell ref="E518:F518"/>
    <mergeCell ref="B519:D519"/>
    <mergeCell ref="E519:F519"/>
    <mergeCell ref="C511:D511"/>
    <mergeCell ref="E511:G511"/>
    <mergeCell ref="B514:C514"/>
    <mergeCell ref="D514:J514"/>
    <mergeCell ref="B516:D516"/>
    <mergeCell ref="E516:F516"/>
    <mergeCell ref="C556:D556"/>
    <mergeCell ref="E556:G556"/>
    <mergeCell ref="C557:D557"/>
    <mergeCell ref="E557:G557"/>
    <mergeCell ref="C558:D558"/>
    <mergeCell ref="E558:G558"/>
    <mergeCell ref="J545:K545"/>
    <mergeCell ref="B546:K546"/>
    <mergeCell ref="B548:K548"/>
    <mergeCell ref="B550:K552"/>
    <mergeCell ref="C554:G554"/>
    <mergeCell ref="C555:D555"/>
    <mergeCell ref="E555:G555"/>
    <mergeCell ref="C528:J528"/>
    <mergeCell ref="B531:K531"/>
    <mergeCell ref="B533:K533"/>
    <mergeCell ref="G539:K539"/>
    <mergeCell ref="B541:K542"/>
    <mergeCell ref="B543:K544"/>
    <mergeCell ref="C565:D565"/>
    <mergeCell ref="E565:G565"/>
    <mergeCell ref="B568:C568"/>
    <mergeCell ref="D568:J568"/>
    <mergeCell ref="B570:D570"/>
    <mergeCell ref="E570:F570"/>
    <mergeCell ref="C562:D562"/>
    <mergeCell ref="E562:G562"/>
    <mergeCell ref="C563:D563"/>
    <mergeCell ref="E563:G563"/>
    <mergeCell ref="C564:D564"/>
    <mergeCell ref="E564:G564"/>
    <mergeCell ref="C559:D559"/>
    <mergeCell ref="E559:G559"/>
    <mergeCell ref="C560:D560"/>
    <mergeCell ref="E560:G560"/>
    <mergeCell ref="C561:D561"/>
    <mergeCell ref="E561:G561"/>
    <mergeCell ref="C582:J582"/>
    <mergeCell ref="B585:K585"/>
    <mergeCell ref="B587:K587"/>
    <mergeCell ref="G593:K593"/>
    <mergeCell ref="B595:K596"/>
    <mergeCell ref="B597:K598"/>
    <mergeCell ref="B574:D574"/>
    <mergeCell ref="E574:F574"/>
    <mergeCell ref="B575:D575"/>
    <mergeCell ref="E575:F575"/>
    <mergeCell ref="B576:C577"/>
    <mergeCell ref="E576:F576"/>
    <mergeCell ref="E577:F577"/>
    <mergeCell ref="B571:D571"/>
    <mergeCell ref="E571:F571"/>
    <mergeCell ref="B572:D572"/>
    <mergeCell ref="E572:F572"/>
    <mergeCell ref="B573:D573"/>
    <mergeCell ref="E573:F573"/>
    <mergeCell ref="C613:D613"/>
    <mergeCell ref="E613:G613"/>
    <mergeCell ref="C614:D614"/>
    <mergeCell ref="E614:G614"/>
    <mergeCell ref="C615:D615"/>
    <mergeCell ref="E615:G615"/>
    <mergeCell ref="C610:D610"/>
    <mergeCell ref="E610:G610"/>
    <mergeCell ref="C611:D611"/>
    <mergeCell ref="E611:G611"/>
    <mergeCell ref="C612:D612"/>
    <mergeCell ref="E612:G612"/>
    <mergeCell ref="J599:K599"/>
    <mergeCell ref="B600:K600"/>
    <mergeCell ref="B602:K602"/>
    <mergeCell ref="B604:K606"/>
    <mergeCell ref="C608:G608"/>
    <mergeCell ref="C609:D609"/>
    <mergeCell ref="E609:G609"/>
    <mergeCell ref="B625:D625"/>
    <mergeCell ref="E625:F625"/>
    <mergeCell ref="B626:D626"/>
    <mergeCell ref="E626:F626"/>
    <mergeCell ref="B627:D627"/>
    <mergeCell ref="E627:F627"/>
    <mergeCell ref="C619:D619"/>
    <mergeCell ref="E619:G619"/>
    <mergeCell ref="B622:C622"/>
    <mergeCell ref="D622:J622"/>
    <mergeCell ref="B624:D624"/>
    <mergeCell ref="E624:F624"/>
    <mergeCell ref="C616:D616"/>
    <mergeCell ref="E616:G616"/>
    <mergeCell ref="C617:D617"/>
    <mergeCell ref="E617:G617"/>
    <mergeCell ref="C618:D618"/>
    <mergeCell ref="E618:G618"/>
    <mergeCell ref="J653:K653"/>
    <mergeCell ref="B654:K654"/>
    <mergeCell ref="B656:K656"/>
    <mergeCell ref="B658:K660"/>
    <mergeCell ref="C662:G662"/>
    <mergeCell ref="C663:D663"/>
    <mergeCell ref="E663:G663"/>
    <mergeCell ref="C636:J636"/>
    <mergeCell ref="B639:K639"/>
    <mergeCell ref="B641:K641"/>
    <mergeCell ref="G647:K647"/>
    <mergeCell ref="B649:K650"/>
    <mergeCell ref="B651:K652"/>
    <mergeCell ref="B628:D628"/>
    <mergeCell ref="E628:F628"/>
    <mergeCell ref="B629:D629"/>
    <mergeCell ref="E629:F629"/>
    <mergeCell ref="B630:C631"/>
    <mergeCell ref="E630:F630"/>
    <mergeCell ref="E631:F631"/>
    <mergeCell ref="C670:D670"/>
    <mergeCell ref="E670:G670"/>
    <mergeCell ref="C671:D671"/>
    <mergeCell ref="E671:G671"/>
    <mergeCell ref="C672:D672"/>
    <mergeCell ref="E672:G672"/>
    <mergeCell ref="C667:D667"/>
    <mergeCell ref="E667:G667"/>
    <mergeCell ref="C668:D668"/>
    <mergeCell ref="E668:G668"/>
    <mergeCell ref="C669:D669"/>
    <mergeCell ref="E669:G669"/>
    <mergeCell ref="C664:D664"/>
    <mergeCell ref="E664:G664"/>
    <mergeCell ref="C665:D665"/>
    <mergeCell ref="E665:G665"/>
    <mergeCell ref="C666:D666"/>
    <mergeCell ref="E666:G666"/>
    <mergeCell ref="B682:D682"/>
    <mergeCell ref="E682:F682"/>
    <mergeCell ref="B683:D683"/>
    <mergeCell ref="E683:F683"/>
    <mergeCell ref="B684:C685"/>
    <mergeCell ref="E684:F684"/>
    <mergeCell ref="E685:F685"/>
    <mergeCell ref="B679:D679"/>
    <mergeCell ref="E679:F679"/>
    <mergeCell ref="B680:D680"/>
    <mergeCell ref="E680:F680"/>
    <mergeCell ref="B681:D681"/>
    <mergeCell ref="E681:F681"/>
    <mergeCell ref="C673:D673"/>
    <mergeCell ref="E673:G673"/>
    <mergeCell ref="B676:C676"/>
    <mergeCell ref="D676:J676"/>
    <mergeCell ref="B678:D678"/>
    <mergeCell ref="E678:F678"/>
    <mergeCell ref="C718:D718"/>
    <mergeCell ref="E718:G718"/>
    <mergeCell ref="C719:D719"/>
    <mergeCell ref="E719:G719"/>
    <mergeCell ref="C720:D720"/>
    <mergeCell ref="E720:G720"/>
    <mergeCell ref="J707:K707"/>
    <mergeCell ref="B708:K708"/>
    <mergeCell ref="B710:K710"/>
    <mergeCell ref="B712:K714"/>
    <mergeCell ref="C716:G716"/>
    <mergeCell ref="C717:D717"/>
    <mergeCell ref="E717:G717"/>
    <mergeCell ref="C690:J690"/>
    <mergeCell ref="B693:K693"/>
    <mergeCell ref="B695:K695"/>
    <mergeCell ref="G701:K701"/>
    <mergeCell ref="B703:K704"/>
    <mergeCell ref="B705:K706"/>
    <mergeCell ref="C727:D727"/>
    <mergeCell ref="E727:G727"/>
    <mergeCell ref="B730:C730"/>
    <mergeCell ref="D730:J730"/>
    <mergeCell ref="B732:D732"/>
    <mergeCell ref="E732:F732"/>
    <mergeCell ref="C724:D724"/>
    <mergeCell ref="E724:G724"/>
    <mergeCell ref="C725:D725"/>
    <mergeCell ref="E725:G725"/>
    <mergeCell ref="C726:D726"/>
    <mergeCell ref="E726:G726"/>
    <mergeCell ref="C721:D721"/>
    <mergeCell ref="E721:G721"/>
    <mergeCell ref="C722:D722"/>
    <mergeCell ref="E722:G722"/>
    <mergeCell ref="C723:D723"/>
    <mergeCell ref="E723:G723"/>
    <mergeCell ref="C744:J744"/>
    <mergeCell ref="B747:K747"/>
    <mergeCell ref="B749:K749"/>
    <mergeCell ref="G755:K755"/>
    <mergeCell ref="B757:K758"/>
    <mergeCell ref="B759:K760"/>
    <mergeCell ref="B736:D736"/>
    <mergeCell ref="E736:F736"/>
    <mergeCell ref="B737:D737"/>
    <mergeCell ref="E737:F737"/>
    <mergeCell ref="B738:C739"/>
    <mergeCell ref="E738:F738"/>
    <mergeCell ref="E739:F739"/>
    <mergeCell ref="B733:D733"/>
    <mergeCell ref="E733:F733"/>
    <mergeCell ref="B734:D734"/>
    <mergeCell ref="E734:F734"/>
    <mergeCell ref="B735:D735"/>
    <mergeCell ref="E735:F735"/>
    <mergeCell ref="C775:D775"/>
    <mergeCell ref="E775:G775"/>
    <mergeCell ref="C776:D776"/>
    <mergeCell ref="E776:G776"/>
    <mergeCell ref="C777:D777"/>
    <mergeCell ref="E777:G777"/>
    <mergeCell ref="C772:D772"/>
    <mergeCell ref="E772:G772"/>
    <mergeCell ref="C773:D773"/>
    <mergeCell ref="E773:G773"/>
    <mergeCell ref="C774:D774"/>
    <mergeCell ref="E774:G774"/>
    <mergeCell ref="J761:K761"/>
    <mergeCell ref="B762:K762"/>
    <mergeCell ref="B764:K764"/>
    <mergeCell ref="B766:K768"/>
    <mergeCell ref="C770:G770"/>
    <mergeCell ref="C771:D771"/>
    <mergeCell ref="E771:G771"/>
    <mergeCell ref="B787:D787"/>
    <mergeCell ref="E787:F787"/>
    <mergeCell ref="B788:D788"/>
    <mergeCell ref="E788:F788"/>
    <mergeCell ref="B789:D789"/>
    <mergeCell ref="E789:F789"/>
    <mergeCell ref="C781:D781"/>
    <mergeCell ref="E781:G781"/>
    <mergeCell ref="B784:C784"/>
    <mergeCell ref="D784:J784"/>
    <mergeCell ref="B786:D786"/>
    <mergeCell ref="E786:F786"/>
    <mergeCell ref="C778:D778"/>
    <mergeCell ref="E778:G778"/>
    <mergeCell ref="C779:D779"/>
    <mergeCell ref="E779:G779"/>
    <mergeCell ref="C780:D780"/>
    <mergeCell ref="E780:G780"/>
    <mergeCell ref="J815:K815"/>
    <mergeCell ref="B816:K816"/>
    <mergeCell ref="B818:K818"/>
    <mergeCell ref="B820:K822"/>
    <mergeCell ref="C824:G824"/>
    <mergeCell ref="C825:D825"/>
    <mergeCell ref="E825:G825"/>
    <mergeCell ref="C798:J798"/>
    <mergeCell ref="B801:K801"/>
    <mergeCell ref="B803:K803"/>
    <mergeCell ref="G809:K809"/>
    <mergeCell ref="B811:K812"/>
    <mergeCell ref="B813:K814"/>
    <mergeCell ref="B790:D790"/>
    <mergeCell ref="E790:F790"/>
    <mergeCell ref="B791:D791"/>
    <mergeCell ref="E791:F791"/>
    <mergeCell ref="B792:C793"/>
    <mergeCell ref="E792:F792"/>
    <mergeCell ref="E793:F793"/>
    <mergeCell ref="C832:D832"/>
    <mergeCell ref="E832:G832"/>
    <mergeCell ref="C833:D833"/>
    <mergeCell ref="E833:G833"/>
    <mergeCell ref="C834:D834"/>
    <mergeCell ref="E834:G834"/>
    <mergeCell ref="C829:D829"/>
    <mergeCell ref="E829:G829"/>
    <mergeCell ref="C830:D830"/>
    <mergeCell ref="E830:G830"/>
    <mergeCell ref="C831:D831"/>
    <mergeCell ref="E831:G831"/>
    <mergeCell ref="C826:D826"/>
    <mergeCell ref="E826:G826"/>
    <mergeCell ref="C827:D827"/>
    <mergeCell ref="E827:G827"/>
    <mergeCell ref="C828:D828"/>
    <mergeCell ref="E828:G828"/>
    <mergeCell ref="B844:D844"/>
    <mergeCell ref="E844:F844"/>
    <mergeCell ref="B845:D845"/>
    <mergeCell ref="E845:F845"/>
    <mergeCell ref="B846:C847"/>
    <mergeCell ref="E846:F846"/>
    <mergeCell ref="E847:F847"/>
    <mergeCell ref="B841:D841"/>
    <mergeCell ref="E841:F841"/>
    <mergeCell ref="B842:D842"/>
    <mergeCell ref="E842:F842"/>
    <mergeCell ref="B843:D843"/>
    <mergeCell ref="E843:F843"/>
    <mergeCell ref="C835:D835"/>
    <mergeCell ref="E835:G835"/>
    <mergeCell ref="B838:C838"/>
    <mergeCell ref="D838:J838"/>
    <mergeCell ref="B840:D840"/>
    <mergeCell ref="E840:F840"/>
    <mergeCell ref="C880:D880"/>
    <mergeCell ref="E880:G880"/>
    <mergeCell ref="C881:D881"/>
    <mergeCell ref="E881:G881"/>
    <mergeCell ref="C882:D882"/>
    <mergeCell ref="E882:G882"/>
    <mergeCell ref="J869:K869"/>
    <mergeCell ref="B870:K870"/>
    <mergeCell ref="B872:K872"/>
    <mergeCell ref="B874:K876"/>
    <mergeCell ref="C878:G878"/>
    <mergeCell ref="C879:D879"/>
    <mergeCell ref="E879:G879"/>
    <mergeCell ref="C852:J852"/>
    <mergeCell ref="B855:K855"/>
    <mergeCell ref="B857:K857"/>
    <mergeCell ref="G863:K863"/>
    <mergeCell ref="B865:K866"/>
    <mergeCell ref="B867:K868"/>
    <mergeCell ref="C889:D889"/>
    <mergeCell ref="E889:G889"/>
    <mergeCell ref="B892:C892"/>
    <mergeCell ref="D892:J892"/>
    <mergeCell ref="B894:D894"/>
    <mergeCell ref="E894:F894"/>
    <mergeCell ref="C886:D886"/>
    <mergeCell ref="E886:G886"/>
    <mergeCell ref="C887:D887"/>
    <mergeCell ref="E887:G887"/>
    <mergeCell ref="C888:D888"/>
    <mergeCell ref="E888:G888"/>
    <mergeCell ref="C883:D883"/>
    <mergeCell ref="E883:G883"/>
    <mergeCell ref="C884:D884"/>
    <mergeCell ref="E884:G884"/>
    <mergeCell ref="C885:D885"/>
    <mergeCell ref="E885:G885"/>
    <mergeCell ref="C906:J906"/>
    <mergeCell ref="B909:K909"/>
    <mergeCell ref="B911:K911"/>
    <mergeCell ref="G917:K917"/>
    <mergeCell ref="B919:K920"/>
    <mergeCell ref="B921:K922"/>
    <mergeCell ref="B898:D898"/>
    <mergeCell ref="E898:F898"/>
    <mergeCell ref="B899:D899"/>
    <mergeCell ref="E899:F899"/>
    <mergeCell ref="B900:C901"/>
    <mergeCell ref="E900:F900"/>
    <mergeCell ref="E901:F901"/>
    <mergeCell ref="B895:D895"/>
    <mergeCell ref="E895:F895"/>
    <mergeCell ref="B896:D896"/>
    <mergeCell ref="E896:F896"/>
    <mergeCell ref="B897:D897"/>
    <mergeCell ref="E897:F897"/>
    <mergeCell ref="C937:D937"/>
    <mergeCell ref="E937:G937"/>
    <mergeCell ref="C938:D938"/>
    <mergeCell ref="E938:G938"/>
    <mergeCell ref="C939:D939"/>
    <mergeCell ref="E939:G939"/>
    <mergeCell ref="C934:D934"/>
    <mergeCell ref="E934:G934"/>
    <mergeCell ref="C935:D935"/>
    <mergeCell ref="E935:G935"/>
    <mergeCell ref="C936:D936"/>
    <mergeCell ref="E936:G936"/>
    <mergeCell ref="J923:K923"/>
    <mergeCell ref="B924:K924"/>
    <mergeCell ref="B926:K926"/>
    <mergeCell ref="B928:K930"/>
    <mergeCell ref="C932:G932"/>
    <mergeCell ref="C933:D933"/>
    <mergeCell ref="E933:G933"/>
    <mergeCell ref="B949:D949"/>
    <mergeCell ref="E949:F949"/>
    <mergeCell ref="B950:D950"/>
    <mergeCell ref="E950:F950"/>
    <mergeCell ref="B951:D951"/>
    <mergeCell ref="E951:F951"/>
    <mergeCell ref="C943:D943"/>
    <mergeCell ref="E943:G943"/>
    <mergeCell ref="B946:C946"/>
    <mergeCell ref="D946:J946"/>
    <mergeCell ref="B948:D948"/>
    <mergeCell ref="E948:F948"/>
    <mergeCell ref="C940:D940"/>
    <mergeCell ref="E940:G940"/>
    <mergeCell ref="C941:D941"/>
    <mergeCell ref="E941:G941"/>
    <mergeCell ref="C942:D942"/>
    <mergeCell ref="E942:G942"/>
    <mergeCell ref="J977:K977"/>
    <mergeCell ref="B978:K978"/>
    <mergeCell ref="B980:K980"/>
    <mergeCell ref="B982:K984"/>
    <mergeCell ref="C986:G986"/>
    <mergeCell ref="C987:D987"/>
    <mergeCell ref="E987:G987"/>
    <mergeCell ref="C960:J960"/>
    <mergeCell ref="B963:K963"/>
    <mergeCell ref="B965:K965"/>
    <mergeCell ref="G971:K971"/>
    <mergeCell ref="B973:K974"/>
    <mergeCell ref="B975:K976"/>
    <mergeCell ref="B952:D952"/>
    <mergeCell ref="E952:F952"/>
    <mergeCell ref="B953:D953"/>
    <mergeCell ref="E953:F953"/>
    <mergeCell ref="B954:C955"/>
    <mergeCell ref="E954:F954"/>
    <mergeCell ref="E955:F955"/>
    <mergeCell ref="C994:D994"/>
    <mergeCell ref="E994:G994"/>
    <mergeCell ref="C995:D995"/>
    <mergeCell ref="E995:G995"/>
    <mergeCell ref="C996:D996"/>
    <mergeCell ref="E996:G996"/>
    <mergeCell ref="C991:D991"/>
    <mergeCell ref="E991:G991"/>
    <mergeCell ref="C992:D992"/>
    <mergeCell ref="E992:G992"/>
    <mergeCell ref="C993:D993"/>
    <mergeCell ref="E993:G993"/>
    <mergeCell ref="C988:D988"/>
    <mergeCell ref="E988:G988"/>
    <mergeCell ref="C989:D989"/>
    <mergeCell ref="E989:G989"/>
    <mergeCell ref="C990:D990"/>
    <mergeCell ref="E990:G990"/>
    <mergeCell ref="B1006:D1006"/>
    <mergeCell ref="E1006:F1006"/>
    <mergeCell ref="B1007:D1007"/>
    <mergeCell ref="E1007:F1007"/>
    <mergeCell ref="B1008:C1009"/>
    <mergeCell ref="E1008:F1008"/>
    <mergeCell ref="E1009:F1009"/>
    <mergeCell ref="B1003:D1003"/>
    <mergeCell ref="E1003:F1003"/>
    <mergeCell ref="B1004:D1004"/>
    <mergeCell ref="E1004:F1004"/>
    <mergeCell ref="B1005:D1005"/>
    <mergeCell ref="E1005:F1005"/>
    <mergeCell ref="C997:D997"/>
    <mergeCell ref="E997:G997"/>
    <mergeCell ref="B1000:C1000"/>
    <mergeCell ref="D1000:J1000"/>
    <mergeCell ref="B1002:D1002"/>
    <mergeCell ref="E1002:F1002"/>
    <mergeCell ref="C1042:D1042"/>
    <mergeCell ref="E1042:G1042"/>
    <mergeCell ref="C1043:D1043"/>
    <mergeCell ref="E1043:G1043"/>
    <mergeCell ref="C1044:D1044"/>
    <mergeCell ref="E1044:G1044"/>
    <mergeCell ref="J1031:K1031"/>
    <mergeCell ref="B1032:K1032"/>
    <mergeCell ref="B1034:K1034"/>
    <mergeCell ref="B1036:K1038"/>
    <mergeCell ref="C1040:G1040"/>
    <mergeCell ref="C1041:D1041"/>
    <mergeCell ref="E1041:G1041"/>
    <mergeCell ref="C1014:J1014"/>
    <mergeCell ref="B1017:K1017"/>
    <mergeCell ref="B1019:K1019"/>
    <mergeCell ref="G1025:K1025"/>
    <mergeCell ref="B1027:K1028"/>
    <mergeCell ref="B1029:K1030"/>
    <mergeCell ref="C1051:D1051"/>
    <mergeCell ref="E1051:G1051"/>
    <mergeCell ref="B1054:C1054"/>
    <mergeCell ref="D1054:J1054"/>
    <mergeCell ref="B1056:D1056"/>
    <mergeCell ref="E1056:F1056"/>
    <mergeCell ref="C1048:D1048"/>
    <mergeCell ref="E1048:G1048"/>
    <mergeCell ref="C1049:D1049"/>
    <mergeCell ref="E1049:G1049"/>
    <mergeCell ref="C1050:D1050"/>
    <mergeCell ref="E1050:G1050"/>
    <mergeCell ref="C1045:D1045"/>
    <mergeCell ref="E1045:G1045"/>
    <mergeCell ref="C1046:D1046"/>
    <mergeCell ref="E1046:G1046"/>
    <mergeCell ref="C1047:D1047"/>
    <mergeCell ref="E1047:G1047"/>
    <mergeCell ref="C1068:J1068"/>
    <mergeCell ref="B1071:K1071"/>
    <mergeCell ref="B1073:K1073"/>
    <mergeCell ref="G1079:K1079"/>
    <mergeCell ref="B1081:K1082"/>
    <mergeCell ref="B1083:K1084"/>
    <mergeCell ref="B1060:D1060"/>
    <mergeCell ref="E1060:F1060"/>
    <mergeCell ref="B1061:D1061"/>
    <mergeCell ref="E1061:F1061"/>
    <mergeCell ref="B1062:C1063"/>
    <mergeCell ref="E1062:F1062"/>
    <mergeCell ref="E1063:F1063"/>
    <mergeCell ref="B1057:D1057"/>
    <mergeCell ref="E1057:F1057"/>
    <mergeCell ref="B1058:D1058"/>
    <mergeCell ref="E1058:F1058"/>
    <mergeCell ref="B1059:D1059"/>
    <mergeCell ref="E1059:F1059"/>
  </mergeCells>
  <conditionalFormatting sqref="E19:G19">
    <cfRule type="expression" dxfId="19" priority="20">
      <formula>AND($E$18="neplatca DPH")</formula>
    </cfRule>
  </conditionalFormatting>
  <conditionalFormatting sqref="E73:G73">
    <cfRule type="expression" dxfId="18" priority="19">
      <formula>AND($E$18="neplatca DPH")</formula>
    </cfRule>
  </conditionalFormatting>
  <conditionalFormatting sqref="E128:G128">
    <cfRule type="expression" dxfId="17" priority="18">
      <formula>AND($E$18="neplatca DPH")</formula>
    </cfRule>
  </conditionalFormatting>
  <conditionalFormatting sqref="E182:G182">
    <cfRule type="expression" dxfId="16" priority="17">
      <formula>AND($E$18="neplatca DPH")</formula>
    </cfRule>
  </conditionalFormatting>
  <conditionalFormatting sqref="E1046:G1046">
    <cfRule type="expression" dxfId="15" priority="16">
      <formula>AND($E$18="neplatca DPH")</formula>
    </cfRule>
  </conditionalFormatting>
  <conditionalFormatting sqref="E830:G830">
    <cfRule type="expression" dxfId="14" priority="15">
      <formula>AND($E$18="neplatca DPH")</formula>
    </cfRule>
  </conditionalFormatting>
  <conditionalFormatting sqref="E776:G776">
    <cfRule type="expression" dxfId="13" priority="14">
      <formula>AND($E$18="neplatca DPH")</formula>
    </cfRule>
  </conditionalFormatting>
  <conditionalFormatting sqref="E722:G722">
    <cfRule type="expression" dxfId="12" priority="13">
      <formula>AND($E$18="neplatca DPH")</formula>
    </cfRule>
  </conditionalFormatting>
  <conditionalFormatting sqref="E668:G668">
    <cfRule type="expression" dxfId="11" priority="12">
      <formula>AND($E$18="neplatca DPH")</formula>
    </cfRule>
  </conditionalFormatting>
  <conditionalFormatting sqref="E614:G614">
    <cfRule type="expression" dxfId="10" priority="11">
      <formula>AND($E$18="neplatca DPH")</formula>
    </cfRule>
  </conditionalFormatting>
  <conditionalFormatting sqref="E560:G560">
    <cfRule type="expression" dxfId="9" priority="10">
      <formula>AND($E$18="neplatca DPH")</formula>
    </cfRule>
  </conditionalFormatting>
  <conditionalFormatting sqref="E506:G506">
    <cfRule type="expression" dxfId="8" priority="9">
      <formula>AND($E$18="neplatca DPH")</formula>
    </cfRule>
  </conditionalFormatting>
  <conditionalFormatting sqref="E452:G452">
    <cfRule type="expression" dxfId="7" priority="8">
      <formula>AND($E$18="neplatca DPH")</formula>
    </cfRule>
  </conditionalFormatting>
  <conditionalFormatting sqref="E398:G398">
    <cfRule type="expression" dxfId="6" priority="7">
      <formula>AND($E$18="neplatca DPH")</formula>
    </cfRule>
  </conditionalFormatting>
  <conditionalFormatting sqref="E344:G344">
    <cfRule type="expression" dxfId="5" priority="6">
      <formula>AND($E$18="neplatca DPH")</formula>
    </cfRule>
  </conditionalFormatting>
  <conditionalFormatting sqref="E290:G290">
    <cfRule type="expression" dxfId="4" priority="5">
      <formula>AND($E$18="neplatca DPH")</formula>
    </cfRule>
  </conditionalFormatting>
  <conditionalFormatting sqref="E236:G236">
    <cfRule type="expression" dxfId="3" priority="4">
      <formula>AND($E$18="neplatca DPH")</formula>
    </cfRule>
  </conditionalFormatting>
  <conditionalFormatting sqref="E992:G992">
    <cfRule type="expression" dxfId="2" priority="3">
      <formula>AND($E$18="neplatca DPH")</formula>
    </cfRule>
  </conditionalFormatting>
  <conditionalFormatting sqref="E938:G938">
    <cfRule type="expression" dxfId="1" priority="2">
      <formula>AND($E$18="neplatca DPH")</formula>
    </cfRule>
  </conditionalFormatting>
  <conditionalFormatting sqref="E884:G884">
    <cfRule type="expression" dxfId="0" priority="1">
      <formula>AND($E$18="neplatca DPH")</formula>
    </cfRule>
  </conditionalFormatting>
  <dataValidations count="1">
    <dataValidation type="list" allowBlank="1" showInputMessage="1" showErrorMessage="1" sqref="E18:G18 E991:G991 E72:G72 E127:G127 E181:G181 E235:G235 E289:G289 E343:G343 E397:G397 E451:G451 E505:G505 E559:G559 E613:G613 E667:G667 E721:G721 E775:G775 E829:G829 E883:G883 E937:G937 E1045:G1045" xr:uid="{69640ECD-11D8-4DB8-BAE0-F70630F888E9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57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2023-03-07T14:16:00Z</dcterms:created>
  <dcterms:modified xsi:type="dcterms:W3CDTF">2023-03-08T08:11:00Z</dcterms:modified>
</cp:coreProperties>
</file>