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44FA7BA-928A-466A-B061-EF93B023274F}" xr6:coauthVersionLast="47" xr6:coauthVersionMax="47" xr10:uidLastSave="{00000000-0000-0000-0000-000000000000}"/>
  <bookViews>
    <workbookView xWindow="-120" yWindow="-120" windowWidth="20730" windowHeight="11160" tabRatio="796" firstSheet="30" activeTab="36" xr2:uid="{00000000-000D-0000-FFFF-FFFF00000000}"/>
  </bookViews>
  <sheets>
    <sheet name="KLR" sheetId="114" r:id="rId1"/>
    <sheet name="162003 - Rekapitulácia objektov" sheetId="2" r:id="rId2"/>
    <sheet name="Všeobecne" sheetId="113" r:id="rId3"/>
    <sheet name="A" sheetId="4" r:id="rId4"/>
    <sheet name="A1" sheetId="91" r:id="rId5"/>
    <sheet name="B" sheetId="92" r:id="rId6"/>
    <sheet name="B1" sheetId="93" r:id="rId7"/>
    <sheet name="B2" sheetId="94" r:id="rId8"/>
    <sheet name="B2-1" sheetId="95" r:id="rId9"/>
    <sheet name="B2-2" sheetId="96" r:id="rId10"/>
    <sheet name="B2-3" sheetId="97" r:id="rId11"/>
    <sheet name="B3" sheetId="98" r:id="rId12"/>
    <sheet name="B3-1" sheetId="99" r:id="rId13"/>
    <sheet name="B3-2" sheetId="100" r:id="rId14"/>
    <sheet name="B3-3" sheetId="101" r:id="rId15"/>
    <sheet name="B3-4" sheetId="102" r:id="rId16"/>
    <sheet name="B3-5" sheetId="103" r:id="rId17"/>
    <sheet name="B4" sheetId="104" r:id="rId18"/>
    <sheet name="B5" sheetId="105" r:id="rId19"/>
    <sheet name="B6" sheetId="106" r:id="rId20"/>
    <sheet name="C" sheetId="107" r:id="rId21"/>
    <sheet name="C1" sheetId="108" r:id="rId22"/>
    <sheet name="C1-1" sheetId="109" r:id="rId23"/>
    <sheet name="C2" sheetId="110" r:id="rId24"/>
    <sheet name="C3" sheetId="111" r:id="rId25"/>
    <sheet name="C4" sheetId="112" r:id="rId26"/>
    <sheet name="V1" sheetId="50" r:id="rId27"/>
    <sheet name="ČS1 st" sheetId="52" r:id="rId28"/>
    <sheet name="ČS1 nn" sheetId="54" r:id="rId29"/>
    <sheet name="ČS1 el" sheetId="116" r:id="rId30"/>
    <sheet name="SO103" sheetId="56" r:id="rId31"/>
    <sheet name="SO104" sheetId="58" r:id="rId32"/>
    <sheet name="SO105" sheetId="60" r:id="rId33"/>
    <sheet name="SO201" sheetId="62" r:id="rId34"/>
    <sheet name="SO202" sheetId="64" r:id="rId35"/>
    <sheet name="SO203" sheetId="66" r:id="rId36"/>
    <sheet name="SO204" sheetId="68" r:id="rId37"/>
    <sheet name="SO205" sheetId="70" r:id="rId38"/>
    <sheet name="SO206" sheetId="72" r:id="rId39"/>
    <sheet name="SO207" sheetId="74" r:id="rId40"/>
    <sheet name="SO208" sheetId="76" r:id="rId41"/>
    <sheet name="SO30" sheetId="78" r:id="rId42"/>
    <sheet name="SO40" sheetId="80" r:id="rId43"/>
    <sheet name="PS101" sheetId="82" r:id="rId44"/>
    <sheet name="PS201" sheetId="84" r:id="rId45"/>
    <sheet name="PS202" sheetId="86" r:id="rId46"/>
    <sheet name="PS203" sheetId="88" r:id="rId47"/>
    <sheet name="PS204" sheetId="90" r:id="rId48"/>
  </sheets>
  <definedNames>
    <definedName name="_xlnm.Print_Titles" localSheetId="1">'162003 - Rekapitulácia objektov'!$1:$8</definedName>
    <definedName name="_xlnm.Print_Titles" localSheetId="3">A!$8:$10</definedName>
    <definedName name="_xlnm.Print_Titles" localSheetId="28">'ČS1 nn'!$8:$10</definedName>
    <definedName name="_xlnm.Print_Titles" localSheetId="27">'ČS1 st'!$8:$10</definedName>
    <definedName name="_xlnm.Print_Titles" localSheetId="43">'PS101'!$8:$10</definedName>
    <definedName name="_xlnm.Print_Titles" localSheetId="44">'PS201'!$8:$10</definedName>
    <definedName name="_xlnm.Print_Titles" localSheetId="45">'PS202'!$8:$10</definedName>
    <definedName name="_xlnm.Print_Titles" localSheetId="46">'PS203'!$8:$10</definedName>
    <definedName name="_xlnm.Print_Titles" localSheetId="47">'PS204'!$8:$10</definedName>
    <definedName name="_xlnm.Print_Titles" localSheetId="30">'SO103'!$8:$10</definedName>
    <definedName name="_xlnm.Print_Titles" localSheetId="31">'SO104'!$8:$10</definedName>
    <definedName name="_xlnm.Print_Titles" localSheetId="32">'SO105'!$8:$10</definedName>
    <definedName name="_xlnm.Print_Titles" localSheetId="33">'SO201'!$8:$10</definedName>
    <definedName name="_xlnm.Print_Titles" localSheetId="34">'SO202'!$8:$10</definedName>
    <definedName name="_xlnm.Print_Titles" localSheetId="35">'SO203'!$8:$10</definedName>
    <definedName name="_xlnm.Print_Titles" localSheetId="36">'SO204'!$8:$10</definedName>
    <definedName name="_xlnm.Print_Titles" localSheetId="37">'SO205'!$8:$10</definedName>
    <definedName name="_xlnm.Print_Titles" localSheetId="38">'SO206'!$8:$10</definedName>
    <definedName name="_xlnm.Print_Titles" localSheetId="39">'SO207'!$8:$10</definedName>
    <definedName name="_xlnm.Print_Titles" localSheetId="40">'SO208'!$8:$10</definedName>
    <definedName name="_xlnm.Print_Titles" localSheetId="41">'SO30'!$8:$10</definedName>
    <definedName name="_xlnm.Print_Titles" localSheetId="42">'SO40'!$8:$10</definedName>
    <definedName name="_xlnm.Print_Titles" localSheetId="26">'V1'!$8:$10</definedName>
    <definedName name="_xlnm.Print_Area" localSheetId="4">'A1'!$A$1:$H$64</definedName>
    <definedName name="_xlnm.Print_Area" localSheetId="0">KLR!$A$1:$R$38</definedName>
  </definedNames>
  <calcPr calcId="181029"/>
</workbook>
</file>

<file path=xl/calcChain.xml><?xml version="1.0" encoding="utf-8"?>
<calcChain xmlns="http://schemas.openxmlformats.org/spreadsheetml/2006/main">
  <c r="H30" i="68" l="1"/>
  <c r="H25" i="68"/>
  <c r="G37" i="68"/>
  <c r="G35" i="68"/>
  <c r="G36" i="68"/>
  <c r="G33" i="68"/>
  <c r="G33" i="80"/>
  <c r="G34" i="52" l="1"/>
  <c r="G90" i="50"/>
  <c r="G91" i="50"/>
  <c r="G89" i="50"/>
  <c r="G79" i="50"/>
  <c r="G80" i="50"/>
  <c r="G81" i="50"/>
  <c r="G82" i="50"/>
  <c r="G83" i="50"/>
  <c r="G84" i="50"/>
  <c r="G85" i="50"/>
  <c r="G86" i="50"/>
  <c r="G87" i="50"/>
  <c r="G78" i="50"/>
  <c r="G74" i="50"/>
  <c r="G75" i="50"/>
  <c r="G76" i="50"/>
  <c r="G73" i="50"/>
  <c r="G67" i="50"/>
  <c r="G68" i="50"/>
  <c r="G69" i="50"/>
  <c r="G70" i="50"/>
  <c r="G66" i="50"/>
  <c r="G46" i="50"/>
  <c r="G47" i="50"/>
  <c r="G48" i="50"/>
  <c r="G49" i="50"/>
  <c r="G50" i="50"/>
  <c r="G51" i="50"/>
  <c r="G52" i="50"/>
  <c r="G53" i="50"/>
  <c r="G54" i="50"/>
  <c r="G55" i="50"/>
  <c r="G56" i="50"/>
  <c r="G57" i="50"/>
  <c r="G58" i="50"/>
  <c r="G59" i="50"/>
  <c r="G60" i="50"/>
  <c r="G61" i="50"/>
  <c r="G62" i="50"/>
  <c r="G63" i="50"/>
  <c r="G64" i="50"/>
  <c r="G45" i="50"/>
  <c r="G41" i="50"/>
  <c r="G42" i="50"/>
  <c r="G43" i="50"/>
  <c r="G40" i="50"/>
  <c r="G37" i="50"/>
  <c r="G38" i="50"/>
  <c r="G36" i="50"/>
  <c r="G33" i="50"/>
  <c r="G34" i="50"/>
  <c r="G32" i="50"/>
  <c r="G15" i="50"/>
  <c r="G16" i="50"/>
  <c r="G17" i="50"/>
  <c r="G18" i="50"/>
  <c r="G19" i="50"/>
  <c r="G20" i="50"/>
  <c r="G21" i="50"/>
  <c r="G22" i="50"/>
  <c r="G23" i="50"/>
  <c r="G24" i="50"/>
  <c r="G25" i="50"/>
  <c r="G26" i="50"/>
  <c r="G27" i="50"/>
  <c r="G28" i="50"/>
  <c r="G29" i="50"/>
  <c r="G30" i="50"/>
  <c r="G14" i="50"/>
  <c r="G13" i="50"/>
  <c r="G40" i="111"/>
  <c r="G39" i="111" s="1"/>
  <c r="G13" i="88" l="1"/>
  <c r="G13" i="116" l="1"/>
  <c r="G12" i="116" s="1"/>
  <c r="G11" i="116" s="1"/>
  <c r="G107" i="116" s="1"/>
  <c r="C40" i="2" s="1"/>
  <c r="D40" i="2" s="1"/>
  <c r="E40" i="2" s="1"/>
  <c r="H11" i="80" l="1"/>
  <c r="H11" i="68"/>
  <c r="H40" i="68" s="1"/>
  <c r="H31" i="56"/>
  <c r="H35" i="50"/>
  <c r="H11" i="50" s="1"/>
  <c r="H34" i="112"/>
  <c r="H11" i="112" s="1"/>
  <c r="H62" i="112" s="1"/>
  <c r="H34" i="111"/>
  <c r="H11" i="111" s="1"/>
  <c r="H34" i="110"/>
  <c r="H11" i="110" s="1"/>
  <c r="H63" i="110" s="1"/>
  <c r="H34" i="109"/>
  <c r="H11" i="109" s="1"/>
  <c r="H62" i="109" s="1"/>
  <c r="H34" i="108"/>
  <c r="H11" i="108" s="1"/>
  <c r="H63" i="108" s="1"/>
  <c r="H40" i="107"/>
  <c r="H11" i="107" s="1"/>
  <c r="H69" i="107" s="1"/>
  <c r="H34" i="106"/>
  <c r="H11" i="106" s="1"/>
  <c r="H62" i="106" s="1"/>
  <c r="H34" i="105"/>
  <c r="H11" i="105" s="1"/>
  <c r="H62" i="105" s="1"/>
  <c r="H34" i="104"/>
  <c r="H11" i="104" s="1"/>
  <c r="H62" i="104" s="1"/>
  <c r="H34" i="103"/>
  <c r="H11" i="103" s="1"/>
  <c r="H63" i="103" s="1"/>
  <c r="H35" i="102"/>
  <c r="H11" i="102" s="1"/>
  <c r="H66" i="102" s="1"/>
  <c r="H34" i="101"/>
  <c r="H11" i="101" s="1"/>
  <c r="H62" i="101" s="1"/>
  <c r="H28" i="100"/>
  <c r="H11" i="100" s="1"/>
  <c r="H45" i="100" s="1"/>
  <c r="H34" i="99"/>
  <c r="H11" i="99" s="1"/>
  <c r="H35" i="98"/>
  <c r="H11" i="98" s="1"/>
  <c r="H66" i="98" s="1"/>
  <c r="H34" i="97"/>
  <c r="H11" i="97" s="1"/>
  <c r="H62" i="97" s="1"/>
  <c r="H34" i="96"/>
  <c r="H11" i="96" s="1"/>
  <c r="H62" i="96" s="1"/>
  <c r="H36" i="4"/>
  <c r="H11" i="4" s="1"/>
  <c r="H65" i="4" s="1"/>
  <c r="H34" i="91"/>
  <c r="H11" i="91" s="1"/>
  <c r="H62" i="91" s="1"/>
  <c r="H34" i="92"/>
  <c r="H11" i="92" s="1"/>
  <c r="H63" i="92" s="1"/>
  <c r="H34" i="93"/>
  <c r="H11" i="93" s="1"/>
  <c r="H62" i="93" s="1"/>
  <c r="H35" i="94"/>
  <c r="H11" i="94" s="1"/>
  <c r="H65" i="94" s="1"/>
  <c r="H34" i="95"/>
  <c r="H11" i="95" s="1"/>
  <c r="H62" i="95" s="1"/>
  <c r="E28" i="114" l="1"/>
  <c r="G14" i="113" l="1"/>
  <c r="G15" i="113"/>
  <c r="G16" i="113"/>
  <c r="G17" i="113"/>
  <c r="G13" i="113"/>
  <c r="G12" i="113"/>
  <c r="F9" i="2"/>
  <c r="G44" i="56"/>
  <c r="G11" i="113" l="1"/>
  <c r="G18" i="113" s="1"/>
  <c r="C10" i="2" s="1"/>
  <c r="G13" i="84"/>
  <c r="G12" i="84" s="1"/>
  <c r="G11" i="84" s="1"/>
  <c r="G25" i="84" s="1"/>
  <c r="C58" i="2" s="1"/>
  <c r="G52" i="86"/>
  <c r="G56" i="86" s="1"/>
  <c r="G45" i="86"/>
  <c r="G50" i="86" s="1"/>
  <c r="G35" i="86"/>
  <c r="G43" i="86" s="1"/>
  <c r="G27" i="86"/>
  <c r="G33" i="86" s="1"/>
  <c r="G13" i="86"/>
  <c r="G13" i="90"/>
  <c r="G12" i="90" s="1"/>
  <c r="G11" i="90" s="1"/>
  <c r="G19" i="90" s="1"/>
  <c r="C61" i="2" s="1"/>
  <c r="D61" i="2" s="1"/>
  <c r="E61" i="2" s="1"/>
  <c r="G13" i="82"/>
  <c r="G12" i="82" s="1"/>
  <c r="G11" i="82" s="1"/>
  <c r="G26" i="82" s="1"/>
  <c r="G32" i="68"/>
  <c r="G34" i="68"/>
  <c r="G38" i="68"/>
  <c r="G39" i="68"/>
  <c r="G31" i="68"/>
  <c r="G27" i="68"/>
  <c r="G28" i="68"/>
  <c r="G29" i="68"/>
  <c r="G26" i="68"/>
  <c r="G24" i="68"/>
  <c r="G23" i="68" s="1"/>
  <c r="G22" i="68"/>
  <c r="G14" i="68"/>
  <c r="G15" i="68"/>
  <c r="G16" i="68"/>
  <c r="G17" i="68"/>
  <c r="G18" i="68"/>
  <c r="G19" i="68"/>
  <c r="G20" i="68"/>
  <c r="G21" i="68"/>
  <c r="G13" i="68"/>
  <c r="G30" i="80"/>
  <c r="G29" i="80" s="1"/>
  <c r="G100" i="80"/>
  <c r="G101" i="80"/>
  <c r="G102" i="80"/>
  <c r="G103" i="80"/>
  <c r="G104" i="80"/>
  <c r="G99" i="80"/>
  <c r="G68" i="80"/>
  <c r="G69" i="80"/>
  <c r="G70" i="80"/>
  <c r="G71" i="80"/>
  <c r="G72" i="80"/>
  <c r="G73" i="80"/>
  <c r="G74" i="80"/>
  <c r="G75" i="80"/>
  <c r="G76" i="80"/>
  <c r="G77" i="80"/>
  <c r="G78" i="80"/>
  <c r="G79" i="80"/>
  <c r="G80" i="80"/>
  <c r="G81" i="80"/>
  <c r="G82" i="80"/>
  <c r="G83" i="80"/>
  <c r="G84" i="80"/>
  <c r="G85" i="80"/>
  <c r="G86" i="80"/>
  <c r="G87" i="80"/>
  <c r="G88" i="80"/>
  <c r="G89" i="80"/>
  <c r="G90" i="80"/>
  <c r="G91" i="80"/>
  <c r="G92" i="80"/>
  <c r="G93" i="80"/>
  <c r="G94" i="80"/>
  <c r="G95" i="80"/>
  <c r="G96" i="80"/>
  <c r="G97" i="80"/>
  <c r="G67" i="80"/>
  <c r="G58" i="80"/>
  <c r="G59" i="80"/>
  <c r="G60" i="80"/>
  <c r="G61" i="80"/>
  <c r="G62" i="80"/>
  <c r="G63" i="80"/>
  <c r="G64" i="80"/>
  <c r="G65" i="80"/>
  <c r="G57" i="80"/>
  <c r="G39" i="80"/>
  <c r="G40" i="80"/>
  <c r="G41" i="80"/>
  <c r="G42" i="80"/>
  <c r="G43" i="80"/>
  <c r="G44" i="80"/>
  <c r="G45" i="80"/>
  <c r="G46" i="80"/>
  <c r="G47" i="80"/>
  <c r="G48" i="80"/>
  <c r="G49" i="80"/>
  <c r="G50" i="80"/>
  <c r="G51" i="80"/>
  <c r="G52" i="80"/>
  <c r="G53" i="80"/>
  <c r="G54" i="80"/>
  <c r="G55" i="80"/>
  <c r="G38" i="80"/>
  <c r="G34" i="80"/>
  <c r="G35" i="80"/>
  <c r="G36" i="80"/>
  <c r="G32" i="80"/>
  <c r="G14" i="80"/>
  <c r="G15" i="80"/>
  <c r="G16" i="80"/>
  <c r="G17" i="80"/>
  <c r="G18" i="80"/>
  <c r="G19" i="80"/>
  <c r="G20" i="80"/>
  <c r="G21" i="80"/>
  <c r="G22" i="80"/>
  <c r="G23" i="80"/>
  <c r="G24" i="80"/>
  <c r="G25" i="80"/>
  <c r="G26" i="80"/>
  <c r="G27" i="80"/>
  <c r="G28" i="80"/>
  <c r="G13" i="80"/>
  <c r="G62" i="52"/>
  <c r="G63" i="52"/>
  <c r="G64" i="52"/>
  <c r="G65" i="52"/>
  <c r="G66" i="52"/>
  <c r="G61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45" i="52"/>
  <c r="G37" i="52"/>
  <c r="G38" i="52"/>
  <c r="G39" i="52"/>
  <c r="G43" i="52"/>
  <c r="G42" i="52" s="1"/>
  <c r="G41" i="52"/>
  <c r="G40" i="52" s="1"/>
  <c r="G36" i="52"/>
  <c r="G33" i="52"/>
  <c r="G32" i="52"/>
  <c r="G31" i="52"/>
  <c r="G30" i="52"/>
  <c r="G29" i="52"/>
  <c r="G28" i="52"/>
  <c r="G27" i="52"/>
  <c r="G26" i="52"/>
  <c r="G25" i="52"/>
  <c r="G24" i="52"/>
  <c r="G23" i="52"/>
  <c r="G21" i="52"/>
  <c r="G20" i="52"/>
  <c r="G19" i="52"/>
  <c r="G18" i="52"/>
  <c r="G17" i="52"/>
  <c r="G16" i="52"/>
  <c r="G15" i="52"/>
  <c r="G14" i="52"/>
  <c r="G13" i="52"/>
  <c r="G191" i="64"/>
  <c r="G190" i="64" s="1"/>
  <c r="G189" i="64" s="1"/>
  <c r="G188" i="64"/>
  <c r="G187" i="64"/>
  <c r="G186" i="64"/>
  <c r="G184" i="64"/>
  <c r="G183" i="64" s="1"/>
  <c r="G182" i="64"/>
  <c r="G181" i="64"/>
  <c r="G179" i="64"/>
  <c r="G178" i="64"/>
  <c r="G171" i="64"/>
  <c r="G172" i="64"/>
  <c r="G173" i="64"/>
  <c r="G174" i="64"/>
  <c r="G175" i="64"/>
  <c r="G176" i="64"/>
  <c r="G170" i="64"/>
  <c r="G162" i="64"/>
  <c r="G163" i="64"/>
  <c r="G164" i="64"/>
  <c r="G165" i="64"/>
  <c r="G166" i="64"/>
  <c r="G167" i="64"/>
  <c r="G168" i="64"/>
  <c r="G161" i="64"/>
  <c r="G158" i="64"/>
  <c r="G159" i="64"/>
  <c r="G157" i="64"/>
  <c r="G155" i="64"/>
  <c r="G154" i="64" s="1"/>
  <c r="G148" i="64"/>
  <c r="G149" i="64"/>
  <c r="G150" i="64"/>
  <c r="G151" i="64"/>
  <c r="G152" i="64"/>
  <c r="G153" i="64"/>
  <c r="G147" i="64"/>
  <c r="G133" i="64"/>
  <c r="G134" i="64"/>
  <c r="G135" i="64"/>
  <c r="G136" i="64"/>
  <c r="G137" i="64"/>
  <c r="G138" i="64"/>
  <c r="G139" i="64"/>
  <c r="G140" i="64"/>
  <c r="G141" i="64"/>
  <c r="G142" i="64"/>
  <c r="G143" i="64"/>
  <c r="G144" i="64"/>
  <c r="G145" i="64"/>
  <c r="G132" i="64"/>
  <c r="G129" i="64"/>
  <c r="G130" i="64"/>
  <c r="G128" i="64"/>
  <c r="G126" i="64"/>
  <c r="G125" i="64"/>
  <c r="G122" i="64"/>
  <c r="G123" i="64"/>
  <c r="G121" i="64"/>
  <c r="G117" i="64"/>
  <c r="G118" i="64"/>
  <c r="G119" i="64"/>
  <c r="G116" i="64"/>
  <c r="G110" i="64"/>
  <c r="G111" i="64"/>
  <c r="G112" i="64"/>
  <c r="G113" i="64"/>
  <c r="G109" i="64"/>
  <c r="G102" i="64"/>
  <c r="G103" i="64"/>
  <c r="G104" i="64"/>
  <c r="G105" i="64"/>
  <c r="G106" i="64"/>
  <c r="G107" i="64"/>
  <c r="G101" i="64"/>
  <c r="G90" i="64"/>
  <c r="G91" i="64"/>
  <c r="G92" i="64"/>
  <c r="G93" i="64"/>
  <c r="G94" i="64"/>
  <c r="G95" i="64"/>
  <c r="G96" i="64"/>
  <c r="G97" i="64"/>
  <c r="G98" i="64"/>
  <c r="G99" i="64"/>
  <c r="G89" i="64"/>
  <c r="G77" i="64"/>
  <c r="G78" i="64"/>
  <c r="G79" i="64"/>
  <c r="G80" i="64"/>
  <c r="G81" i="64"/>
  <c r="G82" i="64"/>
  <c r="G83" i="64"/>
  <c r="G84" i="64"/>
  <c r="G85" i="64"/>
  <c r="G86" i="64"/>
  <c r="G87" i="64"/>
  <c r="G76" i="64"/>
  <c r="G69" i="64"/>
  <c r="G70" i="64"/>
  <c r="G71" i="64"/>
  <c r="G72" i="64"/>
  <c r="G73" i="64"/>
  <c r="G74" i="64"/>
  <c r="G68" i="64"/>
  <c r="G49" i="64"/>
  <c r="G50" i="64"/>
  <c r="G51" i="64"/>
  <c r="G52" i="64"/>
  <c r="G53" i="64"/>
  <c r="G54" i="64"/>
  <c r="G55" i="64"/>
  <c r="G56" i="64"/>
  <c r="G57" i="64"/>
  <c r="G58" i="64"/>
  <c r="G59" i="64"/>
  <c r="G60" i="64"/>
  <c r="G61" i="64"/>
  <c r="G62" i="64"/>
  <c r="G63" i="64"/>
  <c r="G64" i="64"/>
  <c r="G65" i="64"/>
  <c r="G66" i="64"/>
  <c r="G48" i="64"/>
  <c r="G29" i="64"/>
  <c r="G30" i="64"/>
  <c r="G31" i="64"/>
  <c r="G32" i="64"/>
  <c r="G33" i="64"/>
  <c r="G34" i="64"/>
  <c r="G35" i="64"/>
  <c r="G36" i="64"/>
  <c r="G37" i="64"/>
  <c r="G38" i="64"/>
  <c r="G39" i="64"/>
  <c r="G40" i="64"/>
  <c r="G41" i="64"/>
  <c r="G42" i="64"/>
  <c r="G43" i="64"/>
  <c r="G44" i="64"/>
  <c r="G45" i="64"/>
  <c r="G46" i="64"/>
  <c r="G28" i="64"/>
  <c r="G24" i="64"/>
  <c r="G25" i="64"/>
  <c r="G26" i="64"/>
  <c r="G23" i="64"/>
  <c r="G14" i="64"/>
  <c r="G15" i="64"/>
  <c r="G16" i="64"/>
  <c r="G17" i="64"/>
  <c r="G18" i="64"/>
  <c r="G19" i="64"/>
  <c r="G20" i="64"/>
  <c r="G21" i="64"/>
  <c r="G13" i="64"/>
  <c r="G17" i="70"/>
  <c r="G16" i="70"/>
  <c r="G14" i="70"/>
  <c r="G13" i="70"/>
  <c r="G21" i="72"/>
  <c r="G20" i="72"/>
  <c r="G19" i="72"/>
  <c r="G18" i="72"/>
  <c r="G17" i="72"/>
  <c r="G16" i="72"/>
  <c r="G15" i="72"/>
  <c r="G14" i="72"/>
  <c r="G13" i="72"/>
  <c r="G28" i="74"/>
  <c r="G27" i="74" s="1"/>
  <c r="G26" i="74"/>
  <c r="G25" i="74"/>
  <c r="G22" i="74"/>
  <c r="G21" i="74"/>
  <c r="G20" i="74"/>
  <c r="G19" i="74"/>
  <c r="G18" i="74"/>
  <c r="G16" i="74"/>
  <c r="G15" i="74"/>
  <c r="G14" i="74"/>
  <c r="G13" i="74"/>
  <c r="G13" i="76"/>
  <c r="G12" i="76" s="1"/>
  <c r="G11" i="76" s="1"/>
  <c r="G14" i="76" s="1"/>
  <c r="C52" i="2" s="1"/>
  <c r="D52" i="2" s="1"/>
  <c r="E52" i="2" s="1"/>
  <c r="G13" i="78"/>
  <c r="G12" i="78" s="1"/>
  <c r="G11" i="78" s="1"/>
  <c r="G44" i="78" s="1"/>
  <c r="C53" i="2" s="1"/>
  <c r="D53" i="2" s="1"/>
  <c r="E53" i="2" s="1"/>
  <c r="G156" i="64" l="1"/>
  <c r="G12" i="70"/>
  <c r="G11" i="70" s="1"/>
  <c r="G18" i="70" s="1"/>
  <c r="C49" i="2" s="1"/>
  <c r="D49" i="2" s="1"/>
  <c r="E49" i="2" s="1"/>
  <c r="G15" i="70"/>
  <c r="G185" i="64"/>
  <c r="G60" i="52"/>
  <c r="G59" i="52" s="1"/>
  <c r="G24" i="74"/>
  <c r="G23" i="74" s="1"/>
  <c r="G124" i="64"/>
  <c r="G18" i="90"/>
  <c r="G127" i="64"/>
  <c r="G146" i="64"/>
  <c r="G160" i="64"/>
  <c r="G169" i="64"/>
  <c r="G180" i="64"/>
  <c r="G35" i="52"/>
  <c r="G12" i="52"/>
  <c r="G88" i="64"/>
  <c r="G17" i="74"/>
  <c r="G12" i="72"/>
  <c r="G11" i="72" s="1"/>
  <c r="G22" i="72" s="1"/>
  <c r="C50" i="2" s="1"/>
  <c r="D50" i="2" s="1"/>
  <c r="E50" i="2" s="1"/>
  <c r="G67" i="64"/>
  <c r="G22" i="52"/>
  <c r="G56" i="80"/>
  <c r="G12" i="64"/>
  <c r="G47" i="64"/>
  <c r="G108" i="64"/>
  <c r="G44" i="52"/>
  <c r="G66" i="80"/>
  <c r="G98" i="80"/>
  <c r="G25" i="68"/>
  <c r="G22" i="64"/>
  <c r="G27" i="64"/>
  <c r="G75" i="64"/>
  <c r="G100" i="64"/>
  <c r="G115" i="64"/>
  <c r="G120" i="64"/>
  <c r="G131" i="64"/>
  <c r="G177" i="64"/>
  <c r="G37" i="80"/>
  <c r="G30" i="68"/>
  <c r="G12" i="80"/>
  <c r="G12" i="68"/>
  <c r="G31" i="80"/>
  <c r="D58" i="2"/>
  <c r="E58" i="2" s="1"/>
  <c r="C56" i="2"/>
  <c r="C55" i="2" s="1"/>
  <c r="D55" i="2" s="1"/>
  <c r="E55" i="2" s="1"/>
  <c r="G12" i="86"/>
  <c r="G11" i="86" s="1"/>
  <c r="G25" i="86"/>
  <c r="D10" i="2"/>
  <c r="G12" i="74"/>
  <c r="G13" i="66"/>
  <c r="G12" i="66" s="1"/>
  <c r="G11" i="66" s="1"/>
  <c r="G92" i="66" s="1"/>
  <c r="C47" i="2" s="1"/>
  <c r="D47" i="2" s="1"/>
  <c r="E47" i="2" s="1"/>
  <c r="G20" i="62"/>
  <c r="G21" i="62"/>
  <c r="G22" i="62"/>
  <c r="G23" i="62"/>
  <c r="G24" i="62"/>
  <c r="G19" i="62"/>
  <c r="G14" i="62"/>
  <c r="G15" i="62"/>
  <c r="G16" i="62"/>
  <c r="G17" i="62"/>
  <c r="G13" i="62"/>
  <c r="G13" i="54"/>
  <c r="G12" i="54" s="1"/>
  <c r="G11" i="54" s="1"/>
  <c r="G33" i="54" s="1"/>
  <c r="C39" i="2" s="1"/>
  <c r="G14" i="60"/>
  <c r="G13" i="60"/>
  <c r="G13" i="58"/>
  <c r="G12" i="58" s="1"/>
  <c r="G11" i="58" s="1"/>
  <c r="G14" i="58" s="1"/>
  <c r="C42" i="2" s="1"/>
  <c r="D42" i="2" s="1"/>
  <c r="E42" i="2" s="1"/>
  <c r="G58" i="86" l="1"/>
  <c r="C59" i="2" s="1"/>
  <c r="D59" i="2" s="1"/>
  <c r="E59" i="2" s="1"/>
  <c r="G11" i="64"/>
  <c r="G11" i="74"/>
  <c r="G29" i="74" s="1"/>
  <c r="C51" i="2" s="1"/>
  <c r="D51" i="2" s="1"/>
  <c r="E51" i="2" s="1"/>
  <c r="G11" i="80"/>
  <c r="G105" i="80" s="1"/>
  <c r="C54" i="2" s="1"/>
  <c r="D54" i="2" s="1"/>
  <c r="E54" i="2" s="1"/>
  <c r="G11" i="68"/>
  <c r="G18" i="62"/>
  <c r="G11" i="52"/>
  <c r="G67" i="52" s="1"/>
  <c r="C38" i="2" s="1"/>
  <c r="C37" i="2" s="1"/>
  <c r="G114" i="64"/>
  <c r="G12" i="62"/>
  <c r="G11" i="62" s="1"/>
  <c r="G25" i="62" s="1"/>
  <c r="C45" i="2" s="1"/>
  <c r="D45" i="2" s="1"/>
  <c r="E45" i="2" s="1"/>
  <c r="D56" i="2"/>
  <c r="E56" i="2" s="1"/>
  <c r="D39" i="2"/>
  <c r="E10" i="2"/>
  <c r="G12" i="60"/>
  <c r="G11" i="60" s="1"/>
  <c r="G15" i="60" s="1"/>
  <c r="C43" i="2" s="1"/>
  <c r="D43" i="2" s="1"/>
  <c r="E43" i="2" s="1"/>
  <c r="H56" i="56"/>
  <c r="H50" i="56"/>
  <c r="H38" i="56"/>
  <c r="H33" i="56"/>
  <c r="H29" i="56"/>
  <c r="H12" i="56"/>
  <c r="G57" i="56"/>
  <c r="G56" i="56" s="1"/>
  <c r="G52" i="56"/>
  <c r="G53" i="56"/>
  <c r="G54" i="56"/>
  <c r="G55" i="56"/>
  <c r="G51" i="56"/>
  <c r="G40" i="56"/>
  <c r="G41" i="56"/>
  <c r="G42" i="56"/>
  <c r="G43" i="56"/>
  <c r="G45" i="56"/>
  <c r="G46" i="56"/>
  <c r="G47" i="56"/>
  <c r="G48" i="56"/>
  <c r="G49" i="56"/>
  <c r="G39" i="56"/>
  <c r="G35" i="56"/>
  <c r="G36" i="56"/>
  <c r="G37" i="56"/>
  <c r="G34" i="56"/>
  <c r="G32" i="56"/>
  <c r="G31" i="56" s="1"/>
  <c r="G30" i="56"/>
  <c r="G29" i="56" s="1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13" i="56"/>
  <c r="H71" i="50"/>
  <c r="H92" i="50" s="1"/>
  <c r="G40" i="68" l="1"/>
  <c r="C48" i="2" s="1"/>
  <c r="D48" i="2" s="1"/>
  <c r="E48" i="2" s="1"/>
  <c r="H11" i="56"/>
  <c r="G192" i="64"/>
  <c r="C46" i="2" s="1"/>
  <c r="D46" i="2" s="1"/>
  <c r="E46" i="2" s="1"/>
  <c r="D38" i="2"/>
  <c r="E38" i="2" s="1"/>
  <c r="D37" i="2"/>
  <c r="E37" i="2" s="1"/>
  <c r="G38" i="56"/>
  <c r="E39" i="2"/>
  <c r="G50" i="56"/>
  <c r="G33" i="56"/>
  <c r="H58" i="56"/>
  <c r="G12" i="56"/>
  <c r="G11" i="56" l="1"/>
  <c r="G58" i="56" s="1"/>
  <c r="C41" i="2" s="1"/>
  <c r="D41" i="2" s="1"/>
  <c r="E41" i="2" s="1"/>
  <c r="C44" i="2"/>
  <c r="D44" i="2" s="1"/>
  <c r="E44" i="2" s="1"/>
  <c r="G35" i="50"/>
  <c r="G88" i="50"/>
  <c r="G65" i="50"/>
  <c r="G77" i="50"/>
  <c r="G44" i="50"/>
  <c r="G39" i="50"/>
  <c r="G12" i="50"/>
  <c r="G31" i="50"/>
  <c r="G72" i="50"/>
  <c r="G61" i="112"/>
  <c r="G60" i="112" s="1"/>
  <c r="G59" i="112"/>
  <c r="G58" i="112"/>
  <c r="G57" i="112"/>
  <c r="G56" i="112"/>
  <c r="G55" i="112"/>
  <c r="G53" i="112"/>
  <c r="G52" i="112"/>
  <c r="G51" i="112"/>
  <c r="G50" i="112"/>
  <c r="G49" i="112"/>
  <c r="G48" i="112"/>
  <c r="G47" i="112"/>
  <c r="G46" i="112"/>
  <c r="G45" i="112"/>
  <c r="G43" i="112"/>
  <c r="G42" i="112"/>
  <c r="G41" i="112"/>
  <c r="G40" i="112"/>
  <c r="G38" i="112"/>
  <c r="G37" i="112"/>
  <c r="G36" i="112"/>
  <c r="G35" i="112"/>
  <c r="G33" i="112"/>
  <c r="G32" i="112" s="1"/>
  <c r="G31" i="112"/>
  <c r="G30" i="112"/>
  <c r="G29" i="112"/>
  <c r="G28" i="112"/>
  <c r="G27" i="112"/>
  <c r="G26" i="112"/>
  <c r="G25" i="112"/>
  <c r="G24" i="112"/>
  <c r="G23" i="112"/>
  <c r="G22" i="112"/>
  <c r="G21" i="112"/>
  <c r="G20" i="112"/>
  <c r="G19" i="112"/>
  <c r="G18" i="112"/>
  <c r="G17" i="112"/>
  <c r="G16" i="112"/>
  <c r="G15" i="112"/>
  <c r="G14" i="112"/>
  <c r="G13" i="112"/>
  <c r="G64" i="111"/>
  <c r="G63" i="111" s="1"/>
  <c r="G62" i="111"/>
  <c r="G61" i="111"/>
  <c r="G60" i="111"/>
  <c r="G59" i="111"/>
  <c r="G58" i="111"/>
  <c r="G56" i="111"/>
  <c r="G55" i="111"/>
  <c r="G54" i="111"/>
  <c r="G53" i="111"/>
  <c r="G52" i="111"/>
  <c r="G51" i="111"/>
  <c r="G50" i="111"/>
  <c r="G49" i="111"/>
  <c r="G48" i="111"/>
  <c r="G47" i="111"/>
  <c r="G45" i="111"/>
  <c r="G44" i="111"/>
  <c r="G43" i="111"/>
  <c r="G42" i="111"/>
  <c r="G38" i="111"/>
  <c r="G37" i="111"/>
  <c r="G36" i="111"/>
  <c r="G35" i="111"/>
  <c r="G33" i="111"/>
  <c r="G32" i="111" s="1"/>
  <c r="G31" i="111"/>
  <c r="G30" i="111"/>
  <c r="G29" i="111"/>
  <c r="G28" i="111"/>
  <c r="G27" i="111"/>
  <c r="G26" i="111"/>
  <c r="G25" i="111"/>
  <c r="G24" i="111"/>
  <c r="G23" i="111"/>
  <c r="G22" i="111"/>
  <c r="G21" i="111"/>
  <c r="G20" i="111"/>
  <c r="G19" i="111"/>
  <c r="G18" i="111"/>
  <c r="G17" i="111"/>
  <c r="G16" i="111"/>
  <c r="G15" i="111"/>
  <c r="G14" i="111"/>
  <c r="G13" i="111"/>
  <c r="G54" i="112" l="1"/>
  <c r="G34" i="111"/>
  <c r="G34" i="112"/>
  <c r="G57" i="111"/>
  <c r="G12" i="111"/>
  <c r="G71" i="50"/>
  <c r="G11" i="50"/>
  <c r="G12" i="112"/>
  <c r="G44" i="112"/>
  <c r="G39" i="112"/>
  <c r="G41" i="111"/>
  <c r="G46" i="111"/>
  <c r="G11" i="111" l="1"/>
  <c r="G65" i="111" s="1"/>
  <c r="C34" i="2" s="1"/>
  <c r="G92" i="50"/>
  <c r="C36" i="2" s="1"/>
  <c r="G11" i="112"/>
  <c r="G62" i="112" s="1"/>
  <c r="C35" i="2" s="1"/>
  <c r="D35" i="2" s="1"/>
  <c r="E35" i="2" s="1"/>
  <c r="D34" i="2" l="1"/>
  <c r="E34" i="2" s="1"/>
  <c r="D36" i="2"/>
  <c r="E36" i="2" s="1"/>
  <c r="G57" i="98"/>
  <c r="G42" i="100"/>
  <c r="G53" i="101"/>
  <c r="G57" i="102"/>
  <c r="G54" i="103"/>
  <c r="G53" i="104"/>
  <c r="G60" i="107"/>
  <c r="G59" i="107"/>
  <c r="G54" i="108"/>
  <c r="G53" i="109"/>
  <c r="G54" i="110"/>
  <c r="G53" i="110" l="1"/>
  <c r="G62" i="110"/>
  <c r="G61" i="110" s="1"/>
  <c r="G60" i="110"/>
  <c r="G59" i="110"/>
  <c r="G58" i="110"/>
  <c r="G57" i="110"/>
  <c r="G56" i="110"/>
  <c r="G52" i="110"/>
  <c r="G51" i="110"/>
  <c r="G50" i="110"/>
  <c r="G49" i="110"/>
  <c r="G48" i="110"/>
  <c r="G47" i="110"/>
  <c r="G46" i="110"/>
  <c r="G45" i="110"/>
  <c r="G43" i="110"/>
  <c r="G42" i="110"/>
  <c r="G41" i="110"/>
  <c r="G40" i="110"/>
  <c r="G38" i="110"/>
  <c r="G37" i="110"/>
  <c r="G36" i="110"/>
  <c r="G35" i="110"/>
  <c r="G33" i="110"/>
  <c r="G32" i="110" s="1"/>
  <c r="G31" i="110"/>
  <c r="G30" i="110"/>
  <c r="G29" i="110"/>
  <c r="G28" i="110"/>
  <c r="G27" i="110"/>
  <c r="G26" i="110"/>
  <c r="G25" i="110"/>
  <c r="G24" i="110"/>
  <c r="G23" i="110"/>
  <c r="G22" i="110"/>
  <c r="G21" i="110"/>
  <c r="G20" i="110"/>
  <c r="G19" i="110"/>
  <c r="G18" i="110"/>
  <c r="G17" i="110"/>
  <c r="G16" i="110"/>
  <c r="G15" i="110"/>
  <c r="G14" i="110"/>
  <c r="G13" i="110"/>
  <c r="G61" i="109"/>
  <c r="G60" i="109" s="1"/>
  <c r="G59" i="109"/>
  <c r="G58" i="109"/>
  <c r="G57" i="109"/>
  <c r="G56" i="109"/>
  <c r="G55" i="109"/>
  <c r="G52" i="109"/>
  <c r="G51" i="109"/>
  <c r="G50" i="109"/>
  <c r="G49" i="109"/>
  <c r="G48" i="109"/>
  <c r="G47" i="109"/>
  <c r="G46" i="109"/>
  <c r="G45" i="109"/>
  <c r="G43" i="109"/>
  <c r="G42" i="109"/>
  <c r="G41" i="109"/>
  <c r="G40" i="109"/>
  <c r="G38" i="109"/>
  <c r="G37" i="109"/>
  <c r="G36" i="109"/>
  <c r="G35" i="109"/>
  <c r="G33" i="109"/>
  <c r="G32" i="109" s="1"/>
  <c r="G31" i="109"/>
  <c r="G30" i="109"/>
  <c r="G29" i="109"/>
  <c r="G28" i="109"/>
  <c r="G27" i="109"/>
  <c r="G26" i="109"/>
  <c r="G25" i="109"/>
  <c r="G24" i="109"/>
  <c r="G23" i="109"/>
  <c r="G22" i="109"/>
  <c r="G21" i="109"/>
  <c r="G20" i="109"/>
  <c r="G19" i="109"/>
  <c r="G18" i="109"/>
  <c r="G17" i="109"/>
  <c r="G16" i="109"/>
  <c r="G15" i="109"/>
  <c r="G14" i="109"/>
  <c r="G13" i="109"/>
  <c r="G62" i="108"/>
  <c r="G61" i="108" s="1"/>
  <c r="G60" i="108"/>
  <c r="G59" i="108"/>
  <c r="G58" i="108"/>
  <c r="G57" i="108"/>
  <c r="G56" i="108"/>
  <c r="G53" i="108"/>
  <c r="G52" i="108"/>
  <c r="G51" i="108"/>
  <c r="G50" i="108"/>
  <c r="G49" i="108"/>
  <c r="G48" i="108"/>
  <c r="G47" i="108"/>
  <c r="G46" i="108"/>
  <c r="G45" i="108"/>
  <c r="G43" i="108"/>
  <c r="G42" i="108"/>
  <c r="G41" i="108"/>
  <c r="G40" i="108"/>
  <c r="G38" i="108"/>
  <c r="G37" i="108"/>
  <c r="G36" i="108"/>
  <c r="G35" i="108"/>
  <c r="G33" i="108"/>
  <c r="G32" i="108" s="1"/>
  <c r="G31" i="108"/>
  <c r="G30" i="108"/>
  <c r="G29" i="108"/>
  <c r="G28" i="108"/>
  <c r="G27" i="108"/>
  <c r="G26" i="108"/>
  <c r="G25" i="108"/>
  <c r="G24" i="108"/>
  <c r="G23" i="108"/>
  <c r="G22" i="108"/>
  <c r="G21" i="108"/>
  <c r="G20" i="108"/>
  <c r="G19" i="108"/>
  <c r="G18" i="108"/>
  <c r="G17" i="108"/>
  <c r="G16" i="108"/>
  <c r="G15" i="108"/>
  <c r="G14" i="108"/>
  <c r="G13" i="108"/>
  <c r="G34" i="110" l="1"/>
  <c r="G34" i="108"/>
  <c r="G44" i="108"/>
  <c r="G54" i="109"/>
  <c r="G44" i="110"/>
  <c r="G55" i="110"/>
  <c r="G39" i="110"/>
  <c r="G12" i="110"/>
  <c r="G39" i="109"/>
  <c r="G34" i="109"/>
  <c r="G44" i="109"/>
  <c r="G12" i="109"/>
  <c r="G55" i="108"/>
  <c r="G39" i="108"/>
  <c r="G12" i="108"/>
  <c r="G34" i="107"/>
  <c r="G35" i="107"/>
  <c r="G36" i="107"/>
  <c r="G37" i="107"/>
  <c r="G33" i="107"/>
  <c r="G68" i="107"/>
  <c r="G67" i="107" s="1"/>
  <c r="G66" i="107"/>
  <c r="G65" i="107"/>
  <c r="G64" i="107"/>
  <c r="G63" i="107"/>
  <c r="G62" i="107"/>
  <c r="G58" i="107"/>
  <c r="G57" i="107"/>
  <c r="G56" i="107"/>
  <c r="G55" i="107"/>
  <c r="G54" i="107"/>
  <c r="G53" i="107"/>
  <c r="G52" i="107"/>
  <c r="G51" i="107"/>
  <c r="G49" i="107"/>
  <c r="G48" i="107"/>
  <c r="G47" i="107"/>
  <c r="G46" i="107"/>
  <c r="G44" i="107"/>
  <c r="G43" i="107"/>
  <c r="G42" i="107"/>
  <c r="G41" i="107"/>
  <c r="G39" i="107"/>
  <c r="G38" i="107" s="1"/>
  <c r="G31" i="107"/>
  <c r="G30" i="107"/>
  <c r="G29" i="107"/>
  <c r="G28" i="107"/>
  <c r="G27" i="107"/>
  <c r="G26" i="107"/>
  <c r="G25" i="107"/>
  <c r="G24" i="107"/>
  <c r="G23" i="107"/>
  <c r="G22" i="107"/>
  <c r="G21" i="107"/>
  <c r="G20" i="107"/>
  <c r="G19" i="107"/>
  <c r="G18" i="107"/>
  <c r="G17" i="107"/>
  <c r="G16" i="107"/>
  <c r="G15" i="107"/>
  <c r="G14" i="107"/>
  <c r="G13" i="107"/>
  <c r="G61" i="106"/>
  <c r="G60" i="106" s="1"/>
  <c r="G59" i="106"/>
  <c r="G58" i="106"/>
  <c r="G57" i="106"/>
  <c r="G56" i="106"/>
  <c r="G55" i="106"/>
  <c r="G53" i="106"/>
  <c r="G52" i="106"/>
  <c r="G51" i="106"/>
  <c r="G50" i="106"/>
  <c r="G49" i="106"/>
  <c r="G48" i="106"/>
  <c r="G47" i="106"/>
  <c r="G46" i="106"/>
  <c r="G45" i="106"/>
  <c r="G43" i="106"/>
  <c r="G42" i="106"/>
  <c r="G41" i="106"/>
  <c r="G40" i="106"/>
  <c r="G38" i="106"/>
  <c r="G37" i="106"/>
  <c r="G36" i="106"/>
  <c r="G35" i="106"/>
  <c r="G33" i="106"/>
  <c r="G32" i="106" s="1"/>
  <c r="G31" i="106"/>
  <c r="G30" i="106"/>
  <c r="G29" i="106"/>
  <c r="G28" i="106"/>
  <c r="G27" i="106"/>
  <c r="G26" i="106"/>
  <c r="G25" i="106"/>
  <c r="G24" i="106"/>
  <c r="G23" i="106"/>
  <c r="G22" i="106"/>
  <c r="G21" i="106"/>
  <c r="G20" i="106"/>
  <c r="G19" i="106"/>
  <c r="G18" i="106"/>
  <c r="G17" i="106"/>
  <c r="G16" i="106"/>
  <c r="G15" i="106"/>
  <c r="G14" i="106"/>
  <c r="G13" i="106"/>
  <c r="G61" i="105"/>
  <c r="G60" i="105" s="1"/>
  <c r="G59" i="105"/>
  <c r="G58" i="105"/>
  <c r="G57" i="105"/>
  <c r="G56" i="105"/>
  <c r="G55" i="105"/>
  <c r="G53" i="105"/>
  <c r="G52" i="105"/>
  <c r="G51" i="105"/>
  <c r="G50" i="105"/>
  <c r="G49" i="105"/>
  <c r="G48" i="105"/>
  <c r="G47" i="105"/>
  <c r="G46" i="105"/>
  <c r="G45" i="105"/>
  <c r="G43" i="105"/>
  <c r="G42" i="105"/>
  <c r="G41" i="105"/>
  <c r="G40" i="105"/>
  <c r="G38" i="105"/>
  <c r="G37" i="105"/>
  <c r="G36" i="105"/>
  <c r="G35" i="105"/>
  <c r="G33" i="105"/>
  <c r="G32" i="105" s="1"/>
  <c r="G31" i="105"/>
  <c r="G30" i="105"/>
  <c r="G29" i="105"/>
  <c r="G28" i="105"/>
  <c r="G27" i="105"/>
  <c r="G26" i="105"/>
  <c r="G25" i="105"/>
  <c r="G24" i="105"/>
  <c r="G23" i="105"/>
  <c r="G22" i="105"/>
  <c r="G21" i="105"/>
  <c r="G20" i="105"/>
  <c r="G19" i="105"/>
  <c r="G18" i="105"/>
  <c r="G17" i="105"/>
  <c r="G16" i="105"/>
  <c r="G15" i="105"/>
  <c r="G14" i="105"/>
  <c r="G13" i="105"/>
  <c r="G61" i="104"/>
  <c r="G60" i="104" s="1"/>
  <c r="G59" i="104"/>
  <c r="G58" i="104"/>
  <c r="G57" i="104"/>
  <c r="G56" i="104"/>
  <c r="G55" i="104"/>
  <c r="G52" i="104"/>
  <c r="G51" i="104"/>
  <c r="G50" i="104"/>
  <c r="G49" i="104"/>
  <c r="G48" i="104"/>
  <c r="G47" i="104"/>
  <c r="G46" i="104"/>
  <c r="G45" i="104"/>
  <c r="G43" i="104"/>
  <c r="G42" i="104"/>
  <c r="G41" i="104"/>
  <c r="G40" i="104"/>
  <c r="G38" i="104"/>
  <c r="G37" i="104"/>
  <c r="G36" i="104"/>
  <c r="G35" i="104"/>
  <c r="G33" i="104"/>
  <c r="G32" i="104" s="1"/>
  <c r="G31" i="104"/>
  <c r="G30" i="104"/>
  <c r="G29" i="104"/>
  <c r="G28" i="104"/>
  <c r="G27" i="104"/>
  <c r="G26" i="104"/>
  <c r="G25" i="104"/>
  <c r="G24" i="104"/>
  <c r="G23" i="104"/>
  <c r="G22" i="104"/>
  <c r="G21" i="104"/>
  <c r="G20" i="104"/>
  <c r="G19" i="104"/>
  <c r="G18" i="104"/>
  <c r="G17" i="104"/>
  <c r="G16" i="104"/>
  <c r="G15" i="104"/>
  <c r="G14" i="104"/>
  <c r="G13" i="104"/>
  <c r="G62" i="103"/>
  <c r="G61" i="103" s="1"/>
  <c r="G60" i="103"/>
  <c r="G59" i="103"/>
  <c r="G58" i="103"/>
  <c r="G57" i="103"/>
  <c r="G56" i="103"/>
  <c r="G53" i="103"/>
  <c r="G52" i="103"/>
  <c r="G51" i="103"/>
  <c r="G50" i="103"/>
  <c r="G49" i="103"/>
  <c r="G48" i="103"/>
  <c r="G47" i="103"/>
  <c r="G46" i="103"/>
  <c r="G45" i="103"/>
  <c r="G43" i="103"/>
  <c r="G42" i="103"/>
  <c r="G41" i="103"/>
  <c r="G40" i="103"/>
  <c r="G38" i="103"/>
  <c r="G37" i="103"/>
  <c r="G36" i="103"/>
  <c r="G35" i="103"/>
  <c r="G33" i="103"/>
  <c r="G32" i="103" s="1"/>
  <c r="G31" i="103"/>
  <c r="G30" i="103"/>
  <c r="G29" i="103"/>
  <c r="G28" i="103"/>
  <c r="G27" i="103"/>
  <c r="G26" i="103"/>
  <c r="G25" i="103"/>
  <c r="G24" i="103"/>
  <c r="G23" i="103"/>
  <c r="G22" i="103"/>
  <c r="G21" i="103"/>
  <c r="G20" i="103"/>
  <c r="G19" i="103"/>
  <c r="G18" i="103"/>
  <c r="G17" i="103"/>
  <c r="G16" i="103"/>
  <c r="G15" i="103"/>
  <c r="G14" i="103"/>
  <c r="G13" i="103"/>
  <c r="G65" i="102"/>
  <c r="G64" i="102" s="1"/>
  <c r="G63" i="102"/>
  <c r="G62" i="102"/>
  <c r="G61" i="102"/>
  <c r="G60" i="102"/>
  <c r="G59" i="102"/>
  <c r="G56" i="102"/>
  <c r="G55" i="102"/>
  <c r="G54" i="102"/>
  <c r="G53" i="102"/>
  <c r="G52" i="102"/>
  <c r="G51" i="102"/>
  <c r="G50" i="102"/>
  <c r="G49" i="102"/>
  <c r="G48" i="102"/>
  <c r="G46" i="102"/>
  <c r="G45" i="102"/>
  <c r="G44" i="102"/>
  <c r="G43" i="102"/>
  <c r="G42" i="102"/>
  <c r="G41" i="102"/>
  <c r="G39" i="102"/>
  <c r="G38" i="102"/>
  <c r="G37" i="102"/>
  <c r="G36" i="102"/>
  <c r="G34" i="102"/>
  <c r="G33" i="102" s="1"/>
  <c r="G32" i="102"/>
  <c r="G31" i="102"/>
  <c r="G30" i="102"/>
  <c r="G29" i="102"/>
  <c r="G28" i="102"/>
  <c r="G27" i="102"/>
  <c r="G26" i="102"/>
  <c r="G25" i="102"/>
  <c r="G24" i="102"/>
  <c r="G23" i="102"/>
  <c r="G22" i="102"/>
  <c r="G21" i="102"/>
  <c r="G20" i="102"/>
  <c r="G19" i="102"/>
  <c r="G18" i="102"/>
  <c r="G17" i="102"/>
  <c r="G16" i="102"/>
  <c r="G15" i="102"/>
  <c r="G14" i="102"/>
  <c r="G13" i="102"/>
  <c r="G61" i="101"/>
  <c r="G60" i="101" s="1"/>
  <c r="G59" i="101"/>
  <c r="G58" i="101"/>
  <c r="G57" i="101"/>
  <c r="G56" i="101"/>
  <c r="G55" i="101"/>
  <c r="G52" i="101"/>
  <c r="G51" i="101"/>
  <c r="G50" i="101"/>
  <c r="G49" i="101"/>
  <c r="G48" i="101"/>
  <c r="G47" i="101"/>
  <c r="G46" i="101"/>
  <c r="G45" i="101"/>
  <c r="G43" i="101"/>
  <c r="G42" i="101"/>
  <c r="G41" i="101"/>
  <c r="G40" i="101"/>
  <c r="G38" i="101"/>
  <c r="G37" i="101"/>
  <c r="G36" i="101"/>
  <c r="G35" i="101"/>
  <c r="G33" i="101"/>
  <c r="G32" i="101" s="1"/>
  <c r="G31" i="101"/>
  <c r="G30" i="101"/>
  <c r="G29" i="101"/>
  <c r="G28" i="101"/>
  <c r="G27" i="101"/>
  <c r="G26" i="101"/>
  <c r="G25" i="101"/>
  <c r="G24" i="101"/>
  <c r="G23" i="101"/>
  <c r="G22" i="101"/>
  <c r="G21" i="101"/>
  <c r="G20" i="101"/>
  <c r="G19" i="101"/>
  <c r="G18" i="101"/>
  <c r="G17" i="101"/>
  <c r="G16" i="101"/>
  <c r="G15" i="101"/>
  <c r="G14" i="101"/>
  <c r="G13" i="101"/>
  <c r="G44" i="100"/>
  <c r="G43" i="100" s="1"/>
  <c r="G41" i="100"/>
  <c r="G40" i="100"/>
  <c r="G39" i="100"/>
  <c r="G38" i="100"/>
  <c r="G37" i="100"/>
  <c r="G36" i="100"/>
  <c r="G35" i="100"/>
  <c r="G34" i="100"/>
  <c r="G32" i="100"/>
  <c r="G31" i="100"/>
  <c r="G30" i="100"/>
  <c r="G29" i="100"/>
  <c r="G27" i="100"/>
  <c r="G26" i="100" s="1"/>
  <c r="G25" i="100"/>
  <c r="G24" i="100"/>
  <c r="G23" i="100"/>
  <c r="G22" i="100"/>
  <c r="G21" i="100"/>
  <c r="G20" i="100"/>
  <c r="G19" i="100"/>
  <c r="G18" i="100"/>
  <c r="G17" i="100"/>
  <c r="G16" i="100"/>
  <c r="G15" i="100"/>
  <c r="G14" i="100"/>
  <c r="G13" i="100"/>
  <c r="G61" i="99"/>
  <c r="G60" i="99" s="1"/>
  <c r="G59" i="99"/>
  <c r="G58" i="99"/>
  <c r="G57" i="99"/>
  <c r="G56" i="99"/>
  <c r="G55" i="99"/>
  <c r="G53" i="99"/>
  <c r="G52" i="99"/>
  <c r="G51" i="99"/>
  <c r="G50" i="99"/>
  <c r="G49" i="99"/>
  <c r="G48" i="99"/>
  <c r="G47" i="99"/>
  <c r="G46" i="99"/>
  <c r="G45" i="99"/>
  <c r="G43" i="99"/>
  <c r="G42" i="99"/>
  <c r="G41" i="99"/>
  <c r="G40" i="99"/>
  <c r="G38" i="99"/>
  <c r="G37" i="99"/>
  <c r="G36" i="99"/>
  <c r="G35" i="99"/>
  <c r="G33" i="99"/>
  <c r="G32" i="99" s="1"/>
  <c r="G31" i="99"/>
  <c r="G30" i="99"/>
  <c r="G29" i="99"/>
  <c r="G28" i="99"/>
  <c r="G27" i="99"/>
  <c r="G26" i="99"/>
  <c r="G25" i="99"/>
  <c r="G24" i="99"/>
  <c r="G23" i="99"/>
  <c r="G22" i="99"/>
  <c r="G21" i="99"/>
  <c r="G20" i="99"/>
  <c r="G19" i="99"/>
  <c r="G18" i="99"/>
  <c r="G17" i="99"/>
  <c r="G16" i="99"/>
  <c r="G15" i="99"/>
  <c r="G14" i="99"/>
  <c r="G13" i="99"/>
  <c r="G45" i="98"/>
  <c r="G65" i="98"/>
  <c r="G64" i="98" s="1"/>
  <c r="G63" i="98"/>
  <c r="G62" i="98"/>
  <c r="G61" i="98"/>
  <c r="G60" i="98"/>
  <c r="G59" i="98"/>
  <c r="G56" i="98"/>
  <c r="G55" i="98"/>
  <c r="G54" i="98"/>
  <c r="G53" i="98"/>
  <c r="G52" i="98"/>
  <c r="G51" i="98"/>
  <c r="G50" i="98"/>
  <c r="G49" i="98"/>
  <c r="G48" i="98"/>
  <c r="G46" i="98"/>
  <c r="G44" i="98"/>
  <c r="G43" i="98"/>
  <c r="G42" i="98"/>
  <c r="G41" i="98"/>
  <c r="G39" i="98"/>
  <c r="G38" i="98"/>
  <c r="G37" i="98"/>
  <c r="G36" i="98"/>
  <c r="G34" i="98"/>
  <c r="G33" i="98" s="1"/>
  <c r="G32" i="98"/>
  <c r="G31" i="98"/>
  <c r="G30" i="98"/>
  <c r="G29" i="98"/>
  <c r="G28" i="98"/>
  <c r="G27" i="98"/>
  <c r="G26" i="98"/>
  <c r="G25" i="98"/>
  <c r="G24" i="98"/>
  <c r="G23" i="98"/>
  <c r="G22" i="98"/>
  <c r="G21" i="98"/>
  <c r="G20" i="98"/>
  <c r="G19" i="98"/>
  <c r="G18" i="98"/>
  <c r="G17" i="98"/>
  <c r="G16" i="98"/>
  <c r="G15" i="98"/>
  <c r="G14" i="98"/>
  <c r="G13" i="98"/>
  <c r="G17" i="97"/>
  <c r="G18" i="97"/>
  <c r="G19" i="97"/>
  <c r="G20" i="97"/>
  <c r="G21" i="97"/>
  <c r="G22" i="97"/>
  <c r="G23" i="97"/>
  <c r="G24" i="97"/>
  <c r="G61" i="97"/>
  <c r="G60" i="97" s="1"/>
  <c r="G59" i="97"/>
  <c r="G58" i="97"/>
  <c r="G57" i="97"/>
  <c r="G56" i="97"/>
  <c r="G55" i="97"/>
  <c r="G53" i="97"/>
  <c r="G52" i="97"/>
  <c r="G51" i="97"/>
  <c r="G50" i="97"/>
  <c r="G49" i="97"/>
  <c r="G48" i="97"/>
  <c r="G47" i="97"/>
  <c r="G46" i="97"/>
  <c r="G45" i="97"/>
  <c r="G43" i="97"/>
  <c r="G42" i="97"/>
  <c r="G41" i="97"/>
  <c r="G40" i="97"/>
  <c r="G38" i="97"/>
  <c r="G37" i="97"/>
  <c r="G36" i="97"/>
  <c r="G35" i="97"/>
  <c r="G33" i="97"/>
  <c r="G32" i="97" s="1"/>
  <c r="G31" i="97"/>
  <c r="G30" i="97"/>
  <c r="G29" i="97"/>
  <c r="G28" i="97"/>
  <c r="G27" i="97"/>
  <c r="G26" i="97"/>
  <c r="G25" i="97"/>
  <c r="G16" i="97"/>
  <c r="G15" i="97"/>
  <c r="G14" i="97"/>
  <c r="G13" i="97"/>
  <c r="G61" i="96"/>
  <c r="G60" i="96" s="1"/>
  <c r="G59" i="96"/>
  <c r="G58" i="96"/>
  <c r="G57" i="96"/>
  <c r="G56" i="96"/>
  <c r="G55" i="96"/>
  <c r="G53" i="96"/>
  <c r="G52" i="96"/>
  <c r="G51" i="96"/>
  <c r="G50" i="96"/>
  <c r="G49" i="96"/>
  <c r="G48" i="96"/>
  <c r="G47" i="96"/>
  <c r="G46" i="96"/>
  <c r="G45" i="96"/>
  <c r="G43" i="96"/>
  <c r="G42" i="96"/>
  <c r="G41" i="96"/>
  <c r="G40" i="96"/>
  <c r="G38" i="96"/>
  <c r="G37" i="96"/>
  <c r="G36" i="96"/>
  <c r="G35" i="96"/>
  <c r="G33" i="96"/>
  <c r="G32" i="96" s="1"/>
  <c r="G31" i="96"/>
  <c r="G30" i="96"/>
  <c r="G29" i="96"/>
  <c r="G28" i="96"/>
  <c r="G27" i="96"/>
  <c r="G26" i="96"/>
  <c r="G25" i="96"/>
  <c r="G24" i="96"/>
  <c r="G23" i="96"/>
  <c r="G22" i="96"/>
  <c r="G21" i="96"/>
  <c r="G20" i="96"/>
  <c r="G19" i="96"/>
  <c r="G18" i="96"/>
  <c r="G17" i="96"/>
  <c r="G16" i="96"/>
  <c r="G15" i="96"/>
  <c r="G14" i="96"/>
  <c r="G13" i="96"/>
  <c r="G61" i="95"/>
  <c r="G60" i="95" s="1"/>
  <c r="G59" i="95"/>
  <c r="G58" i="95"/>
  <c r="G57" i="95"/>
  <c r="G56" i="95"/>
  <c r="G55" i="95"/>
  <c r="G53" i="95"/>
  <c r="G52" i="95"/>
  <c r="G51" i="95"/>
  <c r="G50" i="95"/>
  <c r="G49" i="95"/>
  <c r="G48" i="95"/>
  <c r="G47" i="95"/>
  <c r="G46" i="95"/>
  <c r="G45" i="95"/>
  <c r="G43" i="95"/>
  <c r="G42" i="95"/>
  <c r="G41" i="95"/>
  <c r="G40" i="95"/>
  <c r="G38" i="95"/>
  <c r="G37" i="95"/>
  <c r="G36" i="95"/>
  <c r="G35" i="95"/>
  <c r="G33" i="95"/>
  <c r="G32" i="95" s="1"/>
  <c r="G31" i="95"/>
  <c r="G30" i="95"/>
  <c r="G29" i="95"/>
  <c r="G28" i="95"/>
  <c r="G27" i="95"/>
  <c r="G26" i="95"/>
  <c r="G25" i="95"/>
  <c r="G24" i="95"/>
  <c r="G23" i="95"/>
  <c r="G22" i="95"/>
  <c r="G21" i="95"/>
  <c r="G20" i="95"/>
  <c r="G19" i="95"/>
  <c r="G18" i="95"/>
  <c r="G17" i="95"/>
  <c r="G16" i="95"/>
  <c r="G15" i="95"/>
  <c r="G14" i="95"/>
  <c r="G13" i="95"/>
  <c r="G45" i="94"/>
  <c r="G13" i="94"/>
  <c r="G64" i="94"/>
  <c r="G63" i="94" s="1"/>
  <c r="G62" i="94"/>
  <c r="G61" i="94"/>
  <c r="G60" i="94"/>
  <c r="G59" i="94"/>
  <c r="G58" i="94"/>
  <c r="G56" i="94"/>
  <c r="G55" i="94"/>
  <c r="G54" i="94"/>
  <c r="G53" i="94"/>
  <c r="G52" i="94"/>
  <c r="G51" i="94"/>
  <c r="G50" i="94"/>
  <c r="G49" i="94"/>
  <c r="G48" i="94"/>
  <c r="G47" i="94"/>
  <c r="G44" i="94"/>
  <c r="G43" i="94"/>
  <c r="G42" i="94"/>
  <c r="G41" i="94"/>
  <c r="G39" i="94"/>
  <c r="G38" i="94"/>
  <c r="G37" i="94"/>
  <c r="G36" i="94"/>
  <c r="G34" i="94"/>
  <c r="G33" i="94" s="1"/>
  <c r="G32" i="94"/>
  <c r="G31" i="94"/>
  <c r="G30" i="94"/>
  <c r="G29" i="94"/>
  <c r="G28" i="94"/>
  <c r="G27" i="94"/>
  <c r="G26" i="94"/>
  <c r="G25" i="94"/>
  <c r="G24" i="94"/>
  <c r="G23" i="94"/>
  <c r="G22" i="94"/>
  <c r="G21" i="94"/>
  <c r="G20" i="94"/>
  <c r="G19" i="94"/>
  <c r="G18" i="94"/>
  <c r="G17" i="94"/>
  <c r="G16" i="94"/>
  <c r="G15" i="94"/>
  <c r="G14" i="94"/>
  <c r="G61" i="93"/>
  <c r="G60" i="93" s="1"/>
  <c r="G59" i="93"/>
  <c r="G58" i="93"/>
  <c r="G57" i="93"/>
  <c r="G56" i="93"/>
  <c r="G55" i="93"/>
  <c r="G53" i="93"/>
  <c r="G52" i="93"/>
  <c r="G51" i="93"/>
  <c r="G50" i="93"/>
  <c r="G49" i="93"/>
  <c r="G48" i="93"/>
  <c r="G47" i="93"/>
  <c r="G46" i="93"/>
  <c r="G45" i="93"/>
  <c r="G43" i="93"/>
  <c r="G42" i="93"/>
  <c r="G41" i="93"/>
  <c r="G40" i="93"/>
  <c r="G38" i="93"/>
  <c r="G37" i="93"/>
  <c r="G36" i="93"/>
  <c r="G35" i="93"/>
  <c r="G33" i="93"/>
  <c r="G32" i="93" s="1"/>
  <c r="G31" i="93"/>
  <c r="G30" i="93"/>
  <c r="G29" i="93"/>
  <c r="G28" i="93"/>
  <c r="G27" i="93"/>
  <c r="G26" i="93"/>
  <c r="G25" i="93"/>
  <c r="G24" i="93"/>
  <c r="G23" i="93"/>
  <c r="G22" i="93"/>
  <c r="G21" i="93"/>
  <c r="G20" i="93"/>
  <c r="G19" i="93"/>
  <c r="G18" i="93"/>
  <c r="G17" i="93"/>
  <c r="G16" i="93"/>
  <c r="G15" i="93"/>
  <c r="G14" i="93"/>
  <c r="G13" i="93"/>
  <c r="G53" i="92"/>
  <c r="G54" i="92"/>
  <c r="G62" i="92"/>
  <c r="G61" i="92" s="1"/>
  <c r="G60" i="92"/>
  <c r="G59" i="92"/>
  <c r="G58" i="92"/>
  <c r="G57" i="92"/>
  <c r="G56" i="92"/>
  <c r="G52" i="92"/>
  <c r="G51" i="92"/>
  <c r="G50" i="92"/>
  <c r="G49" i="92"/>
  <c r="G48" i="92"/>
  <c r="G47" i="92"/>
  <c r="G46" i="92"/>
  <c r="G45" i="92"/>
  <c r="G43" i="92"/>
  <c r="G42" i="92"/>
  <c r="G41" i="92"/>
  <c r="G40" i="92"/>
  <c r="G38" i="92"/>
  <c r="G37" i="92"/>
  <c r="G36" i="92"/>
  <c r="G35" i="92"/>
  <c r="G33" i="92"/>
  <c r="G32" i="92" s="1"/>
  <c r="G31" i="92"/>
  <c r="G30" i="92"/>
  <c r="G29" i="92"/>
  <c r="G28" i="92"/>
  <c r="G27" i="92"/>
  <c r="G26" i="92"/>
  <c r="G25" i="92"/>
  <c r="G24" i="92"/>
  <c r="G23" i="92"/>
  <c r="G22" i="92"/>
  <c r="G21" i="92"/>
  <c r="G20" i="92"/>
  <c r="G19" i="92"/>
  <c r="G18" i="92"/>
  <c r="G17" i="92"/>
  <c r="G16" i="92"/>
  <c r="G15" i="92"/>
  <c r="G14" i="92"/>
  <c r="G13" i="92"/>
  <c r="G61" i="91"/>
  <c r="G60" i="91" s="1"/>
  <c r="G59" i="91"/>
  <c r="G58" i="91"/>
  <c r="G57" i="91"/>
  <c r="G56" i="91"/>
  <c r="G55" i="91"/>
  <c r="G53" i="91"/>
  <c r="G52" i="91"/>
  <c r="G51" i="91"/>
  <c r="G50" i="91"/>
  <c r="G49" i="91"/>
  <c r="G48" i="91"/>
  <c r="G47" i="91"/>
  <c r="G46" i="91"/>
  <c r="G45" i="91"/>
  <c r="G43" i="91"/>
  <c r="G42" i="91"/>
  <c r="G41" i="91"/>
  <c r="G40" i="91"/>
  <c r="G38" i="91"/>
  <c r="G37" i="91"/>
  <c r="G36" i="91"/>
  <c r="G35" i="91"/>
  <c r="G33" i="91"/>
  <c r="G32" i="91" s="1"/>
  <c r="G31" i="91"/>
  <c r="G30" i="91"/>
  <c r="G29" i="91"/>
  <c r="G28" i="91"/>
  <c r="G27" i="91"/>
  <c r="G26" i="91"/>
  <c r="G25" i="91"/>
  <c r="G24" i="91"/>
  <c r="G23" i="91"/>
  <c r="G22" i="91"/>
  <c r="G21" i="91"/>
  <c r="G20" i="91"/>
  <c r="G19" i="91"/>
  <c r="G18" i="91"/>
  <c r="G17" i="91"/>
  <c r="G16" i="91"/>
  <c r="G15" i="91"/>
  <c r="G14" i="91"/>
  <c r="G13" i="91"/>
  <c r="G64" i="4"/>
  <c r="G63" i="4" s="1"/>
  <c r="G59" i="4"/>
  <c r="G60" i="4"/>
  <c r="G61" i="4"/>
  <c r="G62" i="4"/>
  <c r="G58" i="4"/>
  <c r="G48" i="4"/>
  <c r="G49" i="4"/>
  <c r="G50" i="4"/>
  <c r="G51" i="4"/>
  <c r="G52" i="4"/>
  <c r="G53" i="4"/>
  <c r="G54" i="4"/>
  <c r="G55" i="4"/>
  <c r="G56" i="4"/>
  <c r="G47" i="4"/>
  <c r="G43" i="4"/>
  <c r="G44" i="4"/>
  <c r="G45" i="4"/>
  <c r="G42" i="4"/>
  <c r="G40" i="4"/>
  <c r="G39" i="4"/>
  <c r="G38" i="4"/>
  <c r="G37" i="4"/>
  <c r="G35" i="4"/>
  <c r="G34" i="4" s="1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13" i="4"/>
  <c r="G54" i="105" l="1"/>
  <c r="G34" i="103"/>
  <c r="G35" i="94"/>
  <c r="G58" i="98"/>
  <c r="G34" i="93"/>
  <c r="G57" i="4"/>
  <c r="G35" i="102"/>
  <c r="G55" i="103"/>
  <c r="G54" i="99"/>
  <c r="G39" i="105"/>
  <c r="G40" i="94"/>
  <c r="G34" i="92"/>
  <c r="G54" i="93"/>
  <c r="G12" i="94"/>
  <c r="G34" i="96"/>
  <c r="G54" i="96"/>
  <c r="G54" i="97"/>
  <c r="G35" i="98"/>
  <c r="G34" i="101"/>
  <c r="G54" i="101"/>
  <c r="G12" i="104"/>
  <c r="G34" i="105"/>
  <c r="G34" i="106"/>
  <c r="G54" i="106"/>
  <c r="G40" i="107"/>
  <c r="G50" i="107"/>
  <c r="G61" i="107"/>
  <c r="G12" i="107"/>
  <c r="G45" i="107"/>
  <c r="G32" i="107"/>
  <c r="G11" i="109"/>
  <c r="G62" i="109" s="1"/>
  <c r="C32" i="2" s="1"/>
  <c r="D32" i="2" s="1"/>
  <c r="E32" i="2" s="1"/>
  <c r="G11" i="110"/>
  <c r="G63" i="110" s="1"/>
  <c r="C33" i="2" s="1"/>
  <c r="D33" i="2" s="1"/>
  <c r="E33" i="2" s="1"/>
  <c r="G11" i="108"/>
  <c r="G63" i="108" s="1"/>
  <c r="C31" i="2" s="1"/>
  <c r="D31" i="2" s="1"/>
  <c r="E31" i="2" s="1"/>
  <c r="G39" i="106"/>
  <c r="G44" i="106"/>
  <c r="G12" i="106"/>
  <c r="G44" i="105"/>
  <c r="G12" i="105"/>
  <c r="G54" i="104"/>
  <c r="G44" i="104"/>
  <c r="G39" i="104"/>
  <c r="G34" i="104"/>
  <c r="G39" i="103"/>
  <c r="G44" i="103"/>
  <c r="G12" i="103"/>
  <c r="G58" i="102"/>
  <c r="G47" i="102"/>
  <c r="G40" i="102"/>
  <c r="G12" i="102"/>
  <c r="G44" i="101"/>
  <c r="G39" i="101"/>
  <c r="G12" i="101"/>
  <c r="G12" i="100"/>
  <c r="G33" i="100"/>
  <c r="G28" i="100"/>
  <c r="G44" i="99"/>
  <c r="G39" i="99"/>
  <c r="G34" i="99"/>
  <c r="G12" i="99"/>
  <c r="G40" i="98"/>
  <c r="G47" i="98"/>
  <c r="G12" i="98"/>
  <c r="G34" i="97"/>
  <c r="G12" i="97"/>
  <c r="G44" i="97"/>
  <c r="G39" i="97"/>
  <c r="G44" i="96"/>
  <c r="G39" i="96"/>
  <c r="G12" i="96"/>
  <c r="G54" i="95"/>
  <c r="G44" i="95"/>
  <c r="G39" i="95"/>
  <c r="G34" i="95"/>
  <c r="G12" i="95"/>
  <c r="G57" i="94"/>
  <c r="G46" i="94"/>
  <c r="G39" i="93"/>
  <c r="G44" i="93"/>
  <c r="G12" i="93"/>
  <c r="G39" i="92"/>
  <c r="G55" i="92"/>
  <c r="G44" i="92"/>
  <c r="G12" i="92"/>
  <c r="G46" i="4"/>
  <c r="G12" i="91"/>
  <c r="G54" i="91"/>
  <c r="G44" i="91"/>
  <c r="G39" i="91"/>
  <c r="G34" i="91"/>
  <c r="G41" i="4"/>
  <c r="G36" i="4"/>
  <c r="G12" i="4"/>
  <c r="G11" i="99" l="1"/>
  <c r="G62" i="99" s="1"/>
  <c r="C22" i="2" s="1"/>
  <c r="D22" i="2" s="1"/>
  <c r="E22" i="2" s="1"/>
  <c r="G11" i="100"/>
  <c r="G45" i="100" s="1"/>
  <c r="C23" i="2" s="1"/>
  <c r="D23" i="2" s="1"/>
  <c r="E23" i="2" s="1"/>
  <c r="G11" i="107"/>
  <c r="G69" i="107" s="1"/>
  <c r="C30" i="2" s="1"/>
  <c r="D30" i="2" s="1"/>
  <c r="E30" i="2" s="1"/>
  <c r="G11" i="106"/>
  <c r="G62" i="106" s="1"/>
  <c r="C29" i="2" s="1"/>
  <c r="D29" i="2" s="1"/>
  <c r="E29" i="2" s="1"/>
  <c r="G11" i="105"/>
  <c r="G62" i="105" s="1"/>
  <c r="C28" i="2" s="1"/>
  <c r="D28" i="2" s="1"/>
  <c r="E28" i="2" s="1"/>
  <c r="G11" i="104"/>
  <c r="G62" i="104" s="1"/>
  <c r="C27" i="2" s="1"/>
  <c r="D27" i="2" s="1"/>
  <c r="E27" i="2" s="1"/>
  <c r="G11" i="103"/>
  <c r="G63" i="103" s="1"/>
  <c r="C26" i="2" s="1"/>
  <c r="D26" i="2" s="1"/>
  <c r="E26" i="2" s="1"/>
  <c r="G11" i="102"/>
  <c r="G66" i="102" s="1"/>
  <c r="C25" i="2" s="1"/>
  <c r="D25" i="2" s="1"/>
  <c r="E25" i="2" s="1"/>
  <c r="G11" i="101"/>
  <c r="G62" i="101" s="1"/>
  <c r="C24" i="2" s="1"/>
  <c r="D24" i="2" s="1"/>
  <c r="E24" i="2" s="1"/>
  <c r="G11" i="98"/>
  <c r="G66" i="98" s="1"/>
  <c r="C21" i="2" s="1"/>
  <c r="D21" i="2" s="1"/>
  <c r="E21" i="2" s="1"/>
  <c r="G11" i="97"/>
  <c r="G62" i="97" s="1"/>
  <c r="C20" i="2" s="1"/>
  <c r="D20" i="2" s="1"/>
  <c r="E20" i="2" s="1"/>
  <c r="G11" i="96"/>
  <c r="G62" i="96" s="1"/>
  <c r="C19" i="2" s="1"/>
  <c r="D19" i="2" s="1"/>
  <c r="E19" i="2" s="1"/>
  <c r="G11" i="95"/>
  <c r="G11" i="94"/>
  <c r="G65" i="94" s="1"/>
  <c r="C17" i="2" s="1"/>
  <c r="D17" i="2" s="1"/>
  <c r="E17" i="2" s="1"/>
  <c r="G11" i="93"/>
  <c r="G62" i="93" s="1"/>
  <c r="C16" i="2" s="1"/>
  <c r="D16" i="2" s="1"/>
  <c r="E16" i="2" s="1"/>
  <c r="G11" i="92"/>
  <c r="G63" i="92" s="1"/>
  <c r="C15" i="2" s="1"/>
  <c r="G11" i="91"/>
  <c r="G62" i="91" s="1"/>
  <c r="C14" i="2" s="1"/>
  <c r="D14" i="2" s="1"/>
  <c r="E14" i="2" s="1"/>
  <c r="G11" i="4"/>
  <c r="G65" i="4" s="1"/>
  <c r="C13" i="2" s="1"/>
  <c r="G62" i="95" l="1"/>
  <c r="C18" i="2" s="1"/>
  <c r="D15" i="2"/>
  <c r="E15" i="2" s="1"/>
  <c r="D13" i="2"/>
  <c r="D18" i="2" l="1"/>
  <c r="E18" i="2" s="1"/>
  <c r="C12" i="2"/>
  <c r="C11" i="2" s="1"/>
  <c r="G12" i="88"/>
  <c r="G11" i="88" s="1"/>
  <c r="G481" i="88" s="1"/>
  <c r="C60" i="2" s="1"/>
  <c r="D60" i="2" s="1"/>
  <c r="E13" i="2"/>
  <c r="D11" i="2" l="1"/>
  <c r="E11" i="2" s="1"/>
  <c r="D12" i="2"/>
  <c r="E12" i="2" s="1"/>
  <c r="C57" i="2"/>
  <c r="C9" i="2" s="1"/>
  <c r="E60" i="2"/>
  <c r="C62" i="2" l="1"/>
  <c r="R31" i="114" s="1"/>
  <c r="P32" i="114" s="1"/>
  <c r="D57" i="2"/>
  <c r="E57" i="2" s="1"/>
  <c r="D9" i="2" l="1"/>
  <c r="E9" i="2" s="1"/>
  <c r="E62" i="2" s="1"/>
  <c r="D62" i="2" l="1"/>
  <c r="R32" i="114" s="1"/>
  <c r="R34" i="114" s="1"/>
</calcChain>
</file>

<file path=xl/sharedStrings.xml><?xml version="1.0" encoding="utf-8"?>
<sst xmlns="http://schemas.openxmlformats.org/spreadsheetml/2006/main" count="7437" uniqueCount="1573">
  <si>
    <t xml:space="preserve">ČOV a kanalizácia Tekovské Nemce   </t>
  </si>
  <si>
    <t>A</t>
  </si>
  <si>
    <t>B</t>
  </si>
  <si>
    <t>C</t>
  </si>
  <si>
    <t>1</t>
  </si>
  <si>
    <t>HSV</t>
  </si>
  <si>
    <t>2</t>
  </si>
  <si>
    <t>3</t>
  </si>
  <si>
    <t>PSV</t>
  </si>
  <si>
    <t>4</t>
  </si>
  <si>
    <t>5</t>
  </si>
  <si>
    <t>6</t>
  </si>
  <si>
    <t>7</t>
  </si>
  <si>
    <t>8</t>
  </si>
  <si>
    <t>9</t>
  </si>
  <si>
    <t>HZS</t>
  </si>
  <si>
    <t>DPH</t>
  </si>
  <si>
    <t>Rekapitulácia objektov stavby</t>
  </si>
  <si>
    <t>Stavba:</t>
  </si>
  <si>
    <t>ČOV a kanalizácia Tekovské Nemce</t>
  </si>
  <si>
    <t>Dátum:</t>
  </si>
  <si>
    <t>Objednávateľ:</t>
  </si>
  <si>
    <t>Obec Tekovské Nemce</t>
  </si>
  <si>
    <t>Projektant:</t>
  </si>
  <si>
    <t>Ing.Ladislav Javorek,  PROJ-MONT</t>
  </si>
  <si>
    <t>Zhotoviteľ:</t>
  </si>
  <si>
    <t>Spracoval:</t>
  </si>
  <si>
    <t>Kód</t>
  </si>
  <si>
    <t>Zákazka</t>
  </si>
  <si>
    <t>Cena bez DPH</t>
  </si>
  <si>
    <t>Cena s DPH</t>
  </si>
  <si>
    <t>Ostatné</t>
  </si>
  <si>
    <t>162003</t>
  </si>
  <si>
    <t>SO10</t>
  </si>
  <si>
    <t xml:space="preserve">    SO 10    Kanalizácia splašková   </t>
  </si>
  <si>
    <t>SO101</t>
  </si>
  <si>
    <t xml:space="preserve">        SO 10.1    Verejná stoková sieť   </t>
  </si>
  <si>
    <t>A1</t>
  </si>
  <si>
    <t xml:space="preserve">            Stoka °A1°                                           PP-300        366 m   </t>
  </si>
  <si>
    <t>B1</t>
  </si>
  <si>
    <t xml:space="preserve">            Stoka °B1°                                           PP-300        245 m   </t>
  </si>
  <si>
    <t>B2</t>
  </si>
  <si>
    <t>B2-1</t>
  </si>
  <si>
    <t>B2-2</t>
  </si>
  <si>
    <t>B2-3</t>
  </si>
  <si>
    <t>B3</t>
  </si>
  <si>
    <t>B31</t>
  </si>
  <si>
    <t>B32</t>
  </si>
  <si>
    <t>B33</t>
  </si>
  <si>
    <t>B34</t>
  </si>
  <si>
    <t>B35</t>
  </si>
  <si>
    <t>B4</t>
  </si>
  <si>
    <t xml:space="preserve">            Stoka °B4°                                           PP-300          198 m   </t>
  </si>
  <si>
    <t>B5</t>
  </si>
  <si>
    <t xml:space="preserve">            Stoka °B5°                                           PP-300            68 m   </t>
  </si>
  <si>
    <t>B6</t>
  </si>
  <si>
    <t xml:space="preserve">            Stoka °B6°                                           PP-300          121 m   </t>
  </si>
  <si>
    <t>C1</t>
  </si>
  <si>
    <t xml:space="preserve">            Stoka °C1°                                           PP-300          136 m   </t>
  </si>
  <si>
    <t>C11</t>
  </si>
  <si>
    <t>C2</t>
  </si>
  <si>
    <t xml:space="preserve">            Stoka °C2°                                           PP-300          188 m   </t>
  </si>
  <si>
    <t>C3</t>
  </si>
  <si>
    <t xml:space="preserve">            Stoka °C3°                                           PP-300          250 m   </t>
  </si>
  <si>
    <t>C4</t>
  </si>
  <si>
    <t xml:space="preserve">            Stoka °C4°                                           PP-300          211 m   </t>
  </si>
  <si>
    <t>V1</t>
  </si>
  <si>
    <t xml:space="preserve">            Výtlak °V1°                                          HDPE-80         30 m   </t>
  </si>
  <si>
    <t>SO102</t>
  </si>
  <si>
    <t xml:space="preserve">        SO 10.2    Čerpacia stanica ČS1   </t>
  </si>
  <si>
    <t>stč</t>
  </si>
  <si>
    <t xml:space="preserve">            Stavebná časť                                       priemer 1500   </t>
  </si>
  <si>
    <t xml:space="preserve">            Elektroprípojka NN pre ČS1   </t>
  </si>
  <si>
    <t>SO103</t>
  </si>
  <si>
    <t xml:space="preserve">        SO 10.3    Kanalizačné odbočenia   </t>
  </si>
  <si>
    <t>SO104</t>
  </si>
  <si>
    <t xml:space="preserve">        SO 10.4    Premostenie MGZS   </t>
  </si>
  <si>
    <t>SO105</t>
  </si>
  <si>
    <t xml:space="preserve">        SO 10.5    Dočasné dopravné značenie   </t>
  </si>
  <si>
    <t>SO20</t>
  </si>
  <si>
    <t xml:space="preserve">    SO 20    Čistiareň odpadových vôd   </t>
  </si>
  <si>
    <t>SO201</t>
  </si>
  <si>
    <t xml:space="preserve">        SO 20.1    Objekt dovozu žumpových vôd   </t>
  </si>
  <si>
    <t>SO202</t>
  </si>
  <si>
    <t xml:space="preserve">        SO 20.2    Združený objekt ČOV a prevádzková budova   </t>
  </si>
  <si>
    <t>SO203</t>
  </si>
  <si>
    <t xml:space="preserve">        SO 20.3    Rozvody NN a bleskozvod   </t>
  </si>
  <si>
    <t>SO204</t>
  </si>
  <si>
    <t xml:space="preserve">        SO 20.4    Potrubné prepojenia, merný objekt a výustný objekt   </t>
  </si>
  <si>
    <t>SO205</t>
  </si>
  <si>
    <t xml:space="preserve">        SO 20.5    Spevnené plochy   </t>
  </si>
  <si>
    <t>SO206</t>
  </si>
  <si>
    <t xml:space="preserve">        SO 20.6    Terénne a sadové úpravy   </t>
  </si>
  <si>
    <t>SO207</t>
  </si>
  <si>
    <t xml:space="preserve">        SO 20.7    Oplotenie   </t>
  </si>
  <si>
    <t>SO208</t>
  </si>
  <si>
    <t xml:space="preserve">        SO 20.8    Požiarna ochrana   </t>
  </si>
  <si>
    <t>SO30</t>
  </si>
  <si>
    <t xml:space="preserve">    SO 30    Prípojka NN pre ČOV   </t>
  </si>
  <si>
    <t>SO40</t>
  </si>
  <si>
    <t xml:space="preserve">    SO 40    Vodovodná prípojka pre ČOV   </t>
  </si>
  <si>
    <t>PS10</t>
  </si>
  <si>
    <t xml:space="preserve">    PS 10   Kanalizácia   </t>
  </si>
  <si>
    <t>PS101</t>
  </si>
  <si>
    <t xml:space="preserve">        PS 10.1   Čerpacia stanica ČS1   </t>
  </si>
  <si>
    <t>PS20</t>
  </si>
  <si>
    <t xml:space="preserve">    PS 20   Čistiareň odpadových vôd   </t>
  </si>
  <si>
    <t>PS201</t>
  </si>
  <si>
    <t xml:space="preserve">        PS 20.1   Objekt dovozu žumpových vôd   </t>
  </si>
  <si>
    <t>PS202</t>
  </si>
  <si>
    <t xml:space="preserve">        PS 20.2   Združený objekt ČOV a prevádzková budova   </t>
  </si>
  <si>
    <t>PS203</t>
  </si>
  <si>
    <t xml:space="preserve">        PS 20.3   Elektročasť   </t>
  </si>
  <si>
    <t>PS204</t>
  </si>
  <si>
    <t xml:space="preserve">        PS 20.4   Merný objekt   </t>
  </si>
  <si>
    <t>Celkom</t>
  </si>
  <si>
    <t>Stavba:   ČOV a kanalizácia Tekovské Nemce</t>
  </si>
  <si>
    <t>Objekt:   SO 10    Kanalizácia splašková</t>
  </si>
  <si>
    <t>Objednávateľ:   Obec Tekovské Nemce</t>
  </si>
  <si>
    <t>Podčasť:</t>
  </si>
  <si>
    <t>Stoka °A°                                              PP-300       1009 m</t>
  </si>
  <si>
    <t>JKSO:   827 21</t>
  </si>
  <si>
    <t>Popis</t>
  </si>
  <si>
    <t>Cena celkom</t>
  </si>
  <si>
    <t>Hmotnosť celkom</t>
  </si>
  <si>
    <t xml:space="preserve">Práce a dodávky HSV   </t>
  </si>
  <si>
    <t xml:space="preserve">Zemné práce   </t>
  </si>
  <si>
    <t xml:space="preserve">Zvislé a kompletné konštrukcie   </t>
  </si>
  <si>
    <t xml:space="preserve">Vodorovné konštrukcie   </t>
  </si>
  <si>
    <t xml:space="preserve">Komunikácie   </t>
  </si>
  <si>
    <t xml:space="preserve">Rúrové vedenie   </t>
  </si>
  <si>
    <t xml:space="preserve">Ostatné konštrukcie a práce-búranie   </t>
  </si>
  <si>
    <t xml:space="preserve">Celkom   </t>
  </si>
  <si>
    <t xml:space="preserve">ROZPOČET  </t>
  </si>
  <si>
    <t xml:space="preserve">EČO:   </t>
  </si>
  <si>
    <t>Spracoval:   Granec</t>
  </si>
  <si>
    <t xml:space="preserve">Zhotoviteľ:   </t>
  </si>
  <si>
    <t>P.Č.</t>
  </si>
  <si>
    <t>Kód položky</t>
  </si>
  <si>
    <t>MJ</t>
  </si>
  <si>
    <t>Množstvo celkom</t>
  </si>
  <si>
    <t>Cena jednotková</t>
  </si>
  <si>
    <t>113107212c</t>
  </si>
  <si>
    <t xml:space="preserve">Odstránenie podkladu z kameniva ťaženého, hr. vrstvy 100 do 200 mm,  -0,24000t   </t>
  </si>
  <si>
    <t>m2</t>
  </si>
  <si>
    <t>113107223c</t>
  </si>
  <si>
    <t xml:space="preserve">Odstránenie podkladu z kameniva hrubého drveného, hr.200 do 300 m,  -0,40000t   </t>
  </si>
  <si>
    <t>113107242c</t>
  </si>
  <si>
    <t xml:space="preserve">Odstránenie krytu asfaltového, hr.nad 50 do 100 mm,  -0,18100t   </t>
  </si>
  <si>
    <t>119001411</t>
  </si>
  <si>
    <t xml:space="preserve">Dočasné zaistenie podzemného potrubia DN do 200   </t>
  </si>
  <si>
    <t>m</t>
  </si>
  <si>
    <t>130001101c</t>
  </si>
  <si>
    <t xml:space="preserve">Príplatok k cenám za sťaženie výkopu pre všetky triedy, vrátane ochrany podzemných inžinierskych sietí   </t>
  </si>
  <si>
    <t>m3</t>
  </si>
  <si>
    <t>132201203c</t>
  </si>
  <si>
    <t xml:space="preserve">Výkop ryhy šírky 600-2000mm horn.3   </t>
  </si>
  <si>
    <t>151101102</t>
  </si>
  <si>
    <t xml:space="preserve">Paženie a rozopretie stien rýh pre podzemné vedenie, príložné do 4 m   </t>
  </si>
  <si>
    <t>151101112</t>
  </si>
  <si>
    <t xml:space="preserve">Odstránenie paženia rýh pre podzemné vedenie, príložné hĺbky do 4 m   </t>
  </si>
  <si>
    <t>162701105</t>
  </si>
  <si>
    <t xml:space="preserve">Vodorovné premiestnenie výkopku po spevnenej ceste, horniny tr.1-4 do 10000 m   </t>
  </si>
  <si>
    <t>171209002</t>
  </si>
  <si>
    <t xml:space="preserve">Poplatok za skladovanie - zemina a kamenivo (17 05) ostatné   </t>
  </si>
  <si>
    <t>t</t>
  </si>
  <si>
    <t>174101003c</t>
  </si>
  <si>
    <t xml:space="preserve">Zásyp sypaninou so zhutnením jám, šachiet, rýh, zárezov alebo okolo objektov   </t>
  </si>
  <si>
    <t>5833478350</t>
  </si>
  <si>
    <t>175101101</t>
  </si>
  <si>
    <t xml:space="preserve">Obsyp potrubia sypaninou z vhodných hornín 1 až 4 bez prehodenia sypaniny   </t>
  </si>
  <si>
    <t>175101109</t>
  </si>
  <si>
    <t xml:space="preserve">Príplatok k cene za prehodenie sypaniny   </t>
  </si>
  <si>
    <t>5833716105</t>
  </si>
  <si>
    <t xml:space="preserve">Štrkopiesok 0-20 mm   </t>
  </si>
  <si>
    <t>199010501</t>
  </si>
  <si>
    <t xml:space="preserve">Dynamická skúška zhutnenia lôžka   </t>
  </si>
  <si>
    <t>ks</t>
  </si>
  <si>
    <t>199010502</t>
  </si>
  <si>
    <t xml:space="preserve">Statická skúška zhutnenia obsypu potrubia   </t>
  </si>
  <si>
    <t>199010503</t>
  </si>
  <si>
    <t xml:space="preserve">Statická skúška zhutnenia zásypu pod komunikáciou po 70-100 m, jednotlivo po vrstvách hr.500-600 mm   </t>
  </si>
  <si>
    <t>199010504</t>
  </si>
  <si>
    <t xml:space="preserve">Kamerové skúšky   </t>
  </si>
  <si>
    <t>359901111</t>
  </si>
  <si>
    <t xml:space="preserve">Vyčistenie stôk akejkoľvek výšky   </t>
  </si>
  <si>
    <t>451573111a</t>
  </si>
  <si>
    <t xml:space="preserve">Lôžko pod potrubie, stoky a drobné objekty, v otvorenom výkope z piesku a štrkopiesku 0-20 mm   </t>
  </si>
  <si>
    <t>452112111</t>
  </si>
  <si>
    <t xml:space="preserve">Osadenie prstenca alebo rámu pod poklopy a mreže, výšky do 100 mm   </t>
  </si>
  <si>
    <t>5922441570</t>
  </si>
  <si>
    <t xml:space="preserve">Vyrovnávací prstenec pre poklop šachty TBW-Q.1 63/6   </t>
  </si>
  <si>
    <t>452311131</t>
  </si>
  <si>
    <t xml:space="preserve">Dosky, bloky, sedlá z betónu v otvorenom výkope tr.C 12/15   </t>
  </si>
  <si>
    <t>564861111</t>
  </si>
  <si>
    <t xml:space="preserve">Podklad zo štrkodrviny s rozprestrením a zhutnením,hr.po zhutnení 200 mm   </t>
  </si>
  <si>
    <t>565131011</t>
  </si>
  <si>
    <t xml:space="preserve">Podklad z kameniva obaleného asfaltom s rozprestrením a zhutnením tr.I., po zhutnení hr.50 mm   </t>
  </si>
  <si>
    <t>567145115a</t>
  </si>
  <si>
    <t xml:space="preserve">Podklad z prostého betónu tr. C 16/20, hr.200 mm, vrátane výstuže zo sieťoviny KARI   </t>
  </si>
  <si>
    <t>573211111</t>
  </si>
  <si>
    <t xml:space="preserve">Postrek asfaltový spojovací bez posypu kamenivom z asfaltu cestného v množstve od 0,50 do 0,70 kg/m2   </t>
  </si>
  <si>
    <t>577141212</t>
  </si>
  <si>
    <t xml:space="preserve">Betón asfaltový  po zhutnení II.tr. jemnozrnný AC 8 (ABJ), strednozrnný AC 11 (ABS) alebo hrubozrnný AC 16 (ABH) hr.50mm   </t>
  </si>
  <si>
    <t>871373121a</t>
  </si>
  <si>
    <t xml:space="preserve">Montáž potrubia z kanaliz. rúr z tvrdého PVC,PP tesn. gumovým krúžkom v sklone do 20 % DN 300, 250   </t>
  </si>
  <si>
    <t>892371000a</t>
  </si>
  <si>
    <t xml:space="preserve">Skúška tesnosti kanalizácie D 300, vrátane šácht a tvaroviek   </t>
  </si>
  <si>
    <t>894118001</t>
  </si>
  <si>
    <t xml:space="preserve">Príplatok za každých ďalších 600 mm výšky vstupu šachty   </t>
  </si>
  <si>
    <t xml:space="preserve">Zhotovenie šachty kanalizačnej s obložením dna betónom tr. C 35/45 na potrubí DN 250-300 do 1,5m, vrátane betónových dielcov, stúpačiek, elastomerového tesnenia a kynety, DN1000, hrúbka stien 12 cm   </t>
  </si>
  <si>
    <t xml:space="preserve">Osadenie poklopu liatinového a oceľového vrátane rámu hmotn. nad 150 kg, vrátane podbetonávky a náteru proti zemnej vlhkosti   </t>
  </si>
  <si>
    <t>5524214249a</t>
  </si>
  <si>
    <t xml:space="preserve">Poklop šachtový kanalizačný z tvárnej liatiny s kĺbom a kompozitovou vložkou, DN600 mm, vodotesný D400 kN, s odvetraním   </t>
  </si>
  <si>
    <t>5524214249b</t>
  </si>
  <si>
    <t xml:space="preserve">Poklop šachtový kanalizačný z tvárnej liatiny s kĺbom a kompozitovou vložkou, DN600 mm, vodotesný D400 kN, bez odvetrania   </t>
  </si>
  <si>
    <t>919735112</t>
  </si>
  <si>
    <t xml:space="preserve">Rezanie existujúceho asfaltového krytu alebo podkladu hľbky nad 50 do 100 mm   </t>
  </si>
  <si>
    <t>919735112a</t>
  </si>
  <si>
    <t xml:space="preserve">Druhotné dorezanie asfaltového krytu pred vysprávkou   </t>
  </si>
  <si>
    <t>979082213</t>
  </si>
  <si>
    <t xml:space="preserve">Vodorovná doprava sutiny so zložením a hrubým urovnaním na vzdialenosť do 1 km   </t>
  </si>
  <si>
    <t>979082219</t>
  </si>
  <si>
    <t xml:space="preserve">Príplatok k cene za každý ďalší aj začatý 1 km nad 1 km   </t>
  </si>
  <si>
    <t>979087299</t>
  </si>
  <si>
    <t xml:space="preserve">Poplatok za uloženie sute na skládke odpadu   </t>
  </si>
  <si>
    <t>Stoka °A1°                                           PP-300        366 m</t>
  </si>
  <si>
    <t>Stoka °B°                                              PP-300       1229 m</t>
  </si>
  <si>
    <t>Stoka °B1°                                           PP-300        245 m</t>
  </si>
  <si>
    <t>Stoka °B2°                                           PP-300        847 m</t>
  </si>
  <si>
    <t>Stoka °B2-1°                                      PP-300         76 m</t>
  </si>
  <si>
    <t>Stoka °B2-2°                                     PP-300         105 m</t>
  </si>
  <si>
    <t>Stoka °B2-3°                                     PP-300         170 m</t>
  </si>
  <si>
    <t>Stoka °B3°                                           PP-300         927 m</t>
  </si>
  <si>
    <t>Stoka °B3-1°                                      PP-300         130 m</t>
  </si>
  <si>
    <t>Stoka °B3-2°                                      PP-300           42 m</t>
  </si>
  <si>
    <t>Stoka °B3-3°                                      PP-300          252 m</t>
  </si>
  <si>
    <t>Stoka °B3-4°                                      PP-300          144 m</t>
  </si>
  <si>
    <t>Stoka °B3-5°                                      PP-300          200 m</t>
  </si>
  <si>
    <t>Stoka °B4°                                           PP-300          198 m</t>
  </si>
  <si>
    <t>Stoka °B5°                                           PP-300            68 m</t>
  </si>
  <si>
    <t>Stoka °C°                                               PP-300          913 m</t>
  </si>
  <si>
    <t xml:space="preserve">Zemné práce - Križovanie s vodným tokom   </t>
  </si>
  <si>
    <t>1111010501</t>
  </si>
  <si>
    <t xml:space="preserve">Zriadeni a odstránenie provizórnych ochranných, zemných hrádzí a uvedenie do pôvodného stavu   </t>
  </si>
  <si>
    <t>115001105</t>
  </si>
  <si>
    <t xml:space="preserve">Odvedenie vody potrubím pri priemere potrubia DN nad 300 do 600   </t>
  </si>
  <si>
    <t>115101221</t>
  </si>
  <si>
    <t xml:space="preserve">Čerpanie vody na dopravnú výšku nad 10 do 25 m, s uvažovaným priemerným prítokom litrov za min. nad 100 do 500 l   </t>
  </si>
  <si>
    <t>hod</t>
  </si>
  <si>
    <t>115101301</t>
  </si>
  <si>
    <t xml:space="preserve">Pohotovosť záložnej čerpacej súpravy pre výšku do 10 m, s prítokom litrov za minútu nad 100 do 500 l   </t>
  </si>
  <si>
    <t>deň</t>
  </si>
  <si>
    <t>141200501</t>
  </si>
  <si>
    <t xml:space="preserve">Oceľová chránička DN 500 mm, vrátane utesnenie manžetami DN300/500 mm   </t>
  </si>
  <si>
    <t>Stoka °C1°                                           PP-300          136 m</t>
  </si>
  <si>
    <t>Stoka °C1-1°                                      PP-300            68 m</t>
  </si>
  <si>
    <t>Stoka °C2°                                           PP-300          188 m</t>
  </si>
  <si>
    <t>Stoka °C3°                                           PP-300          250 m</t>
  </si>
  <si>
    <t xml:space="preserve">Vodorovné konštrukcie - Križovanie s vodným tokom   </t>
  </si>
  <si>
    <t>4.1.01</t>
  </si>
  <si>
    <t xml:space="preserve">Križovanie vodného toku - Kanalizácie D 300 v oceľovej chráničke DN600, s tepelnou izoláciou 150 mm, v.č.E.1.37   </t>
  </si>
  <si>
    <t>Výtlak °V1°                                          HDPE-80         30 m</t>
  </si>
  <si>
    <t>JKSO:   827 29</t>
  </si>
  <si>
    <t xml:space="preserve">Zakladanie   </t>
  </si>
  <si>
    <t xml:space="preserve">Práce a dodávky PSV   </t>
  </si>
  <si>
    <t>713</t>
  </si>
  <si>
    <t xml:space="preserve">Izolácie tepelné   </t>
  </si>
  <si>
    <t>767</t>
  </si>
  <si>
    <t xml:space="preserve">Konštrukcie doplnkové kovové   </t>
  </si>
  <si>
    <t>783</t>
  </si>
  <si>
    <t xml:space="preserve">Dokončovacie práce - nátery   </t>
  </si>
  <si>
    <t>224311211</t>
  </si>
  <si>
    <t xml:space="preserve">Výplň pilót z portlandského betónu tr. V8-C 25/30bez pažiacej suspenzie   </t>
  </si>
  <si>
    <t>224312131</t>
  </si>
  <si>
    <t xml:space="preserve">Zhotovenie výplne pilót zvislých z betónu prostého do 30 m pri priemere pilóty 450-650 mm   </t>
  </si>
  <si>
    <t>264221311</t>
  </si>
  <si>
    <t xml:space="preserve">Vrty pre pilóty zapažené zvislé, priemeru nad 450 do 550 mm, v hľ. od 0 do 5 m, v hornine II   </t>
  </si>
  <si>
    <t xml:space="preserve">Podkladové a zabezpečovacie konštrukcie z betónu v otvorenom výkope tr.C 12/15   </t>
  </si>
  <si>
    <t>452351101</t>
  </si>
  <si>
    <t xml:space="preserve">Debnenie v otvorenom výkope dosiek,sedlových lôžok a blokov pod potrubie,stoky a drobné objekty   </t>
  </si>
  <si>
    <t>871241121</t>
  </si>
  <si>
    <t xml:space="preserve">Montáž potrubia z tlakových polyetylénových rúrok priemeru 90 mm, vrátane tvaroviek   </t>
  </si>
  <si>
    <t>2861129700</t>
  </si>
  <si>
    <t xml:space="preserve">HDPE rúry tlakové pre rozvod vody - PE 100 / PN 10 90 x 5,4 x L, vrátane tvaroviek   </t>
  </si>
  <si>
    <t>892271111</t>
  </si>
  <si>
    <t xml:space="preserve">Ostatné práce na rúrovom vedení, tlakové skúšky vodovodného potrubia DN 100 alebo 125   </t>
  </si>
  <si>
    <t>892271111.</t>
  </si>
  <si>
    <t xml:space="preserve">Vyčistenie a preplach potrubia DN 100 alebo 125   </t>
  </si>
  <si>
    <t>892372111</t>
  </si>
  <si>
    <t xml:space="preserve">Zabezpečenie koncov vodovodného potrubia pri tlakových skúškach DN do 300   </t>
  </si>
  <si>
    <t>899713111.</t>
  </si>
  <si>
    <t xml:space="preserve">Orientačná tabuľka na vodovodných a kanalizačných radoch na stĺpiku oceľovom alebo betónovom, vrátane stĺpika a betónovej pätky   </t>
  </si>
  <si>
    <t>899721111</t>
  </si>
  <si>
    <t xml:space="preserve">Vyhľadávací vodič na potrubí PVC DN do 150 mm, CY 6 mm2   </t>
  </si>
  <si>
    <t>899920201</t>
  </si>
  <si>
    <t xml:space="preserve">Dodávka a montáž výstražnej fólie   </t>
  </si>
  <si>
    <t>899990506</t>
  </si>
  <si>
    <t xml:space="preserve">Zaústenie výtlaku DN90 do šachty zasekaním a utesnením, do betónu   </t>
  </si>
  <si>
    <t>713010501</t>
  </si>
  <si>
    <t xml:space="preserve">Oplechovanie izolácie PZ plechom hr.1,5mm   </t>
  </si>
  <si>
    <t>713010502</t>
  </si>
  <si>
    <t>713010503</t>
  </si>
  <si>
    <t xml:space="preserve">Kotviaca objímka LARF s výstelkou, DN80   </t>
  </si>
  <si>
    <t>998713201</t>
  </si>
  <si>
    <t xml:space="preserve">Presun hmôt pre izolácie tepelné v objektoch výšky do 6 m   </t>
  </si>
  <si>
    <t>%</t>
  </si>
  <si>
    <t>767995101</t>
  </si>
  <si>
    <t xml:space="preserve">Montáž ostatných atypických  kovových stavebných doplnkových konštrukcií nad 5 kg   </t>
  </si>
  <si>
    <t>kg</t>
  </si>
  <si>
    <t>767995102</t>
  </si>
  <si>
    <t xml:space="preserve">Montáž ostatných atypických  kovových stavebných doplnkových konštrukcií nad 5 do 10 kg   </t>
  </si>
  <si>
    <t>767995104</t>
  </si>
  <si>
    <t xml:space="preserve">Montáž ostatných atypických  kovových stavebných doplnkových konštrukcií nad 20 do 50 kg   </t>
  </si>
  <si>
    <t>767995108</t>
  </si>
  <si>
    <t xml:space="preserve">Montáž ostatných atypických  kovových stavebných doplnkových konštrukcií nad 500 kg   </t>
  </si>
  <si>
    <t>554553999111</t>
  </si>
  <si>
    <t xml:space="preserve">Oceľová konštrukcia - dodávka, vrátane základného náteru   </t>
  </si>
  <si>
    <t>1433314000</t>
  </si>
  <si>
    <t>2731001000</t>
  </si>
  <si>
    <t xml:space="preserve">Gumové mostné ložisko   </t>
  </si>
  <si>
    <t>2731001006</t>
  </si>
  <si>
    <t xml:space="preserve">Dištančná podložka   </t>
  </si>
  <si>
    <t>2731001007</t>
  </si>
  <si>
    <t xml:space="preserve">Kotevná doska   </t>
  </si>
  <si>
    <t>998767201</t>
  </si>
  <si>
    <t xml:space="preserve">Presun hmôt pre kovové stavebné doplnkové konštrukcie v objektoch výšky do 6 m   </t>
  </si>
  <si>
    <t>783222100</t>
  </si>
  <si>
    <t xml:space="preserve">Nátery kov.stav.doplnk.konštr. syntetické farby šedej na vzduchu schnúce dvojnásobné   </t>
  </si>
  <si>
    <t>783225600</t>
  </si>
  <si>
    <t xml:space="preserve">Nátery kov.stav.doplnk.konštr. syntetické farby šedej na vzduchu schnúce  2x emailovaním   </t>
  </si>
  <si>
    <t>783852211</t>
  </si>
  <si>
    <t xml:space="preserve">Nátery epoxidechtové omietok stien trojnásobné   </t>
  </si>
  <si>
    <t>JKSO:   825 55</t>
  </si>
  <si>
    <t xml:space="preserve">Úpravy povrchov, podlahy, osadenie   </t>
  </si>
  <si>
    <t>711</t>
  </si>
  <si>
    <t xml:space="preserve">Izolácie proti vode a vlhkosti   </t>
  </si>
  <si>
    <t>115101201</t>
  </si>
  <si>
    <t xml:space="preserve">Čerpanie vody do 10 m s priemerným prítokom litrov za minútu do 500 l   </t>
  </si>
  <si>
    <t xml:space="preserve">Pohotovosť záložnej čerpacej súpravy pre výšku do 10 m, s priemerným prítokom do 500 l/min.   </t>
  </si>
  <si>
    <t>131201101</t>
  </si>
  <si>
    <t xml:space="preserve">Výkop nezapaženej jamy v hornine 3,do 100 m3   </t>
  </si>
  <si>
    <t>134702401</t>
  </si>
  <si>
    <t xml:space="preserve">Výkop pre vodárenskú studňu spúšťanú do 4 m2 v horn. 1 až 4 do 10 m   </t>
  </si>
  <si>
    <t xml:space="preserve">Vodorovné premiestnenie výkopku tr.1-4 do 10000 m   </t>
  </si>
  <si>
    <t>171201299</t>
  </si>
  <si>
    <t xml:space="preserve">Poplatok za uloženie zeminy na riadenej skládke odpadu   </t>
  </si>
  <si>
    <t>174101001</t>
  </si>
  <si>
    <t xml:space="preserve">Zásyp sypaninou so zhutnením jám, šachiet, rýh, zárezov alebo okolo objektov  do 100 m3   </t>
  </si>
  <si>
    <t>240010501</t>
  </si>
  <si>
    <t xml:space="preserve">Dodávka a montáž britu studne   </t>
  </si>
  <si>
    <t>242111125</t>
  </si>
  <si>
    <t xml:space="preserve">Osadenie plášťa vodárenskej studne z betónových skruží dielcových DN 1600   </t>
  </si>
  <si>
    <t>5922270501</t>
  </si>
  <si>
    <t xml:space="preserve">Rúra železobetónová  TZR 131-160 Ms 160/100   </t>
  </si>
  <si>
    <t>5922270502</t>
  </si>
  <si>
    <t xml:space="preserve">Rúra železobetónová  TZR 131-160 Ms 160/30   </t>
  </si>
  <si>
    <t>5922270503</t>
  </si>
  <si>
    <t xml:space="preserve">Rúra železobetónová zákrytová doska  Ms 160/180/16,5 cm   </t>
  </si>
  <si>
    <t>2832566004</t>
  </si>
  <si>
    <t xml:space="preserve">Tesniaci gumový krúžok pre TZR 131-160   </t>
  </si>
  <si>
    <t>243311112</t>
  </si>
  <si>
    <t xml:space="preserve">Výplň na dne vodárenskej studne z betónu vodostavebného tr. V4-C 25/30   </t>
  </si>
  <si>
    <t>243531111</t>
  </si>
  <si>
    <t xml:space="preserve">Výplň na dne vodárenskej studne z kameniva hrubého drveného frakcie 32-63 mm   </t>
  </si>
  <si>
    <t>273322312</t>
  </si>
  <si>
    <t xml:space="preserve">Betón základových dosiek, železový (bez výstuže) síranovzdorného tr.C20/25   </t>
  </si>
  <si>
    <t>273351215</t>
  </si>
  <si>
    <t xml:space="preserve">Debnenie základových dosiek, zhotovenie-dielce   </t>
  </si>
  <si>
    <t>273351216</t>
  </si>
  <si>
    <t xml:space="preserve">Debnenie základových dosiek, odstránenie-dielce   </t>
  </si>
  <si>
    <t>273362021</t>
  </si>
  <si>
    <t xml:space="preserve">Výstuž základových dosiek zo zvár. sietí KARI   </t>
  </si>
  <si>
    <t>417321414</t>
  </si>
  <si>
    <t xml:space="preserve">Betón stužujúcich pásov a vencov železový tr. C 20/25   </t>
  </si>
  <si>
    <t>417351115</t>
  </si>
  <si>
    <t xml:space="preserve">Debnenie bočníc stužujúcich pásov a vencov vrátane vzpier zhotovenie   </t>
  </si>
  <si>
    <t>417351116</t>
  </si>
  <si>
    <t xml:space="preserve">Debnenie bočníc stužujúcich pásov a vencov vrátane vzpier odstránenie   </t>
  </si>
  <si>
    <t>417362021</t>
  </si>
  <si>
    <t xml:space="preserve">Výstuž stužujúcich pásov a vencov zo zvarovanej siete Kari   </t>
  </si>
  <si>
    <t>627991019</t>
  </si>
  <si>
    <t xml:space="preserve">Tesnenie špár tmelom Elastoplast prof 12 cm2   </t>
  </si>
  <si>
    <t>899911112</t>
  </si>
  <si>
    <t xml:space="preserve">Osadenie ocel. súčastí závesných a úložných do 10 kg   </t>
  </si>
  <si>
    <t>899104111</t>
  </si>
  <si>
    <t xml:space="preserve">Osadenie poklopov liatinových a oceľových vrátane rámov hmotn. nad 150 kg   </t>
  </si>
  <si>
    <t>901010501</t>
  </si>
  <si>
    <t xml:space="preserve">Epoxidový náter trojzložkový   </t>
  </si>
  <si>
    <t>901010502.</t>
  </si>
  <si>
    <t xml:space="preserve">Oceľový poklop 60x80 cm, ťažký uzamykatelný, s rámom, D400   </t>
  </si>
  <si>
    <t>901010504.</t>
  </si>
  <si>
    <t xml:space="preserve">Vstupný rebrík Nerez, š.40cm, mat.17   </t>
  </si>
  <si>
    <t>901010505.</t>
  </si>
  <si>
    <t xml:space="preserve">Kotviaca platňa pre rebrík - Nerez, 150x150x5mm, mat.17   </t>
  </si>
  <si>
    <t>901010506a</t>
  </si>
  <si>
    <t xml:space="preserve">PVC-U šachtová prechodka D300 vodotesná   </t>
  </si>
  <si>
    <t>901010509.</t>
  </si>
  <si>
    <t xml:space="preserve">Vetracia hlavica DN100 mm   </t>
  </si>
  <si>
    <t>901010510.</t>
  </si>
  <si>
    <t xml:space="preserve">Dodávka a zhotovenie vetracieho potrubia z kanalizačnej rúry PVC-U, hladká s hrdlom DN100mm, DN 110x3,0mm   </t>
  </si>
  <si>
    <t>901010512</t>
  </si>
  <si>
    <t xml:space="preserve">PVC-U chránička vodotesná pre elektro  DN80 mm   </t>
  </si>
  <si>
    <t>901010514</t>
  </si>
  <si>
    <t xml:space="preserve">PVC-U chránička vodotesná pre výtlak  DN125 mm   </t>
  </si>
  <si>
    <t>933901111</t>
  </si>
  <si>
    <t xml:space="preserve">Skúšky vodotesnosti betónovej nádrže akéhokoľvek druhu a tvaru, s obsahom do 1000 m3   </t>
  </si>
  <si>
    <t>0821131000</t>
  </si>
  <si>
    <t xml:space="preserve">Voda pitná pre priemysel a služby   </t>
  </si>
  <si>
    <t>981010501</t>
  </si>
  <si>
    <t>5941001001</t>
  </si>
  <si>
    <t xml:space="preserve">Obslužná plošina fí.1500 mm   </t>
  </si>
  <si>
    <t>711111001</t>
  </si>
  <si>
    <t xml:space="preserve">Izolácia proti zemnej vlhkosti vodorovná penetračným náterom za studena   </t>
  </si>
  <si>
    <t>711112001</t>
  </si>
  <si>
    <t xml:space="preserve">Izolácia proti zemnej vlhkosti zvislá penetračným náterom za studena   </t>
  </si>
  <si>
    <t>1116315005</t>
  </si>
  <si>
    <t xml:space="preserve">Emulzia asfaltová Dekprimer   </t>
  </si>
  <si>
    <t>711141559</t>
  </si>
  <si>
    <t xml:space="preserve">Izolácia proti zemnej vlhkosti a tlakovej vode vodorovná NAIP pritavením   </t>
  </si>
  <si>
    <t>711142559</t>
  </si>
  <si>
    <t xml:space="preserve">Izolácia proti zemnej vlhkosti a tlakovej vode zvislá NAIP pritavením   </t>
  </si>
  <si>
    <t>6283228200</t>
  </si>
  <si>
    <t xml:space="preserve">Pásy ťažké asfaltované Hydrobit v 60 s 35   </t>
  </si>
  <si>
    <t>Elektroprípojka NN pre ČS1</t>
  </si>
  <si>
    <t>JKSO:   828 73</t>
  </si>
  <si>
    <t>M</t>
  </si>
  <si>
    <t xml:space="preserve">Práce a dodávky M   </t>
  </si>
  <si>
    <t>21-M</t>
  </si>
  <si>
    <t xml:space="preserve">Elektromontáže   </t>
  </si>
  <si>
    <t>210162003102</t>
  </si>
  <si>
    <t xml:space="preserve">Dodávka a montáž   </t>
  </si>
  <si>
    <t>kompl</t>
  </si>
  <si>
    <t>Časť:</t>
  </si>
  <si>
    <t>SO 10.3    Kanalizačné odbočenia</t>
  </si>
  <si>
    <t xml:space="preserve">Odstránenie krytu z betónu prostého, hr. vrstvy do 150 mm,  -0,22500t   </t>
  </si>
  <si>
    <t>871313121</t>
  </si>
  <si>
    <t xml:space="preserve">Montáž potrubia z kanalizačných rúr z tvrdého PVC tesn. gumovým krúžkom v skl. do 20% DN 150   </t>
  </si>
  <si>
    <t>2861102008</t>
  </si>
  <si>
    <t xml:space="preserve">Rúrka kanalizačná hrdlová z PVC 160x3,9x5000   </t>
  </si>
  <si>
    <t>877313123</t>
  </si>
  <si>
    <t xml:space="preserve">Montáž tvarovky na potrubí z rúr z tvrdého PVC tesn. gumovým krúžkom, jednoosá DN 150   </t>
  </si>
  <si>
    <t>2862105108</t>
  </si>
  <si>
    <t xml:space="preserve">Tesniaci gumový krúžok kanálový D160   </t>
  </si>
  <si>
    <t>2863101705</t>
  </si>
  <si>
    <t xml:space="preserve">PVC-U koleno pre kanalizačné rúry hladké KGB 160/45°   </t>
  </si>
  <si>
    <t>892311000</t>
  </si>
  <si>
    <t xml:space="preserve">Skúška tesnosti kanalizácie D 150, vrátane šácht a tvaroviek   </t>
  </si>
  <si>
    <t>919735111</t>
  </si>
  <si>
    <t xml:space="preserve">Rezanie existujúceho asfaltového krytu alebo podkladu hĺbky do 50 mm   </t>
  </si>
  <si>
    <t>919735122</t>
  </si>
  <si>
    <t xml:space="preserve">Rezanie betónového krytu alebo podkladu tr. nad C 12/15 hr. nad 50 do 100 mm   </t>
  </si>
  <si>
    <t>SO 10.4    Premostenie MGZS</t>
  </si>
  <si>
    <t>JKSO:   821 43</t>
  </si>
  <si>
    <t>903010501</t>
  </si>
  <si>
    <t xml:space="preserve">Dodávka, prenájom a demontáž ťažkého premostenia komunikácie   </t>
  </si>
  <si>
    <t>SO 10.5    Dočasné dopravné značenie</t>
  </si>
  <si>
    <t>JKSO:   822 25</t>
  </si>
  <si>
    <t>904010501</t>
  </si>
  <si>
    <t xml:space="preserve">Dodávka, prenájom a demontáž dočasnej dopravnej značky   </t>
  </si>
  <si>
    <t>904010511</t>
  </si>
  <si>
    <t xml:space="preserve">Zriadenie, prenájom a demontáž svetelnej semaforovej súpravy HAKOM   </t>
  </si>
  <si>
    <t>Objekt:   SO 20    Čistiareň odpadových vôd</t>
  </si>
  <si>
    <t>SO 20.1    Objekt dovozu žumpových vôd</t>
  </si>
  <si>
    <t>JKSO:   814 18</t>
  </si>
  <si>
    <t>38.</t>
  </si>
  <si>
    <t xml:space="preserve">Konštrukcie ČOV, dodávka a montáž   </t>
  </si>
  <si>
    <t>131201102a</t>
  </si>
  <si>
    <t xml:space="preserve">Výkop nezapaženej jamy v hornine 3   </t>
  </si>
  <si>
    <t>3816200301</t>
  </si>
  <si>
    <t xml:space="preserve">Prefabrikovaná žumpa 380x300x200 cm, označenie IZX 402/829   </t>
  </si>
  <si>
    <t>3816200302</t>
  </si>
  <si>
    <t xml:space="preserve">Monolitická ŽB doska 380x300x20 cm, vrátane komínových nástavcov (2ks) rozm.60x80x42 cm   </t>
  </si>
  <si>
    <t>3816200303</t>
  </si>
  <si>
    <t xml:space="preserve">Prestup 70x25 cm, PR-01, cez stenu, zriadenie, utesnenie   </t>
  </si>
  <si>
    <t>3816200304</t>
  </si>
  <si>
    <t xml:space="preserve">Prestup fí 8 cm, PR-02, cez stenu, zriadenie, utesnenie   </t>
  </si>
  <si>
    <t>3816200305</t>
  </si>
  <si>
    <t xml:space="preserve">Prestup fí 10 cm, PR-03, cez stenu, zriadenie, utesnenie   </t>
  </si>
  <si>
    <t>3816200306</t>
  </si>
  <si>
    <t xml:space="preserve">Oceľový poklop 60x80 cm, mat.tr.11, zinkovaný, označenie OK-01   </t>
  </si>
  <si>
    <t>SO 20.2    Združený objekt ČOV a prevádzková budova</t>
  </si>
  <si>
    <t>JKSO:   812 31</t>
  </si>
  <si>
    <t xml:space="preserve">HSV   </t>
  </si>
  <si>
    <t>39.</t>
  </si>
  <si>
    <t xml:space="preserve">Čerpacia stanica k SO 20.2   </t>
  </si>
  <si>
    <t xml:space="preserve">Nádrž vyčistenej vody, v SO 20.2   </t>
  </si>
  <si>
    <t xml:space="preserve">Terciálny stupeň, v SO 20.2   </t>
  </si>
  <si>
    <t>721</t>
  </si>
  <si>
    <t xml:space="preserve">Zdravotech. vnútorná kanalizácia   </t>
  </si>
  <si>
    <t>722</t>
  </si>
  <si>
    <t xml:space="preserve">Zdravotechnika - vnútorný vodovod   </t>
  </si>
  <si>
    <t>725</t>
  </si>
  <si>
    <t xml:space="preserve">Zdravotechnika - zariaď. predmety   </t>
  </si>
  <si>
    <t>762</t>
  </si>
  <si>
    <t xml:space="preserve">Konštrukcie tesárske   </t>
  </si>
  <si>
    <t>763</t>
  </si>
  <si>
    <t xml:space="preserve">Konštrukcie - drevostavby   </t>
  </si>
  <si>
    <t>764</t>
  </si>
  <si>
    <t xml:space="preserve">Konštrukcie klampiarske   </t>
  </si>
  <si>
    <t>766</t>
  </si>
  <si>
    <t xml:space="preserve">Konštrukcie stolárske   </t>
  </si>
  <si>
    <t>771</t>
  </si>
  <si>
    <t xml:space="preserve">Podlahy z dlaždíc   </t>
  </si>
  <si>
    <t>781</t>
  </si>
  <si>
    <t xml:space="preserve">Dokončovacie práce a obklady   </t>
  </si>
  <si>
    <t>784</t>
  </si>
  <si>
    <t xml:space="preserve">Dokončovacie práce - maľby   </t>
  </si>
  <si>
    <t>24-M</t>
  </si>
  <si>
    <t xml:space="preserve">Montáže vzduchotechnických zariad.   </t>
  </si>
  <si>
    <t>115101200</t>
  </si>
  <si>
    <t xml:space="preserve">Čerpanie vody na dopravnú výšku do 10 m s priemerným prítokom litrov za minútu do 100 l   </t>
  </si>
  <si>
    <t>115101300</t>
  </si>
  <si>
    <t xml:space="preserve">Pohotovosť záložnej čerpacej súpravy pre výšku do 10 m, s prítokom litrov za minútu do 100 l   </t>
  </si>
  <si>
    <t>162201102</t>
  </si>
  <si>
    <t xml:space="preserve">Vodorovné premiestnenie výkopku z horniny 1-4 nad 20-50m   </t>
  </si>
  <si>
    <t>167101102c</t>
  </si>
  <si>
    <t xml:space="preserve">Nakladanie neuľahnutého výkopku z hornín tr.1-4   </t>
  </si>
  <si>
    <t>273321312</t>
  </si>
  <si>
    <t xml:space="preserve">Betón základových dosiek, železový (bez výstuže), tr.C 20/25   </t>
  </si>
  <si>
    <t>311273502</t>
  </si>
  <si>
    <t xml:space="preserve">Murivo nosné z tvárnic YTONG P+D na MC-5 a tenkovrst.,maltu YTONG hr.300 P4-500   </t>
  </si>
  <si>
    <t>311273504</t>
  </si>
  <si>
    <t xml:space="preserve">Murivo nosné z tvárnic YTONG P+D na MC-5 a tenkovrst.,maltu YTONG hr.375 P4-500   </t>
  </si>
  <si>
    <t>311321315</t>
  </si>
  <si>
    <t xml:space="preserve">Betón nadzákladových múrov, železový (bez výstuže) tr.C 20/25   </t>
  </si>
  <si>
    <t>311351105</t>
  </si>
  <si>
    <t xml:space="preserve">Debnenie nadzákladových múrov  obojstranné zhotovenie-dielce   </t>
  </si>
  <si>
    <t>311351106</t>
  </si>
  <si>
    <t xml:space="preserve">Debnenie nadzákladových múrov  obojstranné odstránenie-dielce   </t>
  </si>
  <si>
    <t>311362021</t>
  </si>
  <si>
    <t xml:space="preserve">Výstuž nadzákladových múrov, stien a priečok zo zváraných sietí KARI   </t>
  </si>
  <si>
    <t>317165221</t>
  </si>
  <si>
    <t xml:space="preserve">Nosný preklad YTONG šírky 300 mm, výšky 249 mm, dĺžky 1290 mm   </t>
  </si>
  <si>
    <t>317165241</t>
  </si>
  <si>
    <t xml:space="preserve">Nosný preklad YTONG šírky 375 mm, výšky 249 mm, dĺžky 1290 mm   </t>
  </si>
  <si>
    <t>317165242</t>
  </si>
  <si>
    <t xml:space="preserve">Nosný preklad YTONG šírky 375 mm, výšky 249 mm, dĺžky 1490 mm   </t>
  </si>
  <si>
    <t>317165245</t>
  </si>
  <si>
    <t xml:space="preserve">Nosný preklad YTONG šírky 375 mm, výšky 249 mm, dĺžky 2240 mm   </t>
  </si>
  <si>
    <t>317165303</t>
  </si>
  <si>
    <t xml:space="preserve">Nenosný preklad YTONG šírky 150 mm, výšky 249 mm, dĺžky 1250 mm   </t>
  </si>
  <si>
    <t>342272104</t>
  </si>
  <si>
    <t xml:space="preserve">Priečky z tvárnic YTONG na MC-5 a tenkovrst.,maltu YTONG hr.150, P2-500   </t>
  </si>
  <si>
    <t>380311641</t>
  </si>
  <si>
    <t xml:space="preserve">Kompletné konštrukcie čistiarní odpad. vôd z betónu prostého tr.C 16/20, hr.nad 80 do 150mm   </t>
  </si>
  <si>
    <t>380311643</t>
  </si>
  <si>
    <t xml:space="preserve">Kompletné konštrukcie čistiarní odpad. vôd z betónu prostého tr.C 16/20, hr.nad 300 mm   </t>
  </si>
  <si>
    <t>380326232</t>
  </si>
  <si>
    <t xml:space="preserve">Kompletné konštrukcie čistiarní odpadových vôd zo zo železobetónuvodostav.V4 T50 - C 25/30, hr.150-300   </t>
  </si>
  <si>
    <t>380326233</t>
  </si>
  <si>
    <t xml:space="preserve">Kompletné konštrukcie čistiarní odpadových vôd zo zo železobetónuvodostav, V4 T50 - C 25/30,hr.nad 300   </t>
  </si>
  <si>
    <t>380356231</t>
  </si>
  <si>
    <t xml:space="preserve">Debnenie komplet. konštr. čistiarní odpadových vôd neomietaných, plôch rovinných zhotovenie   </t>
  </si>
  <si>
    <t>380356232</t>
  </si>
  <si>
    <t xml:space="preserve">Debnenie komplet. konštr. čistiarní odpadových vôd neomietaných, plôch rovinných odstránenie   </t>
  </si>
  <si>
    <t>380361006</t>
  </si>
  <si>
    <t xml:space="preserve">Výstuž komplet. konstr. čist., odpadových vôd a nádrží z ocele 10505   </t>
  </si>
  <si>
    <t>242111125c</t>
  </si>
  <si>
    <t xml:space="preserve">Osadenie plášťa vodárenskej studne z betónových skruží dielcových DN 2500   </t>
  </si>
  <si>
    <t>5922270511</t>
  </si>
  <si>
    <t xml:space="preserve">Rúra železobetónová   Ms 250/100   </t>
  </si>
  <si>
    <t>5922270512</t>
  </si>
  <si>
    <t xml:space="preserve">Rúra železobetónová   Ms 250/25   </t>
  </si>
  <si>
    <t>5922270513</t>
  </si>
  <si>
    <t xml:space="preserve">Rúra železobetónová zákrytová doska  Ms 300/15 cm   </t>
  </si>
  <si>
    <t>2832566014</t>
  </si>
  <si>
    <t xml:space="preserve">Tesniaci gumový krúžok pre D 250 cm   </t>
  </si>
  <si>
    <t>3816200313</t>
  </si>
  <si>
    <t xml:space="preserve">Prestup fí 20 cm, PR-01, cez stenu, zriadenie, utesnenie, na kóte -3,458   </t>
  </si>
  <si>
    <t>3816200314</t>
  </si>
  <si>
    <t xml:space="preserve">Prestup fí 40 cm, PR-02, cez stenu, zriadenie, utesnenie, na kóte -5,61   </t>
  </si>
  <si>
    <t>3816200316</t>
  </si>
  <si>
    <t xml:space="preserve">Oceľový poklop 60x80 cm, mat.tr.11, zinkovaný   </t>
  </si>
  <si>
    <t>3816200311</t>
  </si>
  <si>
    <t>3816200312</t>
  </si>
  <si>
    <t xml:space="preserve">Monolitická ŽB doska 380x300x20 cm, vrátane komínového nástavca (1ks) rozm.74x99 cm   </t>
  </si>
  <si>
    <t>3816200323</t>
  </si>
  <si>
    <t xml:space="preserve">Prestup fí 25 cm, PR-01, cez stenu, zriadenie, utesnenie na kóte -2,04   </t>
  </si>
  <si>
    <t>3816200324</t>
  </si>
  <si>
    <t xml:space="preserve">Prestup fí 25 cm, PR-02, cez stenu, zriadenie, utesnenie na kóte -2,075   </t>
  </si>
  <si>
    <t>3816200325</t>
  </si>
  <si>
    <t xml:space="preserve">Prestup fí 8 cm, PR-03, cez stenu, zriadenie, utesnenie na kóte -1,30   </t>
  </si>
  <si>
    <t>3816200326</t>
  </si>
  <si>
    <t xml:space="preserve">Prestup fí 8 cm, PR-04, cez stenu, zriadenie, utesnenie na kóte -1,30   </t>
  </si>
  <si>
    <t>3816200327</t>
  </si>
  <si>
    <t xml:space="preserve">Oceľový poklop 74x99 cm, mat.tr.11, zinkovaný   </t>
  </si>
  <si>
    <t>380311642</t>
  </si>
  <si>
    <t xml:space="preserve">Kompletné konštrukcie čistiarní odpad. vôd z betónu prostého tr.C 16/20, hr.nad 150 do 300mm   </t>
  </si>
  <si>
    <t>380356211</t>
  </si>
  <si>
    <t xml:space="preserve">Debnenie kompl. konštrukcií čistiarní odpad. vôd z plôch rovinných zhotovenie   </t>
  </si>
  <si>
    <t>380356212</t>
  </si>
  <si>
    <t xml:space="preserve">Debnenie kompl. konštrukcií čistiarní odpad. vôd z plôch rovinných odstránenie   </t>
  </si>
  <si>
    <t>411321313a</t>
  </si>
  <si>
    <t xml:space="preserve">Betón stropov doskových a trámových,  železový tr.C 20/25   </t>
  </si>
  <si>
    <t>411351105</t>
  </si>
  <si>
    <t xml:space="preserve">Debnenie stropov trámových zhotovenie-dielce   </t>
  </si>
  <si>
    <t>411351106</t>
  </si>
  <si>
    <t xml:space="preserve">Debnenie stropov trámových odstránenie-dielce   </t>
  </si>
  <si>
    <t>411354173</t>
  </si>
  <si>
    <t xml:space="preserve">Podporná konštrukcia stropov pre zaťaženie do 12 kpa zhotovenie   </t>
  </si>
  <si>
    <t>411354174</t>
  </si>
  <si>
    <t xml:space="preserve">Podporná konštrukcia stropov pre zaťaženie do 12 kpa odstránenie   </t>
  </si>
  <si>
    <t>411362021</t>
  </si>
  <si>
    <t xml:space="preserve">Výstuž stropov doskových, trámových, vložkových,konzolových alebo balkónových, zo zváraných sietí KARI   </t>
  </si>
  <si>
    <t>3816200331</t>
  </si>
  <si>
    <t xml:space="preserve">Zriadenie prepážky z polymérového betónu   </t>
  </si>
  <si>
    <t>3816200333</t>
  </si>
  <si>
    <t xml:space="preserve">Prestup fí 25 cm, PR-01, cez stenu, zriadenie, utesnenie na kóte -1,61   </t>
  </si>
  <si>
    <t>3816200334</t>
  </si>
  <si>
    <t>411321414</t>
  </si>
  <si>
    <t xml:space="preserve">Betón stropov doskových a trámových,  železový tr.C 25/30   </t>
  </si>
  <si>
    <t>411351101</t>
  </si>
  <si>
    <t xml:space="preserve">Debnenie stropov doskových zhotovenie-dielce   </t>
  </si>
  <si>
    <t>411351102</t>
  </si>
  <si>
    <t xml:space="preserve">Debnenie stropov doskových odstránenie-dielce   </t>
  </si>
  <si>
    <t>411354171</t>
  </si>
  <si>
    <t xml:space="preserve">Podporná konštrukcia stropov pre zaťaženie do 5 kpa zhotovenie   </t>
  </si>
  <si>
    <t>411354172</t>
  </si>
  <si>
    <t xml:space="preserve">Podporná konštrukcia stropov pre zaťaženie do 5 kpa odstránenie   </t>
  </si>
  <si>
    <t>411361821</t>
  </si>
  <si>
    <t xml:space="preserve">Výstuž stropov doskových, trámových, vložkových,konzolových alebo balkónových, 10505   </t>
  </si>
  <si>
    <t>417361821</t>
  </si>
  <si>
    <t xml:space="preserve">Výstuž stužujúcich pásov a vencov z betonárskej ocele 10505   </t>
  </si>
  <si>
    <t>612456212</t>
  </si>
  <si>
    <t xml:space="preserve">Postrek vodotesných alebo tepelných izolácií na stenách maltou cementovou, hr. jadra 8 mm   </t>
  </si>
  <si>
    <t>612465111</t>
  </si>
  <si>
    <t xml:space="preserve">Príprava podkladu, prednástrek BAUMIT,pod omietky vnút.stien,miešanie strojne,nanášanie ručne hr.2 mm   </t>
  </si>
  <si>
    <t>612465131</t>
  </si>
  <si>
    <t xml:space="preserve">Vnútorná omietka stien BAUMIT, vápennocementová,miešanie a nanášanie strojne,MVS 25 hr.1 cm   </t>
  </si>
  <si>
    <t>622464222</t>
  </si>
  <si>
    <t xml:space="preserve">Vonkajšia omietka stien BAUMIT tenkovrstvová silikátová základ a škrabaná 2 mm   </t>
  </si>
  <si>
    <t>622464311</t>
  </si>
  <si>
    <t xml:space="preserve">Vonkajšia omietka stien BAUMIT ušľachtilá mozaiková so základným náterom Granopor, hr.zrna 2 mm   </t>
  </si>
  <si>
    <t>622466111</t>
  </si>
  <si>
    <t xml:space="preserve">Príprava podkladu, prednástrek BAUMIT,pod omietky vonk.stien,miešanie strojne,nanášanie ručne hr.2 mm   </t>
  </si>
  <si>
    <t>622466132</t>
  </si>
  <si>
    <t xml:space="preserve">Vonkajšia omietka stien BAUMIT, vápennocementová,miešanie a nanášanie strojne,MCS 35 hr.1,5 cm   </t>
  </si>
  <si>
    <t>941941031</t>
  </si>
  <si>
    <t xml:space="preserve">Montáž lešenia ľahkého pracovného radového s podlahami šírky od 0, 80 do 1,00 m a výšky do 10 m   </t>
  </si>
  <si>
    <t>941941191</t>
  </si>
  <si>
    <t xml:space="preserve">Príplatok za prvý a každý ďalší i začatý mesiac použitia lešenia šírky od 0,80 do 1,00 m, výšky do 10 m   </t>
  </si>
  <si>
    <t>941941831</t>
  </si>
  <si>
    <t xml:space="preserve">Demontáž lešenia ľahkého pracovného radového a s podlahami, šírky 0,80-1,00 m a výšky do 10m   </t>
  </si>
  <si>
    <t>941955002</t>
  </si>
  <si>
    <t xml:space="preserve">Lešenie ľahké pracovné pomocné, s výškou lešeňovej podlahy nad 1,20 do 1,90 m   </t>
  </si>
  <si>
    <t>952901221</t>
  </si>
  <si>
    <t xml:space="preserve">Vyčistenie budov priemyselných objektov akejkoľvek výšky   </t>
  </si>
  <si>
    <t xml:space="preserve">Zhotovenie izolácie proti zemnej vlhkosti vodorovná náterom penetračným za studena   </t>
  </si>
  <si>
    <t xml:space="preserve">Zhotovenie  izolácie proti zemnej vlhkosti a tlakovej vode vodorovná NAIP pritavením   </t>
  </si>
  <si>
    <t>6283221000</t>
  </si>
  <si>
    <t xml:space="preserve">Pás ťažký asfaltový Hydrobit v 60 s 35   </t>
  </si>
  <si>
    <t>713141151</t>
  </si>
  <si>
    <t xml:space="preserve">Montáž tepelnej izolácie pásmi striech, jednovrstvová kladenie na sucho   </t>
  </si>
  <si>
    <t>6314150050</t>
  </si>
  <si>
    <t xml:space="preserve">Nobasil-Knauf Insulation MPN hrúbky 100 mm, doska z minerálnej vlny   </t>
  </si>
  <si>
    <t>713191127</t>
  </si>
  <si>
    <t xml:space="preserve">Izolácia - parozábrana   </t>
  </si>
  <si>
    <t>721170040</t>
  </si>
  <si>
    <t xml:space="preserve">Ohyb odpadneho potrubia PVC D 40   </t>
  </si>
  <si>
    <t>721171109</t>
  </si>
  <si>
    <t xml:space="preserve">Potrubie z PVC - U odpadové ležaté hrdlové D 110x2, 2   </t>
  </si>
  <si>
    <t>722171112</t>
  </si>
  <si>
    <t xml:space="preserve">Potrubie plasthliníkové ALPEX - DUO 18x2 mm v kotúčoch   </t>
  </si>
  <si>
    <t>722190402</t>
  </si>
  <si>
    <t xml:space="preserve">Vyvedenie a upevnenie výpustky DN 20   </t>
  </si>
  <si>
    <t>722190409</t>
  </si>
  <si>
    <t xml:space="preserve">Vyvedenie a upevnenie výpustky do DN 100   </t>
  </si>
  <si>
    <t>725119215</t>
  </si>
  <si>
    <t xml:space="preserve">Montáž záchodovej misy volne stojacej s rovným odpadom   </t>
  </si>
  <si>
    <t>6423046600</t>
  </si>
  <si>
    <t xml:space="preserve">Misa záchodová farebná vonkajší vodorovný  odpad V   </t>
  </si>
  <si>
    <t>6420133850</t>
  </si>
  <si>
    <t xml:space="preserve">Sanitárna keramika JIKA FESTA umývadlo 40cm -1572.1   </t>
  </si>
  <si>
    <t>725219701</t>
  </si>
  <si>
    <t xml:space="preserve">Montáž predstenového systému umývadiel do masívnej murovanej konštrukcie (napr.GEBERIT, AlcaPlast)   </t>
  </si>
  <si>
    <t>súb</t>
  </si>
  <si>
    <t>725241111</t>
  </si>
  <si>
    <t xml:space="preserve">Montáž - vanička sprchová akrylátová štvorcová 800x800 mm   </t>
  </si>
  <si>
    <t>5542300000</t>
  </si>
  <si>
    <t xml:space="preserve">Vanička sprchová akrylátová STEFANI hladká 80x80 cm biela   </t>
  </si>
  <si>
    <t>725539100</t>
  </si>
  <si>
    <t xml:space="preserve">Montáž elektrického zásobníka akumulačného stojatého do 30 L   </t>
  </si>
  <si>
    <t>5413000170</t>
  </si>
  <si>
    <t xml:space="preserve">Tatramat akumulačný elektrický tlakový ohrievač stojatý s objemom  30L.   </t>
  </si>
  <si>
    <t>725819401</t>
  </si>
  <si>
    <t xml:space="preserve">Montáž ventilu rohového s pripojovacou rúrkou G 1/2   </t>
  </si>
  <si>
    <t>5510124200</t>
  </si>
  <si>
    <t xml:space="preserve">Ventil rohovy RD L 80 1/2"   </t>
  </si>
  <si>
    <t>725829201</t>
  </si>
  <si>
    <t xml:space="preserve">Montáž batérie umývadlovej a drezovej nástennej pákovej, alebo klasickej   </t>
  </si>
  <si>
    <t>5514670400</t>
  </si>
  <si>
    <t xml:space="preserve">KLUDI STANDARD Umývadlová batéria DN 15   chróm   210580515   </t>
  </si>
  <si>
    <t>725849201</t>
  </si>
  <si>
    <t xml:space="preserve">Montáž batérie sprchovej nástennej pákovej, klasickej   </t>
  </si>
  <si>
    <t>5514360600</t>
  </si>
  <si>
    <t xml:space="preserve">KLUDI Sprchová batéria KLUDI-MIX   </t>
  </si>
  <si>
    <t>762332110</t>
  </si>
  <si>
    <t xml:space="preserve">Montáž viazaných konštrukcií krovov striech z reziva priemernej plochy do 120 cm2   </t>
  </si>
  <si>
    <t>762332120</t>
  </si>
  <si>
    <t xml:space="preserve">Montáž viazaných konštrukcií krovov striech z reziva priemernej plochy 120-224 cm2   </t>
  </si>
  <si>
    <t>762332130</t>
  </si>
  <si>
    <t xml:space="preserve">Montáž viazaných konštrukcií krovov striech z reziva priemernej plochy 224-288 cm2   </t>
  </si>
  <si>
    <t>6051010105</t>
  </si>
  <si>
    <t xml:space="preserve">Rezivo na krov   </t>
  </si>
  <si>
    <t>762342202</t>
  </si>
  <si>
    <t xml:space="preserve">Montáž debnenia a latovania štítových odkvapových ríms pri vzdialenosti lát do 220 mm   </t>
  </si>
  <si>
    <t>6051010106</t>
  </si>
  <si>
    <t xml:space="preserve">Rezivo na krov - laty   </t>
  </si>
  <si>
    <t>762395000</t>
  </si>
  <si>
    <t xml:space="preserve">Spojovacie prostriedky  pre viazané konštrukcie krovov, debnenie a laťovanie, nadstrešné konštr., spádové kliny - svorky, dosky, klince, pásová oceľ, vruty   </t>
  </si>
  <si>
    <t>763133310</t>
  </si>
  <si>
    <t xml:space="preserve">SDK podhľad KNAUF D113 zavesená nosná kca ocel profil dosky GKBI hr. 12,5   </t>
  </si>
  <si>
    <t>764352300</t>
  </si>
  <si>
    <t xml:space="preserve">Žľaby pododkvapové Ruukki, polkruhové,farba RR 20,priemer 150 mm   </t>
  </si>
  <si>
    <t>764359221</t>
  </si>
  <si>
    <t xml:space="preserve">Kotkík žľabový Ruukki, farba RR 20,priemer 100 mm   </t>
  </si>
  <si>
    <t>764454212</t>
  </si>
  <si>
    <t xml:space="preserve">Odpadové rúry Ruukki, farba RR 20,priemer 100 mm   </t>
  </si>
  <si>
    <t>76616200301</t>
  </si>
  <si>
    <t xml:space="preserve">Dvere 192x200 cm   </t>
  </si>
  <si>
    <t>76616200302</t>
  </si>
  <si>
    <t xml:space="preserve">Dvere 150x200 cm   </t>
  </si>
  <si>
    <t>76616200303</t>
  </si>
  <si>
    <t xml:space="preserve">Okno 120x90 cm   </t>
  </si>
  <si>
    <t>76616200304</t>
  </si>
  <si>
    <t xml:space="preserve">Okno 90x90 cm   </t>
  </si>
  <si>
    <t>76616200305</t>
  </si>
  <si>
    <t xml:space="preserve">Okno 60x60 cm   </t>
  </si>
  <si>
    <t>76616200306</t>
  </si>
  <si>
    <t xml:space="preserve">Dvere vnútorné 90x197 cm, vrátane obložkovej zárubne   </t>
  </si>
  <si>
    <t>76616200307</t>
  </si>
  <si>
    <t xml:space="preserve">Dvere vnútorné 70x197 cm, vrátane obložkovej zárubne   </t>
  </si>
  <si>
    <t>76616200308</t>
  </si>
  <si>
    <t xml:space="preserve">Dvere vnútorné 60x197 cm, vrátane obložkovej zárubne   </t>
  </si>
  <si>
    <t>76716200301</t>
  </si>
  <si>
    <t xml:space="preserve">Schodisko v strojovni kalu, 8x138/290 mm, vrátane zábradlia a zinkovanej úpravy   </t>
  </si>
  <si>
    <t>76716200302</t>
  </si>
  <si>
    <t xml:space="preserve">Poklop 70x70 cm, vrátane zinkovanej úpravy   </t>
  </si>
  <si>
    <t>76716200303</t>
  </si>
  <si>
    <t xml:space="preserve">Kompozitovaný rošt (podlaha)   </t>
  </si>
  <si>
    <t>76716200304</t>
  </si>
  <si>
    <t xml:space="preserve">Zábradlie na AN a DN v.110 cm, vrátane zinkovanej úpravy   </t>
  </si>
  <si>
    <t>767392112</t>
  </si>
  <si>
    <t xml:space="preserve">Montáž krytiny striech plechom tvarovaným skrutkovaním   </t>
  </si>
  <si>
    <t>1388002900</t>
  </si>
  <si>
    <t xml:space="preserve">Plech hladký poplastovaný RUUKKI - RANNILA T 40 PE 15 hrúbka 0.88 mm   </t>
  </si>
  <si>
    <t>1388002905</t>
  </si>
  <si>
    <t xml:space="preserve">Rannila 40  PE 15 hrúbka 0.88mm - hrebenáč s tesnením   </t>
  </si>
  <si>
    <t>771575107</t>
  </si>
  <si>
    <t xml:space="preserve">Montáž podláh z dlaždíc keram. ukladanie do tmelu bez povrchovej úpravy alebo glaz. hladkých 200x200 mm   </t>
  </si>
  <si>
    <t>5976400110</t>
  </si>
  <si>
    <t xml:space="preserve">Dlaždice keramické s hladkým povrchom líca A 200x200x8 IIa   </t>
  </si>
  <si>
    <t>781415014</t>
  </si>
  <si>
    <t xml:space="preserve">Montáž obkladov vnútor. stien kladených do tmelu pravouhlých veľ. 200x200mm   </t>
  </si>
  <si>
    <t>5978692150</t>
  </si>
  <si>
    <t xml:space="preserve">Obkladačky keramické s jednofarebným základom dvojfarebnou potlačou B 200x200 trieda oteruvzdornostiIII   </t>
  </si>
  <si>
    <t>783784103</t>
  </si>
  <si>
    <t xml:space="preserve">Nátery tesárskych konštrukcií povrchová impregnácia Pyrotonom 50   </t>
  </si>
  <si>
    <t>783894112</t>
  </si>
  <si>
    <t xml:space="preserve">Náter farbami ekologickými riediteľnými vodou PAMLATEXOM univerzálnym bielym stropov dvojnásobný   </t>
  </si>
  <si>
    <t>784413301</t>
  </si>
  <si>
    <t xml:space="preserve">Pačokovanie vápenným mliekom dvojnásobné s 1x bielením v miestnostiach výšky do 3, 80 m   </t>
  </si>
  <si>
    <t>784434271</t>
  </si>
  <si>
    <t xml:space="preserve">Maľby glejové dvoj a viacfarebné s bielym stropom dvojnás. s dvojnás. pačokovaním výšky do 3, 80 m   </t>
  </si>
  <si>
    <t>24016200301</t>
  </si>
  <si>
    <t xml:space="preserve">Ventilátor kruhový 400 mm   </t>
  </si>
  <si>
    <t>SO 20.3    Rozvody NN a bleskozvod</t>
  </si>
  <si>
    <t>210162003203</t>
  </si>
  <si>
    <t>SO 20.4    Potrubné prepojenia, merný objekt a výustný objekt</t>
  </si>
  <si>
    <t>JKSO:   814 12</t>
  </si>
  <si>
    <t>892371000c</t>
  </si>
  <si>
    <t>899100501</t>
  </si>
  <si>
    <t xml:space="preserve">Merný objekt vyskladaný z betónových skruží s tesnením a kanalizačného dna, zákrytovej dosky, stúpačiek a nábehového pravouhlého betónového žľabu   </t>
  </si>
  <si>
    <t>899100502</t>
  </si>
  <si>
    <t>SO 20.5    Spevnené plochy</t>
  </si>
  <si>
    <t>JKSO:   822 51</t>
  </si>
  <si>
    <t>577141212c</t>
  </si>
  <si>
    <t xml:space="preserve">Povrchová úprava spevnených plôch z drvenej asfaltovej hmoty, hr.10 cm (vyťažená z asfaltových ciest)   </t>
  </si>
  <si>
    <t>917862111</t>
  </si>
  <si>
    <t xml:space="preserve">Osadenie chodník. obrub. betón. stojatého s bočnou oporou z betónu prostého tr. C 10/12, 5 do lôžka   </t>
  </si>
  <si>
    <t>OBC</t>
  </si>
  <si>
    <t xml:space="preserve">Obrubník Obrubník cestný Premac  OBRUBNÍK CESTNÝ 100x26x15 cm   </t>
  </si>
  <si>
    <t>SO 20.6    Terénne a sadové úpravy</t>
  </si>
  <si>
    <t>JKSO:   823 27</t>
  </si>
  <si>
    <t>122101101</t>
  </si>
  <si>
    <t xml:space="preserve">Odkopávka a prekopávka nezapažená v horninách 1-2 do 100 m3   </t>
  </si>
  <si>
    <t>162601102</t>
  </si>
  <si>
    <t xml:space="preserve">Vodorovné premiestnenie výkopku tr.1-4 do 5000 m   </t>
  </si>
  <si>
    <t>167101101</t>
  </si>
  <si>
    <t xml:space="preserve">Nakladanie neuľahnutého výkopku z hornín tr.1-4 do 100 m3   </t>
  </si>
  <si>
    <t>180402111</t>
  </si>
  <si>
    <t xml:space="preserve">Založenie trávnika parkového výsevom v rovine do 1:5   </t>
  </si>
  <si>
    <t>0057211200</t>
  </si>
  <si>
    <t xml:space="preserve">Trávové semeno - parková zmes   </t>
  </si>
  <si>
    <t>181301102</t>
  </si>
  <si>
    <t xml:space="preserve">Rozprestretie ornice v rovine, plocha do 500 m2,hr.do 150 mm   </t>
  </si>
  <si>
    <t>183101112</t>
  </si>
  <si>
    <t xml:space="preserve">Hĺbenie jamky v rovine alebo na svahu do 1:5, objem nad 0,01 do 0,02 m3   </t>
  </si>
  <si>
    <t>184102111</t>
  </si>
  <si>
    <t xml:space="preserve">Výsadba dreviny s balom v rovine alebo na svahu do 1:5, priemer balu nad 100 do 200 mm   </t>
  </si>
  <si>
    <t>0266183800</t>
  </si>
  <si>
    <t xml:space="preserve">Tuja - Thuja occidentalis Malonyana, d 40 - 60 cm   </t>
  </si>
  <si>
    <t>SO 20.7    Oplotenie</t>
  </si>
  <si>
    <t>JKSO:   815 23</t>
  </si>
  <si>
    <t>130201001</t>
  </si>
  <si>
    <t xml:space="preserve">Výkop jamy a ryhy v obmedzenom priestore horn. tr.3 ručne   </t>
  </si>
  <si>
    <t>167101100</t>
  </si>
  <si>
    <t xml:space="preserve">Nakladanie výkopku tr.1-4 ručne   </t>
  </si>
  <si>
    <t>338121127</t>
  </si>
  <si>
    <t xml:space="preserve">Osadenie stĺpika železobetónového so zabetónovaním pätky o objeme do 0.30 m3   </t>
  </si>
  <si>
    <t>5923142000</t>
  </si>
  <si>
    <t xml:space="preserve">Stĺpik s drážkami radový i rohový KZV 12-290 10,5x16x290   </t>
  </si>
  <si>
    <t>5923142005</t>
  </si>
  <si>
    <t xml:space="preserve">Stĺpik s drážkami rohový i rohový KZV 12-290 18x16x290   </t>
  </si>
  <si>
    <t>348121121</t>
  </si>
  <si>
    <t xml:space="preserve">Osadenie dosky plotovej železobetónovej prefabrikovanej 300x50x2000 mm   </t>
  </si>
  <si>
    <t>5923310000</t>
  </si>
  <si>
    <t xml:space="preserve">Doska a tvárnica plotová výplňová železobetónová KZD 2-200 198x5x29,5   </t>
  </si>
  <si>
    <t>767920260</t>
  </si>
  <si>
    <t xml:space="preserve">Montáž vrát a vrátok k oploteniu osadzovaných na stĺpiky oceľové, s plochou jednotl. nad 10 do 15m2   </t>
  </si>
  <si>
    <t>553457101</t>
  </si>
  <si>
    <t xml:space="preserve">Brána oceľová otváravá s bránkou, 400x195 cm   </t>
  </si>
  <si>
    <t>783225100</t>
  </si>
  <si>
    <t xml:space="preserve">Nátery kov.stav.doplnk.konštr. syntetické farby  na vzduchu schnúce dvojnás. 1x s emailov.   </t>
  </si>
  <si>
    <t>SO 20.8    Požiarna ochrana</t>
  </si>
  <si>
    <t>44-M</t>
  </si>
  <si>
    <t xml:space="preserve">Montáž hasiacich zariadení   </t>
  </si>
  <si>
    <t>4401620031</t>
  </si>
  <si>
    <t xml:space="preserve">Práškový hasiaci prístroj PHP 6 kg   </t>
  </si>
  <si>
    <t>Objekt:   SO 30    Prípojka NN pre ČOV</t>
  </si>
  <si>
    <t>21016200330</t>
  </si>
  <si>
    <t>Objekt:   SO 40    Vodovodná prípojka pre ČOV</t>
  </si>
  <si>
    <t>JKSO:   827 19</t>
  </si>
  <si>
    <t>81.</t>
  </si>
  <si>
    <t xml:space="preserve">Vodomerná šachta   </t>
  </si>
  <si>
    <t>83.</t>
  </si>
  <si>
    <t xml:space="preserve">Potrubia vo vodomernej šachte   </t>
  </si>
  <si>
    <t>891163111</t>
  </si>
  <si>
    <t xml:space="preserve">Montáž vodovodnej armatúry na potrubí ventil hlavný pre prípojky DN 25   </t>
  </si>
  <si>
    <t>4221133605</t>
  </si>
  <si>
    <t xml:space="preserve">Ventil pre navŕtavací pás s vonkajším závitom, hrdlo ISO, vnútorný závit D32, typ č.2800, DN25, GGG400   </t>
  </si>
  <si>
    <t>4229126100</t>
  </si>
  <si>
    <t xml:space="preserve">Zemná ventilová súprava teleskopická so skrutkovým pripojením č.9601 pre DN25,Rd=1,3 - 1,8 m   </t>
  </si>
  <si>
    <t>892372111a</t>
  </si>
  <si>
    <t xml:space="preserve">Zabezpečenie koncov vodovodného potrubia pri tlakových skúškach DN 100 mm   </t>
  </si>
  <si>
    <t>899401111a</t>
  </si>
  <si>
    <t xml:space="preserve">Osadenie poklopu ventilového vrátane osadenia podkladovej platne   </t>
  </si>
  <si>
    <t>4229135207</t>
  </si>
  <si>
    <t xml:space="preserve">Poklop ventilový teleskopický z plastu a LT č.1851   </t>
  </si>
  <si>
    <t>2861001004</t>
  </si>
  <si>
    <t xml:space="preserve">Podkladová platňa z plastu pre uličné poklopy ventilové, č.3481   </t>
  </si>
  <si>
    <t>4229126102</t>
  </si>
  <si>
    <t xml:space="preserve">Zemná súprava posúvačová teleskopická s tesnením a skrutkovým pripojením, č.9500E2, Rd=1,3 - 1,8 m, pre DN 50 až 100 mm   </t>
  </si>
  <si>
    <t>2861001001</t>
  </si>
  <si>
    <t xml:space="preserve">Podkladová platňa z plastu pre uličné poklopy posúvačové, č.3481   </t>
  </si>
  <si>
    <t>899712111a</t>
  </si>
  <si>
    <t xml:space="preserve">Orientačná tabuľka na vodovodných rádoch pre posúvače a napojovacie vývody signálu na stĺpiku oceľovom, vrátane osadenia   </t>
  </si>
  <si>
    <t>899712111b</t>
  </si>
  <si>
    <t xml:space="preserve">Orientačný stĺpik s betónovým základom l=2,5 m, modro-biely, vrátane osadenia   </t>
  </si>
  <si>
    <t>899712111c</t>
  </si>
  <si>
    <t xml:space="preserve">Výstražná PE fólia modrá 330x0,07 mm   </t>
  </si>
  <si>
    <t>899721111a</t>
  </si>
  <si>
    <t xml:space="preserve">Signalizačný vodič CY 4 mm2, vrátane samozmrasťovacích spojok, vyvedenia a ukončenia do poklopov   </t>
  </si>
  <si>
    <t>821Ap30</t>
  </si>
  <si>
    <t xml:space="preserve">Navŕtavací pás na PE potrubia DAV - kit, PE100, SDR11, s ventilom a MB objímkou, D110/1", PN16   </t>
  </si>
  <si>
    <t>871161121</t>
  </si>
  <si>
    <t xml:space="preserve">Montáž potrubia z tlakových rúrok polyetylénových vonkajšieho priemeru 32 mm   </t>
  </si>
  <si>
    <t>821Ap32.</t>
  </si>
  <si>
    <t xml:space="preserve">HDPE tlakové potrubie D32x3,0 mm, SDR11, DN25, PN16, PE100   </t>
  </si>
  <si>
    <t>821Ap41</t>
  </si>
  <si>
    <t xml:space="preserve">Ostatné práce na rúrovom vedení, tlakové skúšky vodovodného potrubia do DN 50, vrátane armatúr a tvaroviek   </t>
  </si>
  <si>
    <t>821Ap42</t>
  </si>
  <si>
    <t xml:space="preserve">Preplach a dezinfekcia vodovodného potrubia DN do 50 mm, vrátane dodávky vody, dezinfekcie a rozborov vody   </t>
  </si>
  <si>
    <t>81.01</t>
  </si>
  <si>
    <t xml:space="preserve">Oceľový rebrík pozinkovaný š=300 mm, l=1700 mm, vrátane kotviaceho materiálu   </t>
  </si>
  <si>
    <t>81.02</t>
  </si>
  <si>
    <t xml:space="preserve">Osadenie rebríka   </t>
  </si>
  <si>
    <t>81.03</t>
  </si>
  <si>
    <t xml:space="preserve">Liatinový poklop 600x600 mm, pre zaťaženie C 250kN, s rámom   </t>
  </si>
  <si>
    <t>81.04</t>
  </si>
  <si>
    <t xml:space="preserve">Osadenie štvorcového poklopu s rámom, vrátane podbetónovania a obetónovania, hmotnosti do 150 kg   </t>
  </si>
  <si>
    <t>81.05</t>
  </si>
  <si>
    <t xml:space="preserve">Vyspravenie prestupov potrubí expanzívnou maltou na zálievky VUSOKRET   </t>
  </si>
  <si>
    <t>81.07</t>
  </si>
  <si>
    <t xml:space="preserve">Vodomerná šachta VŠ2, vnútorných rozmerov 0,9x1,2x1,8 m, vrátane vstupného komína H=200 mm   </t>
  </si>
  <si>
    <t>81.08</t>
  </si>
  <si>
    <t xml:space="preserve">Izolácia proti zemnej vlhkosti - 1x penetračný náter   </t>
  </si>
  <si>
    <t>81.09</t>
  </si>
  <si>
    <t xml:space="preserve">Izolácia proti zemnej vlhkosti - 2x asfaltový náter   </t>
  </si>
  <si>
    <t>81.11</t>
  </si>
  <si>
    <t xml:space="preserve">Osadenie šachty   </t>
  </si>
  <si>
    <t>83.01</t>
  </si>
  <si>
    <t xml:space="preserve">Oceľová rúra pozinkovaná závitová priem.48,3x3,25 mm   </t>
  </si>
  <si>
    <t>83.02</t>
  </si>
  <si>
    <t xml:space="preserve">Montáž oceľového potrubia priem.1 1/2"   </t>
  </si>
  <si>
    <t>83.03</t>
  </si>
  <si>
    <t xml:space="preserve">PP spojka s vonkajším závitom PE/OC  D50/1 1/2", ZMP   </t>
  </si>
  <si>
    <t>83.04</t>
  </si>
  <si>
    <t xml:space="preserve">PP spojka s vonkajším závitom PE/OC  D50/1 1/2", ZFP   </t>
  </si>
  <si>
    <t>83.05</t>
  </si>
  <si>
    <t xml:space="preserve">Koleno jednoznačné s vnútorným a vonkajším závitom K1 - K40/90°   </t>
  </si>
  <si>
    <t>83.06</t>
  </si>
  <si>
    <t xml:space="preserve">Redukovaná prechodka č.241  DN40/25   </t>
  </si>
  <si>
    <t>83.07</t>
  </si>
  <si>
    <t xml:space="preserve">Nadstavec so skrutkovaním k vodomeru  DN25 (priem.1")   </t>
  </si>
  <si>
    <t>83.08</t>
  </si>
  <si>
    <t xml:space="preserve">Vsuvka jednoznačná s vonkajším závitom č.280, DN40   </t>
  </si>
  <si>
    <t>83.09</t>
  </si>
  <si>
    <t xml:space="preserve">Vsuvka jednoznačná s vonkajším závitom č.280, DN20   </t>
  </si>
  <si>
    <t>83.10</t>
  </si>
  <si>
    <t xml:space="preserve">Skrutkovanie priame s vonkajším a vnútorným závitom č.331, DN40   </t>
  </si>
  <si>
    <t>83.11</t>
  </si>
  <si>
    <t xml:space="preserve">Odbočka redukovaná TE č.130, DN40/20   </t>
  </si>
  <si>
    <t>83.12</t>
  </si>
  <si>
    <t xml:space="preserve">Odbočka redukovaná TE č.130, DN20/15   </t>
  </si>
  <si>
    <t>83.13</t>
  </si>
  <si>
    <t xml:space="preserve">Ventil  V 3040, OT58, DN40   </t>
  </si>
  <si>
    <t>83.14</t>
  </si>
  <si>
    <t xml:space="preserve">Ventil  KE 125T s odvodnením, OT58, DN40   </t>
  </si>
  <si>
    <t>83.15</t>
  </si>
  <si>
    <t xml:space="preserve">Guľový ventil  KE 241 MF, OT58, DN20   </t>
  </si>
  <si>
    <t>83.16</t>
  </si>
  <si>
    <t xml:space="preserve">Guľový ventil  KE 233, OT58, DN15   </t>
  </si>
  <si>
    <t>83.17</t>
  </si>
  <si>
    <t xml:space="preserve">Spätná klapka CLAPET, OT58, DN40   </t>
  </si>
  <si>
    <t>83.18</t>
  </si>
  <si>
    <t xml:space="preserve">Filter  K-508, OT58, DN40   </t>
  </si>
  <si>
    <t>83.19</t>
  </si>
  <si>
    <t xml:space="preserve">Tlakomer priem.100 mm (0-100 MPa) typ 312   </t>
  </si>
  <si>
    <t>83.20</t>
  </si>
  <si>
    <t xml:space="preserve">Vodomer viacvtokový mokrobežný M-NQNG6XN, DN25, PN16, typ 420   </t>
  </si>
  <si>
    <t>83.21</t>
  </si>
  <si>
    <t xml:space="preserve">Montáž tvaroviek v šachte, fitingov závitových liatinových, DN20   </t>
  </si>
  <si>
    <t>83.22</t>
  </si>
  <si>
    <t xml:space="preserve">Montáž tvaroviek v šachte, fitingov závitových liatinových, DN25   </t>
  </si>
  <si>
    <t>83.23</t>
  </si>
  <si>
    <t xml:space="preserve">Montáž tvaroviek v šachte, fitingov závitových liatinových, DN40   </t>
  </si>
  <si>
    <t>83.24</t>
  </si>
  <si>
    <t xml:space="preserve">Montáž armatúr závitových posúvačov v šachte, DN15   </t>
  </si>
  <si>
    <t>83.25</t>
  </si>
  <si>
    <t xml:space="preserve">Montáž armatúr závitových posúvačov v šachte, DN20   </t>
  </si>
  <si>
    <t>83.26</t>
  </si>
  <si>
    <t xml:space="preserve">Montáž armatúr závitových posúvačov v šachte, DN40   </t>
  </si>
  <si>
    <t>83.27</t>
  </si>
  <si>
    <t xml:space="preserve">Montáž vodomeru DN25   </t>
  </si>
  <si>
    <t>83.28</t>
  </si>
  <si>
    <t xml:space="preserve">Montáž filtra DN40   </t>
  </si>
  <si>
    <t>83.29</t>
  </si>
  <si>
    <t xml:space="preserve">Montáž spätnej klapky DN40   </t>
  </si>
  <si>
    <t>83.30</t>
  </si>
  <si>
    <t xml:space="preserve">Montáž tlakomerovej zostavy vrátane tlakomeru   </t>
  </si>
  <si>
    <t>83.31</t>
  </si>
  <si>
    <t xml:space="preserve">Montáž PE tvaroviek DN40, jednoosých   </t>
  </si>
  <si>
    <t>952901411</t>
  </si>
  <si>
    <t xml:space="preserve">Vyčistenie ostatných objektov akejkoľvek výšky   </t>
  </si>
  <si>
    <t>Objekt:   PS 10   Kanalizácia</t>
  </si>
  <si>
    <t>PS 10.1   Čerpacia stanica ČS1</t>
  </si>
  <si>
    <t xml:space="preserve">JKSO:   </t>
  </si>
  <si>
    <t>35-M</t>
  </si>
  <si>
    <t xml:space="preserve">Montáž čerpadiel,kompr.a vodoh.zar.   </t>
  </si>
  <si>
    <t>350162003101</t>
  </si>
  <si>
    <t>Objekt:   PS 20   Čistiareň odpadových vôd</t>
  </si>
  <si>
    <t>PS 20.1   Objekt dovozu žumpových vôd</t>
  </si>
  <si>
    <t>350162003201</t>
  </si>
  <si>
    <t>PS 20.2   Združený objekt ČOV a prevádzková budova</t>
  </si>
  <si>
    <t>350162003202a</t>
  </si>
  <si>
    <t xml:space="preserve">Dodávka a montáž - Čerpacia stanica   </t>
  </si>
  <si>
    <t>350162003202b</t>
  </si>
  <si>
    <t xml:space="preserve">Dodávka a montáž - Mechanické predčistenie a rozdeľovací objekt   </t>
  </si>
  <si>
    <t>350162003202c</t>
  </si>
  <si>
    <t xml:space="preserve">Dodávka a montáž - Biologická linka (ANdn, ANnn, DN)   </t>
  </si>
  <si>
    <t>350162003202d</t>
  </si>
  <si>
    <t xml:space="preserve">Dodávka a montáž - Kalové hospodárstvo   </t>
  </si>
  <si>
    <t>350162003202e</t>
  </si>
  <si>
    <t xml:space="preserve">Dodávka a montáž - Terciálny stupeň   </t>
  </si>
  <si>
    <t>PS 20.3   Elektročasť</t>
  </si>
  <si>
    <t xml:space="preserve">Dodávka a montáž - Elektročasť   </t>
  </si>
  <si>
    <t>PS 20.4   Merný objekt</t>
  </si>
  <si>
    <t>22-M</t>
  </si>
  <si>
    <t xml:space="preserve">Montáže oznam. a zabezp. zariadení   </t>
  </si>
  <si>
    <t>220162003</t>
  </si>
  <si>
    <t xml:space="preserve">Dodávka a montáž - Ultrazvuková sonda   </t>
  </si>
  <si>
    <t>hrablicový kôš (17241)</t>
  </si>
  <si>
    <t>prenosné vyťahovacie zariadenie na kôš (tr. 17)</t>
  </si>
  <si>
    <t>konzola uchytenia hrab.koša, čerpadla, poklopu (17241)</t>
  </si>
  <si>
    <t>ponorné kalové čerpadlá Q=2l/s, H=7m, Pm=1,5kW, DN100</t>
  </si>
  <si>
    <t>pätkové kolená DN100</t>
  </si>
  <si>
    <t>vodiace zariadenie čerpadiel, tr. 17240</t>
  </si>
  <si>
    <t xml:space="preserve">vrchný držiak </t>
  </si>
  <si>
    <t>manipulačné lano PP 10</t>
  </si>
  <si>
    <t>kotvy do betónu M8 x 80</t>
  </si>
  <si>
    <t>ovládací panel pre čerpadlá</t>
  </si>
  <si>
    <t>výtlačné potrubie s armatúrami DN100 a potrubie DN150</t>
  </si>
  <si>
    <t>montáž</t>
  </si>
  <si>
    <t>komplet</t>
  </si>
  <si>
    <t>ručne stierané hrablice 400x850 medz. 200mm so žľabom 150x150, tr 17</t>
  </si>
  <si>
    <t>plastový kontajner</t>
  </si>
  <si>
    <t>ponorné kalové čerpadl Q=1l/s, H=7m, Pm=1,0kW, DN50</t>
  </si>
  <si>
    <t>pätkové koleno DN50</t>
  </si>
  <si>
    <t>vodiace zariadenie čerpadla, tr. 17240</t>
  </si>
  <si>
    <t>výtlačné potrubie s armatúrami DN50</t>
  </si>
  <si>
    <t>ponorné kalové čerpadlá Q=5,6l/s, H=9m, Pm=2,2kW, DN100</t>
  </si>
  <si>
    <t>SPOLU čerpacia stanica</t>
  </si>
  <si>
    <t>Rotačné sito RS1200</t>
  </si>
  <si>
    <t>závitovkový dopravník zhrabkov</t>
  </si>
  <si>
    <t>kontajner na zhrabky</t>
  </si>
  <si>
    <t>potrubné prepojenie</t>
  </si>
  <si>
    <t>rozdeľovací objekt s potrubím</t>
  </si>
  <si>
    <t>SPOLU mechanické predčistenie a rozdeľovací objekt</t>
  </si>
  <si>
    <t>ponorné miešadlo s spúšťacím zariadením</t>
  </si>
  <si>
    <t>potrubné rozvody tlakového vzduchu</t>
  </si>
  <si>
    <t>prevzdušňovacie elementy</t>
  </si>
  <si>
    <t>mamutkové čerpadlá v AN</t>
  </si>
  <si>
    <t>vybavenie DN (ukľudňujúci valec, odtokový žľab s potrubím, mamutkové čerpadlá)</t>
  </si>
  <si>
    <r>
      <t xml:space="preserve">dúchadlá Q=204m3/hod, Pe=5,7kW, Pm=7,5kW, </t>
    </r>
    <r>
      <rPr>
        <sz val="8"/>
        <rFont val="Times New Roman"/>
        <family val="1"/>
        <charset val="238"/>
      </rPr>
      <t>Δ</t>
    </r>
    <r>
      <rPr>
        <sz val="8"/>
        <rFont val="Arial"/>
        <family val="2"/>
        <charset val="238"/>
      </rPr>
      <t>p=70kPa</t>
    </r>
  </si>
  <si>
    <t>SPOLU biologická linka</t>
  </si>
  <si>
    <t>vybavenie kalojemov (prevzdušňovanie, odťah kalu, ponorné kalové čerpadlo Q=2m3/hod, Pm=1kW)</t>
  </si>
  <si>
    <t>linka odvodnenia kalu (kalolis, čerpanie kalu, dopravník, kontajner, príprava flokulantu)</t>
  </si>
  <si>
    <r>
      <t xml:space="preserve">dúchadlo Q=102m3/hod, Pe=3,0kW, Pm=4,0kW, </t>
    </r>
    <r>
      <rPr>
        <sz val="8"/>
        <rFont val="Times New Roman"/>
        <family val="1"/>
        <charset val="238"/>
      </rPr>
      <t>Δ</t>
    </r>
    <r>
      <rPr>
        <sz val="8"/>
        <rFont val="Arial"/>
        <family val="2"/>
        <charset val="238"/>
      </rPr>
      <t>p=70kPa</t>
    </r>
  </si>
  <si>
    <t>SPOLU kalové hospodárstvo</t>
  </si>
  <si>
    <t>mikrositový bubnový filter</t>
  </si>
  <si>
    <t>čerpadlo ostrekovej vody s potrubím</t>
  </si>
  <si>
    <t>SPOLU terciálny stupeň</t>
  </si>
  <si>
    <t>merný žľab</t>
  </si>
  <si>
    <t>ultrazvuková sonda, vyhodnocovacia jednotka</t>
  </si>
  <si>
    <t xml:space="preserve">kalibrácia </t>
  </si>
  <si>
    <t>SPOLU merný objekt</t>
  </si>
  <si>
    <t>Veko žľabu</t>
  </si>
  <si>
    <t>Rozvádzač RM1</t>
  </si>
  <si>
    <t>Stavebná časť ČS1                                   priemer 1500</t>
  </si>
  <si>
    <t>Odstránenie ornice s premiestn. na hromady, so zložením na vzdialenosť do 100 m a do 10000 m3</t>
  </si>
  <si>
    <t>Rozprestretie ornice v rovine, plocha do 500 m2, hr. do 300 mm</t>
  </si>
  <si>
    <t>Presun hmôt HSV</t>
  </si>
  <si>
    <t>Presun hmôt pre rúrové vedenie hĺbené z rúr z plast., hmôt alebo sklolamin. v otvorenom výkope</t>
  </si>
  <si>
    <t>Montáž kanalizačnej PP odbočky korugovanej DN 300</t>
  </si>
  <si>
    <t xml:space="preserve">Vodorovné premiestnenie výkopku po spevnenej ceste, horniny tr.1-4 do 25000 m   </t>
  </si>
  <si>
    <t>577141212R</t>
  </si>
  <si>
    <t>162701105R</t>
  </si>
  <si>
    <t>Rozoberanie zámkovej dlažby všetkých druhov v ploche nad 20 m2,  -0,26000t</t>
  </si>
  <si>
    <t>Kladenie zámkovej dlažby hr. 6 cm pre peších nad 20 m2 so zriadením lôžka z kameniva hr. 4 cm</t>
  </si>
  <si>
    <t>Stoka °B6°                                           PP-300           121 m</t>
  </si>
  <si>
    <t>Stoka °C4°                                           PP-300          211 m</t>
  </si>
  <si>
    <t>Montáž elektrotvarovky pre kanalizačné potrubia z PE 100 D 90 mm</t>
  </si>
  <si>
    <t>286530153900</t>
  </si>
  <si>
    <t>Lemový nákružok s integrovanou prírubou EFL PE 100 SDR 11 D/DN 90/80</t>
  </si>
  <si>
    <t>286530076000</t>
  </si>
  <si>
    <t>T-kus 90° PE 100 SDR 11 D90 mm</t>
  </si>
  <si>
    <t>286530178000</t>
  </si>
  <si>
    <t>Presuvná objímka, elektrotvarovka UB PE 100 SDR 11 D 90 mm</t>
  </si>
  <si>
    <t>286530187400</t>
  </si>
  <si>
    <t>Koleno 90° elektrotvarovkové W 90° PE 100 SDR 11 D 90 mm</t>
  </si>
  <si>
    <t>Montáž vodovodnej armatúry na potrubí, posúvač v šachte s ručným kolieskom DN 80</t>
  </si>
  <si>
    <t>422210001000</t>
  </si>
  <si>
    <t>Posúvač uzatvárací DN 80, liatinový, typ S15 111-616, PN 16</t>
  </si>
  <si>
    <t>551110003500</t>
  </si>
  <si>
    <t>Ventil zavzdušňovací a odvzdušňovací s prírubou DN 50, PN 16, na kanalizáciu</t>
  </si>
  <si>
    <t>Montáž kĺznej objímky RACI montovaná na potrubie DN 50-100</t>
  </si>
  <si>
    <t>Objímka kĺzna dištančná "RACI" H 110, HDPE, typ H, výška 110 mm, GAWAPLAST</t>
  </si>
  <si>
    <t>273110001200</t>
  </si>
  <si>
    <t>Manžeta tesniaca gumová nedelená, d 108-482,6 mm, EPDM</t>
  </si>
  <si>
    <t>286710001800</t>
  </si>
  <si>
    <t>Pretláčanie rúry v hornina tr. 1-4 v hĺbky od 6 m dĺžky do 35 m vonkajšieho priemeru nad 200 do 500 mm</t>
  </si>
  <si>
    <t>142110003700</t>
  </si>
  <si>
    <t>Rúra oceľová bezšvová hladká kruhová d 324 mm, hr. steny 8,0 mm, ozn.11 353.0</t>
  </si>
  <si>
    <t>Montáž oceľových chráničiek D 324x10</t>
  </si>
  <si>
    <t>Montáž kĺznej objímky RACI montovaná na potrubie DN 150</t>
  </si>
  <si>
    <t>273110001100</t>
  </si>
  <si>
    <t>286710000600</t>
  </si>
  <si>
    <t>899912132</t>
  </si>
  <si>
    <t>899912104</t>
  </si>
  <si>
    <t>Objímka kĺzna dištančná "RACI" B 50, HDPE, typ B, výška 50 mm</t>
  </si>
  <si>
    <t>Manžeta tesniaca gumová nedelená, d 177,8-330,2 mm, EPDM</t>
  </si>
  <si>
    <t>Výkop šachty nezapaženej, hornina 3 nad 100 m3</t>
  </si>
  <si>
    <t xml:space="preserve">            Stoka °C1-1°                                        PP-300            68 m   </t>
  </si>
  <si>
    <t xml:space="preserve">            Stoka °C°                                             PP-300          913 m   </t>
  </si>
  <si>
    <t xml:space="preserve">            Stoka °B3-5°                                       PP-300          200 m   </t>
  </si>
  <si>
    <t xml:space="preserve">            Stoka °B3-4°                                       PP-300          144 m   </t>
  </si>
  <si>
    <t xml:space="preserve">            Stoka °B3-3°                                       PP-300          252 m   </t>
  </si>
  <si>
    <t xml:space="preserve">            Stoka °B3-2°                                       PP-300           42 m   </t>
  </si>
  <si>
    <t xml:space="preserve">            Stoka °B3-1°                                       PP-300         130 m   </t>
  </si>
  <si>
    <t xml:space="preserve">            Stoka °B3°                                          PP-300         927 m   </t>
  </si>
  <si>
    <t xml:space="preserve">            Stoka °B2-3°                                       PP-300         170 m   </t>
  </si>
  <si>
    <t xml:space="preserve">            Stoka °B2-2°                                       PP-300         105 m   </t>
  </si>
  <si>
    <t xml:space="preserve">            Stoka °B2-1°                                       PP-300         76 m   </t>
  </si>
  <si>
    <t xml:space="preserve">            Stoka °B2°                                          PP-300        847 m   </t>
  </si>
  <si>
    <t xml:space="preserve">            Stoka °B°                                             PP-300       1229 m   </t>
  </si>
  <si>
    <t xml:space="preserve">            Stoka °A°                                             PP-300       1009 m   </t>
  </si>
  <si>
    <t>Zátka PVC do hrdla DN 150 hladký kanalizačný systém</t>
  </si>
  <si>
    <t xml:space="preserve">    Všeobecné položky  </t>
  </si>
  <si>
    <t>Objekt:   Všeobecné položky</t>
  </si>
  <si>
    <t>OST</t>
  </si>
  <si>
    <t>R1</t>
  </si>
  <si>
    <t>R2</t>
  </si>
  <si>
    <t>R3</t>
  </si>
  <si>
    <t>R4</t>
  </si>
  <si>
    <t>R5</t>
  </si>
  <si>
    <t>R7</t>
  </si>
  <si>
    <t>kpl</t>
  </si>
  <si>
    <t>Realizačná projektová dokumentácia</t>
  </si>
  <si>
    <t>Dokumentácia skutočného vyhotovenia stavby</t>
  </si>
  <si>
    <t>Prevádzkový poriadok</t>
  </si>
  <si>
    <t>Vytýčenie stavby a inžinierskych sietí</t>
  </si>
  <si>
    <t>Porealizačné geodetické zameranie</t>
  </si>
  <si>
    <t>Projekt dopravného značenia a jeho odsúhlasenie</t>
  </si>
  <si>
    <t>KRYCÍ LIST ROZPOČTU</t>
  </si>
  <si>
    <t>Názov stavby</t>
  </si>
  <si>
    <t>JKSO</t>
  </si>
  <si>
    <t>Názov objektu</t>
  </si>
  <si>
    <t>EČO</t>
  </si>
  <si>
    <t xml:space="preserve">   </t>
  </si>
  <si>
    <t>Miesto</t>
  </si>
  <si>
    <t>IČO</t>
  </si>
  <si>
    <t>IČ DPH</t>
  </si>
  <si>
    <t>Objednávateľ</t>
  </si>
  <si>
    <t>Projektant</t>
  </si>
  <si>
    <t>Zhotoviteľ</t>
  </si>
  <si>
    <t>Spracoval</t>
  </si>
  <si>
    <t>Rozpočet číslo</t>
  </si>
  <si>
    <t>Dňa</t>
  </si>
  <si>
    <t xml:space="preserve"> 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</si>
  <si>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</si>
  <si>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</si>
  <si>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</si>
  <si>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</si>
  <si>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</si>
  <si>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</si>
  <si>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 Rozpočtové náklady v</t>
  </si>
  <si>
    <t>EUR</t>
  </si>
  <si>
    <t>Základné rozp. náklady</t>
  </si>
  <si>
    <t>Doplnkové náklady</t>
  </si>
  <si>
    <t>Vedľajšie rozpočtové náklady</t>
  </si>
  <si>
    <t>Dodávky</t>
  </si>
  <si>
    <t>Práca nadčas</t>
  </si>
  <si>
    <t>13</t>
  </si>
  <si>
    <t xml:space="preserve">GZS   </t>
  </si>
  <si>
    <t>Montáž</t>
  </si>
  <si>
    <t>Bez pevnej podl.</t>
  </si>
  <si>
    <t>14</t>
  </si>
  <si>
    <t xml:space="preserve">Projektové práce   </t>
  </si>
  <si>
    <t>10</t>
  </si>
  <si>
    <t>Kultúrna pamiatka</t>
  </si>
  <si>
    <t>15</t>
  </si>
  <si>
    <t xml:space="preserve">Sťažené podmienky   </t>
  </si>
  <si>
    <t>11</t>
  </si>
  <si>
    <t>16</t>
  </si>
  <si>
    <t xml:space="preserve">Vplyv prostredia   </t>
  </si>
  <si>
    <t>"M"</t>
  </si>
  <si>
    <t>17</t>
  </si>
  <si>
    <t xml:space="preserve">Iné VRN   </t>
  </si>
  <si>
    <t>18</t>
  </si>
  <si>
    <t>VRN z rozpočtu</t>
  </si>
  <si>
    <t>ZRN (r. 1-6)</t>
  </si>
  <si>
    <t>12</t>
  </si>
  <si>
    <t>DN (r. 8-11)</t>
  </si>
  <si>
    <t>19</t>
  </si>
  <si>
    <t>VRN (r. 13-18)</t>
  </si>
  <si>
    <t>20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</si>
  <si>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</si>
  <si>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</si>
  <si>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</si>
  <si>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</si>
  <si>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</si>
  <si>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</si>
  <si>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</si>
  <si>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</si>
  <si>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</si>
  <si>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</si>
  <si>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</si>
  <si>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% z</t>
  </si>
  <si>
    <t>25</t>
  </si>
  <si>
    <t>Cena s DPH (r. 23-24)</t>
  </si>
  <si>
    <t>E</t>
  </si>
  <si>
    <t>Prípočty a odpočty</t>
  </si>
  <si>
    <t>26</t>
  </si>
  <si>
    <t>Dodávky zadávateľa</t>
  </si>
  <si>
    <t>27</t>
  </si>
  <si>
    <t>Kĺzavá doložka</t>
  </si>
  <si>
    <t>28</t>
  </si>
  <si>
    <t>Zvýhodnenie + -</t>
  </si>
  <si>
    <t xml:space="preserve">Spracoval:  </t>
  </si>
  <si>
    <t xml:space="preserve">Montáž a osadenie obslužnej plošiny   </t>
  </si>
  <si>
    <t xml:space="preserve">Kamenivo ťažené hrubé drvené 0-32, štrkodrva   </t>
  </si>
  <si>
    <t xml:space="preserve">Podklad zo štrkodrviny s rozprestrením a zhutnením,hr.po zhutnení 250 mm   </t>
  </si>
  <si>
    <t xml:space="preserve">Podklad zo štrkodrviny s rozprestrením a zhutnením,hr.po zhutnení 150 mm   </t>
  </si>
  <si>
    <t>Rozvádzač RH</t>
  </si>
  <si>
    <t>Skriňa rozpájacia istiaca s káblovým priestorom na zapustenie do výklenku</t>
  </si>
  <si>
    <t>Poistková vložka, nožová</t>
  </si>
  <si>
    <t>Panelový štítok</t>
  </si>
  <si>
    <t>Označovacie bužírky a štítky+grafika</t>
  </si>
  <si>
    <t>Drobný elektrinšt. a  spoj. materiál (dutinky, oká, hmoždenky..)</t>
  </si>
  <si>
    <t>Výroba rozvádzača, osadenie a pripojenie</t>
  </si>
  <si>
    <t>sada</t>
  </si>
  <si>
    <t>súb.</t>
  </si>
  <si>
    <t>Rozvádzač RS1</t>
  </si>
  <si>
    <t>Nástenná rozvodná skrinka 36 DIN, 3R x 12 modulov</t>
  </si>
  <si>
    <t>Hlavný vypínač</t>
  </si>
  <si>
    <t>Prúdový chránič</t>
  </si>
  <si>
    <t>Istič jednopólový</t>
  </si>
  <si>
    <t>Istič trojpólový</t>
  </si>
  <si>
    <t>Prepojovacia lišta 1 - pólová</t>
  </si>
  <si>
    <t>Prepojovacia lišta 3 - pólová</t>
  </si>
  <si>
    <t>Sada vnútornej kabeláže - vodič lankový</t>
  </si>
  <si>
    <t>Elektroinštalačný materiál</t>
  </si>
  <si>
    <t>Spínač jednopólový, osadenie na omietku</t>
  </si>
  <si>
    <t>Striedavý prepínač, osadenie na omietku</t>
  </si>
  <si>
    <t>Prepínač dvojpólový sériový, osadenie na omietku</t>
  </si>
  <si>
    <t>Stropné žiarivkové svietidlo</t>
  </si>
  <si>
    <t>Nástenné žiarovkové svietidlo vonkajšie</t>
  </si>
  <si>
    <t>Stropné žiarovkové svietidlo</t>
  </si>
  <si>
    <t>Univerzálne núdzové svietidlo určené pre osvetlenie únikovej trasy a piktogramu.</t>
  </si>
  <si>
    <t>Škatulová rozvodka, polyamid</t>
  </si>
  <si>
    <t>Dvojitá zásuvka na povrch</t>
  </si>
  <si>
    <t>Zásuvkový rozvádzač s prúdovým chráničom 0,03A, prevedenie 5 pólové, IP44</t>
  </si>
  <si>
    <t>Elektrický bojler na ohrev vody</t>
  </si>
  <si>
    <t>Príchytka plastová pre EN trubky</t>
  </si>
  <si>
    <t>Tuhá elektroinštalačná trubka</t>
  </si>
  <si>
    <t>Elektroinštalačná lišta</t>
  </si>
  <si>
    <t>Hlavná uzemňovacia prípojnica</t>
  </si>
  <si>
    <t xml:space="preserve">Vodič pre ochranné pospojovanie </t>
  </si>
  <si>
    <t>Vodič pre ochranné pospojovanie (umyvárka)</t>
  </si>
  <si>
    <t xml:space="preserve">Pasovina FeZn 30x4 (1kg=1,05m)   </t>
  </si>
  <si>
    <t>Drobný elektroinšt. a spoj. materiál (dutinky, očká, sťah. pásky, hmoždinky, vruty, káblové štítky...)</t>
  </si>
  <si>
    <t>Montážne práce (k uvedenej kapitole)</t>
  </si>
  <si>
    <t>Káble</t>
  </si>
  <si>
    <t>CYKY-J 4x35</t>
  </si>
  <si>
    <t>CYKY-J 5x6</t>
  </si>
  <si>
    <t>CYKY-J 3x2,5</t>
  </si>
  <si>
    <t>CYKY-J 3x1,5</t>
  </si>
  <si>
    <t>Montážne práce (pokládka káblov)</t>
  </si>
  <si>
    <t>Bleskozvod a uzemnenie</t>
  </si>
  <si>
    <t xml:space="preserve">drziak DUz - uholníka do muriva   </t>
  </si>
  <si>
    <t xml:space="preserve">gulatina  8 / 1m=0,4kg   </t>
  </si>
  <si>
    <t xml:space="preserve">gulatina 10 / 1m=0,616kg   </t>
  </si>
  <si>
    <t xml:space="preserve">podpera PV 01, podpera vedenia do muriva a so hmoždinky   </t>
  </si>
  <si>
    <t>podpera PV 11 podpera vedenia  pod škridlovú strechu</t>
  </si>
  <si>
    <t>podpera PV 11 podpera vedenia  na vrchol krovu</t>
  </si>
  <si>
    <t xml:space="preserve">Svorka SK   </t>
  </si>
  <si>
    <t xml:space="preserve">Svorka SR 03 zemniaca 77x42x27   </t>
  </si>
  <si>
    <t xml:space="preserve">Svorka SZ   </t>
  </si>
  <si>
    <t xml:space="preserve">uholnik OU 1,7m (6-12Zn)   </t>
  </si>
  <si>
    <t xml:space="preserve">Protikorózna ochrana spojenia FeZn v zemi   </t>
  </si>
  <si>
    <t xml:space="preserve">Štítok pre označenie poradia zemniča   </t>
  </si>
  <si>
    <t xml:space="preserve">Podružný nešpecifikovaný materiál   </t>
  </si>
  <si>
    <t>Pomontážne kontroly a funkčné skúšky</t>
  </si>
  <si>
    <t xml:space="preserve">Odborné prehliadky a skúšky, revízie </t>
  </si>
  <si>
    <t>Kordinácia prác, odovzdanie diela...</t>
  </si>
  <si>
    <t>Spracovanie  sprievodnej technickej dokumentácie (STD) a dokum. Skutočného vyhotovenia (DSV)</t>
  </si>
  <si>
    <t xml:space="preserve">Doprava na stavbu, obstarávacie a zabezpečovacie náklady </t>
  </si>
  <si>
    <t>Kordinácia prác, odovzdanie diela</t>
  </si>
  <si>
    <t>Pripojovacia svorka ku vzdušnému vedeniu distribučného rozvodu (dodávka SSD)</t>
  </si>
  <si>
    <t>Kábel silnoprúdový 0,6/1 kV (dodávka SSD)</t>
  </si>
  <si>
    <t>Poistková skriňa (dodávka SSD)</t>
  </si>
  <si>
    <t>Nožová poistková vložka, vel. 1, AC500V (dodávka SSD)</t>
  </si>
  <si>
    <t>Kábel silnoprúdový 1 kV</t>
  </si>
  <si>
    <t xml:space="preserve">Polyesterová elektromerová skriňa  + zemný diel  + prístrojová výzbroj (Ističe, prúdové meracie transformátory, skúšobná svorkovnica, svorkovnice) </t>
  </si>
  <si>
    <t>Hlavná výzbroj skriňe</t>
  </si>
  <si>
    <t>Istič trojpólový, In 80A, ICU 10kA</t>
  </si>
  <si>
    <t>Istič trojpólový, char.B, 2A</t>
  </si>
  <si>
    <t>Oceľová trubka závitová žiarovo pozinkovaná pancierový závit P63, Vnútorný priemer min: 58,8 mm</t>
  </si>
  <si>
    <t>Kábel silnoprúdový 1 kV – elektrický prívod na ČOV</t>
  </si>
  <si>
    <t>Výkop káblovej ryhy podľa projektovej dokumentácie, zriadenie káblového lôžka z kopaného piesku, položenie mechanickej  a výstražnej ochrany kábla, zasypanie ryhy</t>
  </si>
  <si>
    <t>Prechod kábla cez komunikácie (Výkop, alebo riadené pretláčanie-mikrotunelovanie)</t>
  </si>
  <si>
    <t>Ohybná dvojplášťová korugovaná chránička Kopoflex</t>
  </si>
  <si>
    <t>Tuhá dvojplášťová korugovaná chránička Kopodur</t>
  </si>
  <si>
    <t>Tesniaca zmršťovacia trubička na utesnenie kábla v chráničke - čierna</t>
  </si>
  <si>
    <t>Uzavieracie zátky pre chráničky (k zaslepeniu pri pokládke)</t>
  </si>
  <si>
    <t>Výstražná fólia do výkopu - červená</t>
  </si>
  <si>
    <t>Piesok na obsyp kábla</t>
  </si>
  <si>
    <t>Ostátné montžážne práce súvisiace s dodávkami</t>
  </si>
  <si>
    <t>Doprava na stavbu, obstarávacie a zabezpečovacie náklady</t>
  </si>
  <si>
    <t>Projektová dokumentácia na realizáciu podľa SSD</t>
  </si>
  <si>
    <t>Pomontážne kontroly, funkčné skúšky, oživenie</t>
  </si>
  <si>
    <t>Odborné prehliadky a odborné skúšky (revízie)</t>
  </si>
  <si>
    <t>Elektrtechnologická časť pre ČS1</t>
  </si>
  <si>
    <t>Rozvádzačová skriňa plastová pilierová s podstavcom , vnútorné dvere pravé, IP65,  (800x600x300), RAL9002</t>
  </si>
  <si>
    <t xml:space="preserve">Podstavec na betón </t>
  </si>
  <si>
    <t>Montážny plech oceľový</t>
  </si>
  <si>
    <t>Otočný zámok na klúč</t>
  </si>
  <si>
    <t>Výhrevné teleso</t>
  </si>
  <si>
    <t>Regulátor vnútornej teploty skrine 0÷60°C</t>
  </si>
  <si>
    <t>Servisná zásuvka</t>
  </si>
  <si>
    <t>Istič 3 - fázový</t>
  </si>
  <si>
    <t>Zvodič prepätia</t>
  </si>
  <si>
    <t>Istič 1 - fázový</t>
  </si>
  <si>
    <t xml:space="preserve">Prúdový chránič </t>
  </si>
  <si>
    <t>Napájací zdroj stabilizovaný na DIN lištu 230V/24V DC (5A)</t>
  </si>
  <si>
    <t>Stykač ,cievka 24V DC</t>
  </si>
  <si>
    <t>Pomocný kontakt</t>
  </si>
  <si>
    <t>Motorový spúšťač</t>
  </si>
  <si>
    <t xml:space="preserve">Pomocný kontakt   </t>
  </si>
  <si>
    <t>Vyhodnocovacia jednotka čerpadla - dodávka technológie</t>
  </si>
  <si>
    <t>LOGO! 24RCE, logic module,Display PS/I/O:24 V AC/24 V DC/relay, 8 DI/4 DO</t>
  </si>
  <si>
    <t>Rozširovací V/V modul  pre LOGO8, LOGO! DM16 24R</t>
  </si>
  <si>
    <t>LOGO! CMR2040 COMMUNICATION MODULE FOR CONNECT</t>
  </si>
  <si>
    <t>LOGO! CSM12/24 COMPACT SWITCH, MODULE CONNECTING TO LOGO</t>
  </si>
  <si>
    <t>Otočný ovládač - zostava</t>
  </si>
  <si>
    <t>Signálka LED 24V/DC, BIELA</t>
  </si>
  <si>
    <t>Signálka LED 24V/DC, ZELENÁ</t>
  </si>
  <si>
    <t>Signálka LED 24V/DC, ČERVENÁ</t>
  </si>
  <si>
    <t>Signálka 3xLED biela</t>
  </si>
  <si>
    <t>Svorky do rozvádzača</t>
  </si>
  <si>
    <t>Svorka skrutková, typ WDU 10</t>
  </si>
  <si>
    <t>Svorka skrutková, typ WPE 10</t>
  </si>
  <si>
    <t>Mostík WQV 10/2</t>
  </si>
  <si>
    <t>Svorka skrutková, typ WDU 2,5</t>
  </si>
  <si>
    <t>Svorka skrutková, typ WPE 2,5</t>
  </si>
  <si>
    <t>Bočnica WAP 2,5-10</t>
  </si>
  <si>
    <t>Svorka pružná ZDU 2,5 RT</t>
  </si>
  <si>
    <t>Bočnica ZAP / TW 1 RT</t>
  </si>
  <si>
    <t xml:space="preserve">Poistková svorka ZSI 2.5/LD 28AC          </t>
  </si>
  <si>
    <t>Svorka pružná modrá ZDU 2.5 BL</t>
  </si>
  <si>
    <t xml:space="preserve">Mostík ZQV 6/24 GE         </t>
  </si>
  <si>
    <t>Mostík ZQV ZQV 2,5 / 50</t>
  </si>
  <si>
    <t>Bočnica  ZAP/TW 1 BL</t>
  </si>
  <si>
    <t xml:space="preserve">Bočnica    ZAP/TW 3          </t>
  </si>
  <si>
    <t xml:space="preserve">Bočnica    ZAP TNHE/ZSI2.5                </t>
  </si>
  <si>
    <t>Drobný elektroinšt., spojovací a označovací materiál</t>
  </si>
  <si>
    <t xml:space="preserve">Priechodka </t>
  </si>
  <si>
    <t>Mostík PE 12x6</t>
  </si>
  <si>
    <t>Mostík N 7x6</t>
  </si>
  <si>
    <t>Žľab 25x60x2000</t>
  </si>
  <si>
    <t>Žľab 25x30x2000</t>
  </si>
  <si>
    <t>DIN lišta 15/35 x 2000</t>
  </si>
  <si>
    <t>Výroba rozvádzača</t>
  </si>
  <si>
    <t>Revízia rozvádzača</t>
  </si>
  <si>
    <t>Elektromontážny materiál</t>
  </si>
  <si>
    <t>Ekvipotenciálna svorkovnica , I223507</t>
  </si>
  <si>
    <t>Plavákový spínač</t>
  </si>
  <si>
    <t>Závažie k plavákom</t>
  </si>
  <si>
    <t>Držiak snímača hladiny</t>
  </si>
  <si>
    <t xml:space="preserve">Rozvodka 855 (ACEDUR) IP67 krabicová-svetlosivá </t>
  </si>
  <si>
    <t>Kábel</t>
  </si>
  <si>
    <t>Uzemňovacia sústava</t>
  </si>
  <si>
    <t>Vodič zelenožltý</t>
  </si>
  <si>
    <t>Svorka potrubná SIP bez pásika nerez</t>
  </si>
  <si>
    <t>Pásik nerezový</t>
  </si>
  <si>
    <t>Spojovacia svorka nerez</t>
  </si>
  <si>
    <t>Drôt (AlMgSi)</t>
  </si>
  <si>
    <t>Chránička KOPOFLEX</t>
  </si>
  <si>
    <t>Drobný montážny materiál (kotvy, dutinky, očká...)</t>
  </si>
  <si>
    <t>Mechanické diely-držiaky, podpery podľa potreby k montáži</t>
  </si>
  <si>
    <t>Montážne práce</t>
  </si>
  <si>
    <t>Pomontážne kontroly, funkčné skúšky, oživenie s technológiou</t>
  </si>
  <si>
    <t>Softvérové práce (naprogramovanie LOGO)</t>
  </si>
  <si>
    <t>nn</t>
  </si>
  <si>
    <t>el</t>
  </si>
  <si>
    <t xml:space="preserve">            Elektrotechnologická časť</t>
  </si>
  <si>
    <t>Rozvádzač  RMT1</t>
  </si>
  <si>
    <t>Zaraďovacia skriňa 1000x2000x500 SIMPLEX</t>
  </si>
  <si>
    <t>Montážny panel 1000x2000 SIMPLEX</t>
  </si>
  <si>
    <t>Príslušenstvo k montážnemu panelu (4ks)</t>
  </si>
  <si>
    <t>Bočné panely 500x2000 (2ks)</t>
  </si>
  <si>
    <t>Rohový diel podstavca výška=100 (4ks)</t>
  </si>
  <si>
    <t>Podstavec, bočné diely výška=100, dĺžka=500 (2ks)</t>
  </si>
  <si>
    <t>Podstavec, bočné diely výška=100, dĺžka=1000 (2ks)</t>
  </si>
  <si>
    <t>Zaraďovacia skriňa 600x2000x500 SIMPLEX</t>
  </si>
  <si>
    <t>Montážny panel 600x2000 SIMPLEX</t>
  </si>
  <si>
    <t>Podstavec, bočné diely výška=100, dĺžka=600 (2ks)</t>
  </si>
  <si>
    <t xml:space="preserve">Odľahčená spájacia súprava pre skrine ENUX </t>
  </si>
  <si>
    <t>Svetlo rozvádzača, 230V, 13W</t>
  </si>
  <si>
    <t>Ventilátor 230V, 405m3/h</t>
  </si>
  <si>
    <t>Mriežka</t>
  </si>
  <si>
    <t>Termostat</t>
  </si>
  <si>
    <t>Gravírovaný štítok rozvádzača</t>
  </si>
  <si>
    <t>Ovládač núdzového zastavenia s hríbovým tlačidlom Ø40</t>
  </si>
  <si>
    <t>Kruhový štítok pre ovládač núdzového zastavenia Ø60</t>
  </si>
  <si>
    <t>Kryt núdzového tlačidla</t>
  </si>
  <si>
    <t>Zdroj 230VAC/24VDC</t>
  </si>
  <si>
    <t>Záložný zdroj 230VAC/24VDC/10A</t>
  </si>
  <si>
    <t>Uzavretý olovený akumulátor 12V/7,2Ah/20h</t>
  </si>
  <si>
    <t>Prepäťová ochrana 400V</t>
  </si>
  <si>
    <t>Prepäťová ochrana 230V</t>
  </si>
  <si>
    <t>Hlavný vypínač - deón</t>
  </si>
  <si>
    <t>Bloková svorka</t>
  </si>
  <si>
    <t>Napäťová spúšť</t>
  </si>
  <si>
    <t>Poistkový odpínač</t>
  </si>
  <si>
    <t>Poistka</t>
  </si>
  <si>
    <t>Fázové relé</t>
  </si>
  <si>
    <t>Signálka biela 230V</t>
  </si>
  <si>
    <t>Istič</t>
  </si>
  <si>
    <t>Zásuvka 230V na DIN</t>
  </si>
  <si>
    <t>Prepäťová ochrana</t>
  </si>
  <si>
    <t>Stýkač 400V, Uc 24VDC</t>
  </si>
  <si>
    <t>Pomocné relé 24VDC, 4 prepínacie</t>
  </si>
  <si>
    <t>Pätica - skrutková pre R4</t>
  </si>
  <si>
    <t>Spona pre päticu GZM4</t>
  </si>
  <si>
    <t>Mostík</t>
  </si>
  <si>
    <t>Pomocné relé 24VDC, 2 prepínacie</t>
  </si>
  <si>
    <t>Pomocné relé 24VDC, 1 prepínací</t>
  </si>
  <si>
    <t>Mostík modrý</t>
  </si>
  <si>
    <t xml:space="preserve">Kontrolné relé </t>
  </si>
  <si>
    <t>Spínacia jednotka</t>
  </si>
  <si>
    <t>Signálka zelená 24VDC</t>
  </si>
  <si>
    <t>Signálka červená 24VDC</t>
  </si>
  <si>
    <t xml:space="preserve">Poistková svorka ZSI 2.5/LD 28AC        </t>
  </si>
  <si>
    <t>Frekvenčný menič 7,5kW/400V s displejom, IP20</t>
  </si>
  <si>
    <t>Dodávka Siemens</t>
  </si>
  <si>
    <t>SIMATIC DP, CPU 1512SP-1 PN for ET 200SP</t>
  </si>
  <si>
    <t>SIMATIC S7, MEMORY CARD FOR S7-1X00 CPU/SINAMICS</t>
  </si>
  <si>
    <t>SIMATIC ET 200SP, BaseUnit BU15-P16+A0+2D, BU type A0</t>
  </si>
  <si>
    <t>SIMATIC ET 200SP, Digital input module, DI 16x 24V DC Standard</t>
  </si>
  <si>
    <t>SIMATIC ET 200SP, Digital output module, DQ 16x 24V DC/0,5A Standard</t>
  </si>
  <si>
    <t>SIMATIC ET 200SP, Analog input module, AI 8XI 2-/4-wire Basic</t>
  </si>
  <si>
    <t>SIMATIC ET 200SP, ANALOG OUTPUT MODULE, AQ 4XI STANDARD</t>
  </si>
  <si>
    <t>Prepojovacia lišta 3f.</t>
  </si>
  <si>
    <t>Záslepky na lištu</t>
  </si>
  <si>
    <t>Svorky</t>
  </si>
  <si>
    <t>Svorka zelenožltá WPE35N</t>
  </si>
  <si>
    <t>Svorka béžová WDU2.5</t>
  </si>
  <si>
    <t>Svorka béžová WDU6</t>
  </si>
  <si>
    <t>Svorka modrá WDU6 BL</t>
  </si>
  <si>
    <t xml:space="preserve">Svorka z/ž WPE6 </t>
  </si>
  <si>
    <t>Svorka modrá WDU2.5 BL</t>
  </si>
  <si>
    <t>Svorka z/ž WPE2.5</t>
  </si>
  <si>
    <t>Svorka béžová WDU4</t>
  </si>
  <si>
    <t>Svorka modrá WDU4 BL</t>
  </si>
  <si>
    <t>Svorka z/ž WPE4</t>
  </si>
  <si>
    <t>Svorka pružinová ZDU1.5</t>
  </si>
  <si>
    <t xml:space="preserve">Svorka ZDU 2.5/4AN BL         </t>
  </si>
  <si>
    <t>Bočnica ZAP/TW 3 BL</t>
  </si>
  <si>
    <t xml:space="preserve">Mostík ZQV 2.5/5          </t>
  </si>
  <si>
    <t>Bočnica k ZDU1.5 - ZAP/TW ZDU1.5/2AN</t>
  </si>
  <si>
    <t>Bočnica k WPE2.5 - WAP 2.5-10</t>
  </si>
  <si>
    <t>Koncová svorka   ZEW35/2</t>
  </si>
  <si>
    <t>Krytka EM8/30</t>
  </si>
  <si>
    <t>Svorkovnica 1-pólová, 125A, 1x35mm2 / 6x16mm2</t>
  </si>
  <si>
    <t>Krytý rozbočovací mostík, 1-pólový, 7 x 16 mm², modrý</t>
  </si>
  <si>
    <t>Krytý rozbočovací mostík, 1-pólový, 7 x 16 mm², zeleno/žltý</t>
  </si>
  <si>
    <t>Mosadzná svorkovnica; 7 x 9 x 114 mm; 17 x 16 mm² svoriek</t>
  </si>
  <si>
    <t>Plastový držiak svorkovnice</t>
  </si>
  <si>
    <t>Žlab plastový SCAME 40x80 (šxv)</t>
  </si>
  <si>
    <t>Žlab plastový SCAME 25x80 (šxv)</t>
  </si>
  <si>
    <t>Žlab plastový SCAME 25x40 (šxv)</t>
  </si>
  <si>
    <t>Lišta DIN</t>
  </si>
  <si>
    <t>Vodič lankový čierny</t>
  </si>
  <si>
    <t>Vodič lankový z/ž</t>
  </si>
  <si>
    <t>Vodič lankový svetlomodrý</t>
  </si>
  <si>
    <t>Vodič lankový červený</t>
  </si>
  <si>
    <t>Vodič lankový tmavomodrý</t>
  </si>
  <si>
    <t>Označovacie bužírky a štítky</t>
  </si>
  <si>
    <t>Drobný elektrinšt. a  spoj. materiál (sklenené trubičkové poistky,dutinky, oká...)</t>
  </si>
  <si>
    <t>Výroba rozvádzača (2 polia)</t>
  </si>
  <si>
    <t>Výstupná kontrola, revízia</t>
  </si>
  <si>
    <t>Ovládacia a deblokačná skrinka  MS-P1a</t>
  </si>
  <si>
    <t>Vačkový spínač 3 fázový</t>
  </si>
  <si>
    <t>Vačkový spínač - prepínač</t>
  </si>
  <si>
    <t>Skrinka plastová SOLID, IP66</t>
  </si>
  <si>
    <t>Tesniaca vývodka s upevňovacou maticou</t>
  </si>
  <si>
    <t>Svorka béžová</t>
  </si>
  <si>
    <t>Bočnica k ZDU2.5</t>
  </si>
  <si>
    <t>Svorka z/ž</t>
  </si>
  <si>
    <t>DIN Lišta</t>
  </si>
  <si>
    <t>Ovládacia a deblokačná skrinka  MS-P1b</t>
  </si>
  <si>
    <t>Kompenzačný rozvádzač</t>
  </si>
  <si>
    <t>Ovládacia a deblokačná skrinka  MS-P2</t>
  </si>
  <si>
    <t>Ovládacia a deblokačná skrinka  MS-P3</t>
  </si>
  <si>
    <t>Ovládacia a deblokačná skrinka  MS-P4</t>
  </si>
  <si>
    <t>Ovládacia a deblokačná skrinka  MS-P5</t>
  </si>
  <si>
    <t>Ovládacia a deblokačná skrinka  MS-PM1a</t>
  </si>
  <si>
    <t>Ovládacia a deblokačná skrinka  MS-PM1b</t>
  </si>
  <si>
    <t>Ovládacia skrinka  MS-DK</t>
  </si>
  <si>
    <t>Ovládacia skrinka  MS-P6</t>
  </si>
  <si>
    <t>Zásuvka 2P+E 16A PROTECTA IP66 - na zapustenie</t>
  </si>
  <si>
    <t>Svorka modrá</t>
  </si>
  <si>
    <t>Spojovacia skrinka MX-LICA1</t>
  </si>
  <si>
    <t>Svorka ZDU2.5</t>
  </si>
  <si>
    <t>Spojovacia skrinka MX-LA2</t>
  </si>
  <si>
    <t>Spojovacia skrinka MX-LA3</t>
  </si>
  <si>
    <t>Spojovacia skrinka MX-LA4</t>
  </si>
  <si>
    <t>Spojovacia skrinka  MX-FIQ1</t>
  </si>
  <si>
    <t>Plastová skrinka IP56, 100x100x50 mm, Serie SCANBOX</t>
  </si>
  <si>
    <t>Svorka WDU2.5</t>
  </si>
  <si>
    <t>Bočnica</t>
  </si>
  <si>
    <t>Koncová zvierka</t>
  </si>
  <si>
    <t>Skrinka XAL NÚDZOVÝ STOP, 1xNO</t>
  </si>
  <si>
    <t>Držiak skrinky pre núdzový stop</t>
  </si>
  <si>
    <t>Elektroinšt. trubka ohybná -SUPERMONOFLEX</t>
  </si>
  <si>
    <t>PRÍCHYTKA PLASTOVÁ PRE EN TRUBKY</t>
  </si>
  <si>
    <t>Chránička do zeme</t>
  </si>
  <si>
    <t>Káblový žľab zinkovaný</t>
  </si>
  <si>
    <t>Oblúk 90</t>
  </si>
  <si>
    <t>Veko oblúka</t>
  </si>
  <si>
    <t>Oblúk stúpajúci 90</t>
  </si>
  <si>
    <t>Veko oblúka stúpajúceho 90</t>
  </si>
  <si>
    <t>Oblúk klesajúci 90</t>
  </si>
  <si>
    <t>Veko oblúka klesajúceho 90</t>
  </si>
  <si>
    <t>T - kus</t>
  </si>
  <si>
    <t>Veko T - kusu</t>
  </si>
  <si>
    <t>Koncovka</t>
  </si>
  <si>
    <t>Prepážka</t>
  </si>
  <si>
    <t>Skrutka s maticou</t>
  </si>
  <si>
    <t>Chránič hrán</t>
  </si>
  <si>
    <t>Podpera na stenu</t>
  </si>
  <si>
    <t>Ocelové konštrukcie pre umiestnenie ovládacích a deblokačných skriniek, spojovacích skriniek</t>
  </si>
  <si>
    <t>Inštrumentácia</t>
  </si>
  <si>
    <t>Plavákový spínač FSK-1, 15m kábel</t>
  </si>
  <si>
    <t>Závažie na kábel 240g</t>
  </si>
  <si>
    <t>Držiak plavákového spínača</t>
  </si>
  <si>
    <t>2-vodičový hydrostatický snímač na meranie hladiny, 10-30VDC, kábel 10m, rozsah 0 ... 6 mH2O</t>
  </si>
  <si>
    <t>Ochranná kryrka</t>
  </si>
  <si>
    <t>Upínacia svorka</t>
  </si>
  <si>
    <t>Držiak hydrostatického spínača</t>
  </si>
  <si>
    <t>Vyhod.jednotka SC4200c w/o plug mA output 2 Dig. Sensors</t>
  </si>
  <si>
    <t>LDO optická kyslíková sonda</t>
  </si>
  <si>
    <t>Nerez ponorná reťazová armatúra</t>
  </si>
  <si>
    <t>Digitální prodlužovací kabel 10m s konektorem sc</t>
  </si>
  <si>
    <t>Doprava a oživenie</t>
  </si>
  <si>
    <t>Vyhodnocovacia jednotka prietoku na odtoku</t>
  </si>
  <si>
    <t xml:space="preserve">Ultrazvukový senzor </t>
  </si>
  <si>
    <t>Metrologické overenie prietoku na odtoku</t>
  </si>
  <si>
    <t xml:space="preserve">Elektróda </t>
  </si>
  <si>
    <t>Držiak ponorný</t>
  </si>
  <si>
    <t>CYKY-J 4x2,5</t>
  </si>
  <si>
    <t>CYKY-J 5x1,5</t>
  </si>
  <si>
    <t>CYKY-J 4x1,5</t>
  </si>
  <si>
    <t>CYKY-O 2x1,5</t>
  </si>
  <si>
    <t>NYCY 4x4RE/4</t>
  </si>
  <si>
    <t xml:space="preserve">CYA 4 </t>
  </si>
  <si>
    <t>JEFY 12x1</t>
  </si>
  <si>
    <t>JEFY 7x1</t>
  </si>
  <si>
    <t>JEFY 5x1</t>
  </si>
  <si>
    <t>JEFY 4x1</t>
  </si>
  <si>
    <t>JEFY 2x1</t>
  </si>
  <si>
    <t>Operátorské pracovisko OS WINCC</t>
  </si>
  <si>
    <t>Monitor Philips MT IPS LED 27" 271B8QJEB/00</t>
  </si>
  <si>
    <t>Lenovo ThinkCentre M75s SFF, 11A9000BXS, čierny</t>
  </si>
  <si>
    <t>APC Smart-UPS C 1000VA LCD 230V with SmartConnect (600W)</t>
  </si>
  <si>
    <t>Osadenie a pripojenie rozvádzačov (2ks)+kompenz. Rozvádzač</t>
  </si>
  <si>
    <t>Montáž skriniek</t>
  </si>
  <si>
    <t>Výkopové práce</t>
  </si>
  <si>
    <t>Pomontážne kontroly a skúšky, oživenie</t>
  </si>
  <si>
    <t>Účasť na PKV a KV, zápisy zo skúšok a iné</t>
  </si>
  <si>
    <t>Autorský a projektový dozor</t>
  </si>
  <si>
    <t>Spracovanie spriev. techn. dokumentácie (STD)</t>
  </si>
  <si>
    <t>Spracovanie dokum. skut. vyhotovenia (DSV)</t>
  </si>
  <si>
    <t>Odborná prehliadka a skúška (revízia)</t>
  </si>
  <si>
    <t>Režijné, zabezpečovacie náklady, doprava</t>
  </si>
  <si>
    <t>Rúra PP pre gravitačnú kanalizáciu DN 315, SN 10</t>
  </si>
  <si>
    <t>286140002200R</t>
  </si>
  <si>
    <t>Odbočka 45° PP, DN 315/160 pre gravitačnú kanalizáciu</t>
  </si>
  <si>
    <t>286540118700R</t>
  </si>
  <si>
    <t xml:space="preserve">Rúrka pozdĺžne zváraná 08 113731 D 426 hrúbka 10mm   </t>
  </si>
  <si>
    <t>286140001900R</t>
  </si>
  <si>
    <t>Dátum: 22.3.2023</t>
  </si>
  <si>
    <t>Betón asfaltový  po zhutnení II.tr. jemnozrnný AC 8 (ABJ), strednozrnný AC 11 (ABS) alebo hrubozrnný AC 16 (ABH) hr.100mm, vrátane pružnej asfaltovej zálievky</t>
  </si>
  <si>
    <t xml:space="preserve">Betón asfaltový  po zhutnení II.tr. jemnozrnný AC 8 (ABJ), strednozrnný AC 11 (ABS) alebo hrubozrnný AC 16 (ABH) hr.100mm, vrátane pružnej asfaltovej zálievky </t>
  </si>
  <si>
    <t>prúdové svorky univerzálne, dodávka SSE-Distribúcia a.s.</t>
  </si>
  <si>
    <t>poistková skriňa SPP 2 D IV P0, dodávka SSE-Distribúcia a.s.</t>
  </si>
  <si>
    <t>poistka PN000gG-40A, dodávka SSE-Distribúcia a.s.</t>
  </si>
  <si>
    <r>
      <t>kábel AYKY-J 4x16mm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-zvod, dodávka SSE-Distribúcia a.s.</t>
    </r>
  </si>
  <si>
    <t>pás pripevnenia zvodu, dodávka SSE-Distribúcia a.s.</t>
  </si>
  <si>
    <t>oceľová rúrka závitová pozinkovaná Pancierový závit P: 29, vnútorný priemer min: 34,4 mm</t>
  </si>
  <si>
    <t>rovná vývodka pre oceľové rúrky - vonkajšia PE - šedá</t>
  </si>
  <si>
    <t>polyester. skriňa s prípravou na elektromer, 750(v)x500(š)x300(h) mm - ART-75</t>
  </si>
  <si>
    <t>Istič trojpólový, char.B, 20A, 10kA</t>
  </si>
  <si>
    <t>podstavec polyester na beton 750(š)x500(v)x300(h) mm - F1-500</t>
  </si>
  <si>
    <r>
      <t>kábel AYKY-J 4x16mm</t>
    </r>
    <r>
      <rPr>
        <vertAlign val="superscript"/>
        <sz val="8"/>
        <rFont val="Arial"/>
        <family val="2"/>
        <charset val="238"/>
      </rPr>
      <t xml:space="preserve">2 </t>
    </r>
  </si>
  <si>
    <t>ekvipotenciálna svorkovnica - PAS 01</t>
  </si>
  <si>
    <t>dvojplášťová korugovaná chránička - červ. KF 09063 BA</t>
  </si>
  <si>
    <t>dvojplášťová korugovaná chránička - čierna FXKVR 50</t>
  </si>
  <si>
    <t>uzemňovacia pásovina FeZn 30x4</t>
  </si>
  <si>
    <t>uzemňovací vodič FeZn 10</t>
  </si>
  <si>
    <t>uzemňovacia svorka pásovina/vodič SR 03 B</t>
  </si>
  <si>
    <t xml:space="preserve">asfaltový penetračný lak </t>
  </si>
  <si>
    <t>drobný elektroinšt. a spoj. materiál (dutinky, sťahovavcie pásky, hmoždinky, vruty, kotviaci materiál, káblové štítky, popisky, nálepky...)</t>
  </si>
  <si>
    <t>Prefabrikovaná žumpa 380x300x200 cm</t>
  </si>
  <si>
    <t xml:space="preserve">Izolácia potrunia 150mm z minerálnej vlny   </t>
  </si>
  <si>
    <t xml:space="preserve">Montáž potrubia z kanaliz. rúr z tvrdého PVC,PP tesn. gumovým krúžkom v sklone do 20 % DN 300, 200   </t>
  </si>
  <si>
    <t>Rúra PP pre gravitačnú kanalizáciu DN 200, SN 10</t>
  </si>
  <si>
    <t xml:space="preserve">Skúška tesnosti kanalizácie D 200-300, vrátane šácht a tvaroviek   </t>
  </si>
  <si>
    <t xml:space="preserve">Zhotovenie šachty kanalizačnej s obložením dna betónom tr. C 35/45 na potrubí DN 200-300 do 1,5m, vrátane betónových dielcov, stúpačiek, elastomerového tesnenia a kynety, DN1000, hrúbka stien 12 cm   </t>
  </si>
  <si>
    <t xml:space="preserve">Výustný objekt na potrubí DN200 mm, žabia klapka a priľahlé opevnenie potoka z lomového kameňa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</si>
</sst>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;\-#,##0.000"/>
    <numFmt numFmtId="165" formatCode="#,##0.000"/>
    <numFmt numFmtId="166" formatCode="####;\-####"/>
    <numFmt numFmtId="167" formatCode="0.00%;\-0.00%"/>
  </numFmts>
  <fonts count="41">
    <font>
      <sz val="8"/>
      <name val="MS Sans Serif"/>
      <charset val="1"/>
    </font>
    <font>
      <b/>
      <sz val="14"/>
      <color indexed="10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14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8"/>
      <color indexed="12"/>
      <name val="Arial CE"/>
      <family val="2"/>
      <charset val="238"/>
    </font>
    <font>
      <sz val="8"/>
      <color indexed="16"/>
      <name val="Arial CE"/>
      <family val="2"/>
      <charset val="238"/>
    </font>
    <font>
      <sz val="8"/>
      <color indexed="21"/>
      <name val="Arial CE"/>
      <family val="2"/>
      <charset val="238"/>
    </font>
    <font>
      <b/>
      <u/>
      <sz val="8"/>
      <color indexed="10"/>
      <name val="Arial CE"/>
      <family val="2"/>
      <charset val="238"/>
    </font>
    <font>
      <sz val="8"/>
      <name val="Arial CYR"/>
      <charset val="238"/>
    </font>
    <font>
      <b/>
      <sz val="9"/>
      <color indexed="18"/>
      <name val="Arial CE"/>
      <family val="2"/>
      <charset val="238"/>
    </font>
    <font>
      <i/>
      <sz val="8"/>
      <color indexed="12"/>
      <name val="Arial CE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FF0000"/>
      <name val="MS Sans Serif"/>
      <charset val="1"/>
    </font>
    <font>
      <sz val="8"/>
      <color rgb="FFFF0000"/>
      <name val="Arial CE"/>
      <family val="2"/>
      <charset val="238"/>
    </font>
    <font>
      <sz val="8"/>
      <name val="Times New Roman"/>
      <family val="1"/>
      <charset val="238"/>
    </font>
    <font>
      <vertAlign val="superscript"/>
      <sz val="8"/>
      <name val="Arial"/>
      <family val="2"/>
      <charset val="238"/>
    </font>
    <font>
      <sz val="8"/>
      <name val="Arial CE"/>
      <family val="2"/>
      <charset val="238"/>
    </font>
    <font>
      <i/>
      <sz val="8"/>
      <color rgb="FF0000FF"/>
      <name val="Arial CE"/>
      <family val="2"/>
      <charset val="238"/>
    </font>
    <font>
      <i/>
      <sz val="8"/>
      <color rgb="FF0000FF"/>
      <name val="MS Sans Serif"/>
      <charset val="1"/>
    </font>
    <font>
      <b/>
      <sz val="8"/>
      <name val="Arial CE"/>
      <family val="2"/>
      <charset val="238"/>
    </font>
    <font>
      <sz val="8"/>
      <color rgb="FF0000FF"/>
      <name val="MS Sans Serif"/>
      <charset val="1"/>
    </font>
    <font>
      <b/>
      <sz val="18"/>
      <color indexed="10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</fills>
  <borders count="1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 applyAlignment="0">
      <alignment vertical="top" wrapText="1"/>
      <protection locked="0"/>
    </xf>
  </cellStyleXfs>
  <cellXfs count="413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0" fontId="7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4" fillId="3" borderId="7" xfId="0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left" wrapText="1"/>
    </xf>
    <xf numFmtId="39" fontId="9" fillId="0" borderId="10" xfId="0" applyNumberFormat="1" applyFont="1" applyBorder="1" applyAlignment="1" applyProtection="1">
      <alignment horizontal="right"/>
    </xf>
    <xf numFmtId="0" fontId="10" fillId="0" borderId="10" xfId="0" applyFont="1" applyBorder="1" applyAlignment="1" applyProtection="1">
      <alignment horizontal="left" wrapText="1"/>
    </xf>
    <xf numFmtId="39" fontId="10" fillId="0" borderId="10" xfId="0" applyNumberFormat="1" applyFont="1" applyBorder="1" applyAlignment="1" applyProtection="1">
      <alignment horizontal="right"/>
    </xf>
    <xf numFmtId="0" fontId="11" fillId="0" borderId="10" xfId="0" applyFont="1" applyBorder="1" applyAlignment="1">
      <alignment horizontal="left" wrapText="1"/>
      <protection locked="0"/>
    </xf>
    <xf numFmtId="39" fontId="11" fillId="0" borderId="10" xfId="0" applyNumberFormat="1" applyFont="1" applyBorder="1" applyAlignment="1">
      <alignment horizontal="right"/>
      <protection locked="0"/>
    </xf>
    <xf numFmtId="0" fontId="12" fillId="0" borderId="10" xfId="0" applyFont="1" applyBorder="1" applyAlignment="1">
      <alignment horizontal="left" wrapText="1"/>
      <protection locked="0"/>
    </xf>
    <xf numFmtId="39" fontId="12" fillId="0" borderId="10" xfId="0" applyNumberFormat="1" applyFont="1" applyBorder="1" applyAlignment="1">
      <alignment horizontal="right"/>
      <protection locked="0"/>
    </xf>
    <xf numFmtId="0" fontId="13" fillId="0" borderId="11" xfId="0" applyFont="1" applyBorder="1" applyAlignment="1" applyProtection="1">
      <alignment horizontal="left" wrapText="1"/>
    </xf>
    <xf numFmtId="39" fontId="13" fillId="0" borderId="11" xfId="0" applyNumberFormat="1" applyFont="1" applyBorder="1" applyAlignment="1" applyProtection="1">
      <alignment horizontal="right"/>
    </xf>
    <xf numFmtId="0" fontId="1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4" fillId="3" borderId="7" xfId="0" applyFont="1" applyFill="1" applyBorder="1" applyAlignment="1" applyProtection="1">
      <alignment horizontal="center" vertical="center" wrapText="1"/>
    </xf>
    <xf numFmtId="37" fontId="15" fillId="0" borderId="0" xfId="0" applyNumberFormat="1" applyFont="1" applyAlignment="1">
      <alignment horizontal="center"/>
      <protection locked="0"/>
    </xf>
    <xf numFmtId="0" fontId="15" fillId="0" borderId="0" xfId="0" applyFont="1" applyAlignment="1">
      <alignment horizontal="left" wrapText="1"/>
      <protection locked="0"/>
    </xf>
    <xf numFmtId="164" fontId="15" fillId="0" borderId="0" xfId="0" applyNumberFormat="1" applyFont="1" applyAlignment="1">
      <alignment horizontal="right"/>
      <protection locked="0"/>
    </xf>
    <xf numFmtId="39" fontId="15" fillId="0" borderId="0" xfId="0" applyNumberFormat="1" applyFont="1" applyAlignment="1">
      <alignment horizontal="right"/>
      <protection locked="0"/>
    </xf>
    <xf numFmtId="37" fontId="3" fillId="0" borderId="0" xfId="0" applyNumberFormat="1" applyFont="1" applyAlignment="1">
      <alignment horizontal="center"/>
      <protection locked="0"/>
    </xf>
    <xf numFmtId="0" fontId="3" fillId="0" borderId="0" xfId="0" applyFont="1" applyAlignment="1">
      <alignment horizontal="left" wrapText="1"/>
      <protection locked="0"/>
    </xf>
    <xf numFmtId="164" fontId="3" fillId="0" borderId="0" xfId="0" applyNumberFormat="1" applyFont="1" applyAlignment="1">
      <alignment horizontal="right"/>
      <protection locked="0"/>
    </xf>
    <xf numFmtId="39" fontId="3" fillId="0" borderId="0" xfId="0" applyNumberFormat="1" applyFont="1" applyAlignment="1">
      <alignment horizontal="right"/>
      <protection locked="0"/>
    </xf>
    <xf numFmtId="37" fontId="5" fillId="0" borderId="12" xfId="0" applyNumberFormat="1" applyFont="1" applyBorder="1" applyAlignment="1">
      <alignment horizontal="center"/>
      <protection locked="0"/>
    </xf>
    <xf numFmtId="0" fontId="5" fillId="0" borderId="13" xfId="0" applyFont="1" applyBorder="1" applyAlignment="1">
      <alignment horizontal="left" wrapText="1"/>
      <protection locked="0"/>
    </xf>
    <xf numFmtId="164" fontId="5" fillId="0" borderId="13" xfId="0" applyNumberFormat="1" applyFont="1" applyBorder="1" applyAlignment="1">
      <alignment horizontal="right"/>
      <protection locked="0"/>
    </xf>
    <xf numFmtId="39" fontId="5" fillId="0" borderId="13" xfId="0" applyNumberFormat="1" applyFont="1" applyBorder="1" applyAlignment="1">
      <alignment horizontal="right"/>
      <protection locked="0"/>
    </xf>
    <xf numFmtId="164" fontId="5" fillId="0" borderId="14" xfId="0" applyNumberFormat="1" applyFont="1" applyBorder="1" applyAlignment="1">
      <alignment horizontal="right"/>
      <protection locked="0"/>
    </xf>
    <xf numFmtId="37" fontId="5" fillId="0" borderId="15" xfId="0" applyNumberFormat="1" applyFont="1" applyBorder="1" applyAlignment="1">
      <alignment horizontal="center"/>
      <protection locked="0"/>
    </xf>
    <xf numFmtId="0" fontId="5" fillId="0" borderId="10" xfId="0" applyFont="1" applyBorder="1" applyAlignment="1">
      <alignment horizontal="left" wrapText="1"/>
      <protection locked="0"/>
    </xf>
    <xf numFmtId="164" fontId="5" fillId="0" borderId="10" xfId="0" applyNumberFormat="1" applyFont="1" applyBorder="1" applyAlignment="1">
      <alignment horizontal="right"/>
      <protection locked="0"/>
    </xf>
    <xf numFmtId="39" fontId="5" fillId="0" borderId="10" xfId="0" applyNumberFormat="1" applyFont="1" applyBorder="1" applyAlignment="1">
      <alignment horizontal="right"/>
      <protection locked="0"/>
    </xf>
    <xf numFmtId="164" fontId="5" fillId="0" borderId="16" xfId="0" applyNumberFormat="1" applyFont="1" applyBorder="1" applyAlignment="1">
      <alignment horizontal="right"/>
      <protection locked="0"/>
    </xf>
    <xf numFmtId="37" fontId="5" fillId="0" borderId="17" xfId="0" applyNumberFormat="1" applyFont="1" applyBorder="1" applyAlignment="1">
      <alignment horizontal="center"/>
      <protection locked="0"/>
    </xf>
    <xf numFmtId="0" fontId="5" fillId="0" borderId="18" xfId="0" applyFont="1" applyBorder="1" applyAlignment="1">
      <alignment horizontal="left" wrapText="1"/>
      <protection locked="0"/>
    </xf>
    <xf numFmtId="164" fontId="5" fillId="0" borderId="18" xfId="0" applyNumberFormat="1" applyFont="1" applyBorder="1" applyAlignment="1">
      <alignment horizontal="right"/>
      <protection locked="0"/>
    </xf>
    <xf numFmtId="39" fontId="5" fillId="0" borderId="18" xfId="0" applyNumberFormat="1" applyFont="1" applyBorder="1" applyAlignment="1">
      <alignment horizontal="right"/>
      <protection locked="0"/>
    </xf>
    <xf numFmtId="164" fontId="5" fillId="0" borderId="19" xfId="0" applyNumberFormat="1" applyFont="1" applyBorder="1" applyAlignment="1">
      <alignment horizontal="right"/>
      <protection locked="0"/>
    </xf>
    <xf numFmtId="37" fontId="5" fillId="0" borderId="20" xfId="0" applyNumberFormat="1" applyFont="1" applyBorder="1" applyAlignment="1">
      <alignment horizontal="center"/>
      <protection locked="0"/>
    </xf>
    <xf numFmtId="0" fontId="5" fillId="0" borderId="21" xfId="0" applyFont="1" applyBorder="1" applyAlignment="1">
      <alignment horizontal="left" wrapText="1"/>
      <protection locked="0"/>
    </xf>
    <xf numFmtId="164" fontId="5" fillId="0" borderId="21" xfId="0" applyNumberFormat="1" applyFont="1" applyBorder="1" applyAlignment="1">
      <alignment horizontal="right"/>
      <protection locked="0"/>
    </xf>
    <xf numFmtId="39" fontId="5" fillId="0" borderId="21" xfId="0" applyNumberFormat="1" applyFont="1" applyBorder="1" applyAlignment="1">
      <alignment horizontal="right"/>
      <protection locked="0"/>
    </xf>
    <xf numFmtId="164" fontId="5" fillId="0" borderId="22" xfId="0" applyNumberFormat="1" applyFont="1" applyBorder="1" applyAlignment="1">
      <alignment horizontal="right"/>
      <protection locked="0"/>
    </xf>
    <xf numFmtId="37" fontId="13" fillId="0" borderId="0" xfId="0" applyNumberFormat="1" applyFont="1" applyAlignment="1">
      <alignment horizontal="center"/>
      <protection locked="0"/>
    </xf>
    <xf numFmtId="0" fontId="13" fillId="0" borderId="0" xfId="0" applyFont="1" applyAlignment="1">
      <alignment horizontal="left" wrapText="1"/>
      <protection locked="0"/>
    </xf>
    <xf numFmtId="164" fontId="13" fillId="0" borderId="0" xfId="0" applyNumberFormat="1" applyFont="1" applyAlignment="1">
      <alignment horizontal="right"/>
      <protection locked="0"/>
    </xf>
    <xf numFmtId="39" fontId="13" fillId="0" borderId="0" xfId="0" applyNumberFormat="1" applyFont="1" applyAlignment="1">
      <alignment horizontal="right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37" fontId="5" fillId="0" borderId="0" xfId="0" applyNumberFormat="1" applyFont="1" applyAlignment="1">
      <alignment horizontal="center"/>
      <protection locked="0"/>
    </xf>
    <xf numFmtId="0" fontId="5" fillId="0" borderId="0" xfId="0" applyFont="1" applyAlignment="1">
      <alignment horizontal="left" wrapText="1"/>
      <protection locked="0"/>
    </xf>
    <xf numFmtId="164" fontId="5" fillId="0" borderId="0" xfId="0" applyNumberFormat="1" applyFont="1" applyAlignment="1">
      <alignment horizontal="right"/>
      <protection locked="0"/>
    </xf>
    <xf numFmtId="39" fontId="5" fillId="0" borderId="0" xfId="0" applyNumberFormat="1" applyFont="1" applyAlignment="1">
      <alignment horizontal="right"/>
      <protection locked="0"/>
    </xf>
    <xf numFmtId="37" fontId="5" fillId="0" borderId="23" xfId="0" applyNumberFormat="1" applyFont="1" applyBorder="1" applyAlignment="1">
      <alignment horizontal="center"/>
      <protection locked="0"/>
    </xf>
    <xf numFmtId="164" fontId="5" fillId="0" borderId="24" xfId="0" applyNumberFormat="1" applyFont="1" applyBorder="1" applyAlignment="1">
      <alignment horizontal="right"/>
      <protection locked="0"/>
    </xf>
    <xf numFmtId="39" fontId="5" fillId="0" borderId="24" xfId="0" applyNumberFormat="1" applyFont="1" applyBorder="1" applyAlignment="1">
      <alignment horizontal="right"/>
      <protection locked="0"/>
    </xf>
    <xf numFmtId="164" fontId="5" fillId="0" borderId="25" xfId="0" applyNumberFormat="1" applyFont="1" applyBorder="1" applyAlignment="1">
      <alignment horizontal="right"/>
      <protection locked="0"/>
    </xf>
    <xf numFmtId="0" fontId="5" fillId="0" borderId="4" xfId="0" applyFont="1" applyBorder="1" applyAlignment="1">
      <alignment horizontal="left" wrapText="1"/>
      <protection locked="0"/>
    </xf>
    <xf numFmtId="39" fontId="5" fillId="0" borderId="5" xfId="0" applyNumberFormat="1" applyFont="1" applyBorder="1" applyAlignment="1">
      <alignment horizontal="right"/>
      <protection locked="0"/>
    </xf>
    <xf numFmtId="0" fontId="5" fillId="0" borderId="27" xfId="0" applyFont="1" applyBorder="1" applyAlignment="1">
      <alignment horizontal="left" wrapText="1"/>
      <protection locked="0"/>
    </xf>
    <xf numFmtId="164" fontId="5" fillId="0" borderId="27" xfId="0" applyNumberFormat="1" applyFont="1" applyBorder="1" applyAlignment="1">
      <alignment horizontal="right"/>
      <protection locked="0"/>
    </xf>
    <xf numFmtId="39" fontId="5" fillId="0" borderId="27" xfId="0" applyNumberFormat="1" applyFont="1" applyBorder="1" applyAlignment="1">
      <alignment horizontal="right"/>
      <protection locked="0"/>
    </xf>
    <xf numFmtId="0" fontId="17" fillId="0" borderId="26" xfId="0" applyFont="1" applyBorder="1" applyAlignment="1">
      <alignment horizontal="left" vertical="center"/>
      <protection locked="0"/>
    </xf>
    <xf numFmtId="0" fontId="0" fillId="0" borderId="26" xfId="0" applyBorder="1" applyAlignment="1">
      <alignment horizontal="left" vertical="center"/>
      <protection locked="0"/>
    </xf>
    <xf numFmtId="0" fontId="18" fillId="0" borderId="26" xfId="0" applyFont="1" applyBorder="1" applyAlignment="1">
      <alignment horizontal="left" vertical="center"/>
      <protection locked="0"/>
    </xf>
    <xf numFmtId="0" fontId="19" fillId="0" borderId="26" xfId="0" applyFont="1" applyBorder="1" applyAlignment="1">
      <alignment horizontal="left" vertical="center"/>
      <protection locked="0"/>
    </xf>
    <xf numFmtId="0" fontId="5" fillId="0" borderId="8" xfId="0" applyFont="1" applyBorder="1" applyAlignment="1">
      <alignment horizontal="left" wrapText="1"/>
      <protection locked="0"/>
    </xf>
    <xf numFmtId="0" fontId="5" fillId="0" borderId="9" xfId="0" applyFont="1" applyBorder="1" applyAlignment="1">
      <alignment horizontal="left" wrapText="1"/>
      <protection locked="0"/>
    </xf>
    <xf numFmtId="0" fontId="5" fillId="0" borderId="28" xfId="0" applyFont="1" applyBorder="1" applyAlignment="1">
      <alignment horizontal="left" wrapText="1"/>
      <protection locked="0"/>
    </xf>
    <xf numFmtId="0" fontId="17" fillId="0" borderId="26" xfId="0" applyFont="1" applyBorder="1" applyAlignment="1">
      <alignment horizontal="left" vertical="top"/>
      <protection locked="0"/>
    </xf>
    <xf numFmtId="0" fontId="18" fillId="0" borderId="26" xfId="0" applyFont="1" applyBorder="1" applyAlignment="1">
      <alignment horizontal="left" vertical="top"/>
      <protection locked="0"/>
    </xf>
    <xf numFmtId="39" fontId="20" fillId="0" borderId="5" xfId="0" applyNumberFormat="1" applyFont="1" applyBorder="1" applyAlignment="1">
      <alignment horizontal="right"/>
      <protection locked="0"/>
    </xf>
    <xf numFmtId="164" fontId="20" fillId="0" borderId="25" xfId="0" applyNumberFormat="1" applyFont="1" applyBorder="1" applyAlignment="1">
      <alignment horizontal="right"/>
      <protection locked="0"/>
    </xf>
    <xf numFmtId="164" fontId="20" fillId="0" borderId="10" xfId="0" applyNumberFormat="1" applyFont="1" applyBorder="1" applyAlignment="1">
      <alignment horizontal="right"/>
      <protection locked="0"/>
    </xf>
    <xf numFmtId="39" fontId="20" fillId="0" borderId="10" xfId="0" applyNumberFormat="1" applyFont="1" applyBorder="1" applyAlignment="1">
      <alignment horizontal="right"/>
      <protection locked="0"/>
    </xf>
    <xf numFmtId="164" fontId="20" fillId="0" borderId="16" xfId="0" applyNumberFormat="1" applyFont="1" applyBorder="1" applyAlignment="1">
      <alignment horizontal="right"/>
      <protection locked="0"/>
    </xf>
    <xf numFmtId="0" fontId="20" fillId="0" borderId="9" xfId="0" applyFont="1" applyBorder="1" applyAlignment="1">
      <alignment horizontal="left" wrapText="1"/>
      <protection locked="0"/>
    </xf>
    <xf numFmtId="37" fontId="5" fillId="0" borderId="29" xfId="0" applyNumberFormat="1" applyFont="1" applyBorder="1" applyAlignment="1">
      <alignment horizontal="center"/>
      <protection locked="0"/>
    </xf>
    <xf numFmtId="164" fontId="5" fillId="0" borderId="28" xfId="0" applyNumberFormat="1" applyFont="1" applyBorder="1" applyAlignment="1">
      <alignment horizontal="right"/>
      <protection locked="0"/>
    </xf>
    <xf numFmtId="39" fontId="5" fillId="0" borderId="28" xfId="0" applyNumberFormat="1" applyFont="1" applyBorder="1" applyAlignment="1">
      <alignment horizontal="right"/>
      <protection locked="0"/>
    </xf>
    <xf numFmtId="164" fontId="5" fillId="0" borderId="30" xfId="0" applyNumberFormat="1" applyFont="1" applyBorder="1" applyAlignment="1">
      <alignment horizontal="right"/>
      <protection locked="0"/>
    </xf>
    <xf numFmtId="0" fontId="5" fillId="0" borderId="1" xfId="0" applyFont="1" applyBorder="1" applyAlignment="1">
      <alignment horizontal="left" wrapText="1"/>
      <protection locked="0"/>
    </xf>
    <xf numFmtId="0" fontId="5" fillId="0" borderId="2" xfId="0" applyFont="1" applyBorder="1" applyAlignment="1">
      <alignment horizontal="left" wrapText="1"/>
      <protection locked="0"/>
    </xf>
    <xf numFmtId="0" fontId="5" fillId="0" borderId="31" xfId="0" applyFont="1" applyBorder="1" applyAlignment="1">
      <alignment horizontal="left" wrapText="1"/>
      <protection locked="0"/>
    </xf>
    <xf numFmtId="0" fontId="5" fillId="0" borderId="26" xfId="0" applyFont="1" applyBorder="1" applyAlignment="1">
      <alignment horizontal="left" wrapText="1"/>
      <protection locked="0"/>
    </xf>
    <xf numFmtId="164" fontId="5" fillId="0" borderId="26" xfId="0" applyNumberFormat="1" applyFont="1" applyBorder="1" applyAlignment="1">
      <alignment horizontal="right"/>
      <protection locked="0"/>
    </xf>
    <xf numFmtId="39" fontId="5" fillId="0" borderId="26" xfId="0" applyNumberFormat="1" applyFont="1" applyBorder="1" applyAlignment="1">
      <alignment horizontal="right"/>
      <protection locked="0"/>
    </xf>
    <xf numFmtId="37" fontId="5" fillId="0" borderId="32" xfId="0" applyNumberFormat="1" applyFont="1" applyBorder="1" applyAlignment="1">
      <alignment horizontal="center"/>
      <protection locked="0"/>
    </xf>
    <xf numFmtId="0" fontId="5" fillId="0" borderId="33" xfId="0" applyFont="1" applyBorder="1" applyAlignment="1">
      <alignment horizontal="left" wrapText="1"/>
      <protection locked="0"/>
    </xf>
    <xf numFmtId="164" fontId="5" fillId="0" borderId="33" xfId="0" applyNumberFormat="1" applyFont="1" applyBorder="1" applyAlignment="1">
      <alignment horizontal="right"/>
      <protection locked="0"/>
    </xf>
    <xf numFmtId="39" fontId="5" fillId="0" borderId="33" xfId="0" applyNumberFormat="1" applyFont="1" applyBorder="1" applyAlignment="1">
      <alignment horizontal="right"/>
      <protection locked="0"/>
    </xf>
    <xf numFmtId="164" fontId="5" fillId="0" borderId="34" xfId="0" applyNumberFormat="1" applyFont="1" applyBorder="1" applyAlignment="1">
      <alignment horizontal="right"/>
      <protection locked="0"/>
    </xf>
    <xf numFmtId="37" fontId="5" fillId="0" borderId="35" xfId="0" applyNumberFormat="1" applyFont="1" applyBorder="1" applyAlignment="1">
      <alignment horizontal="center"/>
      <protection locked="0"/>
    </xf>
    <xf numFmtId="164" fontId="5" fillId="0" borderId="36" xfId="0" applyNumberFormat="1" applyFont="1" applyBorder="1" applyAlignment="1">
      <alignment horizontal="right"/>
      <protection locked="0"/>
    </xf>
    <xf numFmtId="37" fontId="5" fillId="0" borderId="37" xfId="0" applyNumberFormat="1" applyFont="1" applyBorder="1" applyAlignment="1">
      <alignment horizontal="center"/>
      <protection locked="0"/>
    </xf>
    <xf numFmtId="0" fontId="5" fillId="0" borderId="38" xfId="0" applyFont="1" applyBorder="1" applyAlignment="1">
      <alignment horizontal="left" wrapText="1"/>
      <protection locked="0"/>
    </xf>
    <xf numFmtId="0" fontId="18" fillId="0" borderId="38" xfId="0" applyFont="1" applyBorder="1" applyAlignment="1">
      <alignment horizontal="left" vertical="top"/>
      <protection locked="0"/>
    </xf>
    <xf numFmtId="164" fontId="5" fillId="0" borderId="38" xfId="0" applyNumberFormat="1" applyFont="1" applyBorder="1" applyAlignment="1">
      <alignment horizontal="right"/>
      <protection locked="0"/>
    </xf>
    <xf numFmtId="39" fontId="5" fillId="0" borderId="38" xfId="0" applyNumberFormat="1" applyFont="1" applyBorder="1" applyAlignment="1">
      <alignment horizontal="right"/>
      <protection locked="0"/>
    </xf>
    <xf numFmtId="164" fontId="5" fillId="0" borderId="39" xfId="0" applyNumberFormat="1" applyFont="1" applyBorder="1" applyAlignment="1">
      <alignment horizontal="right"/>
      <protection locked="0"/>
    </xf>
    <xf numFmtId="37" fontId="5" fillId="0" borderId="40" xfId="0" applyNumberFormat="1" applyFont="1" applyBorder="1" applyAlignment="1">
      <alignment horizontal="center"/>
      <protection locked="0"/>
    </xf>
    <xf numFmtId="0" fontId="5" fillId="0" borderId="41" xfId="0" applyFont="1" applyBorder="1" applyAlignment="1">
      <alignment horizontal="left" wrapText="1"/>
      <protection locked="0"/>
    </xf>
    <xf numFmtId="0" fontId="17" fillId="0" borderId="41" xfId="0" applyFont="1" applyBorder="1" applyAlignment="1">
      <alignment horizontal="left" vertical="top"/>
      <protection locked="0"/>
    </xf>
    <xf numFmtId="164" fontId="5" fillId="0" borderId="41" xfId="0" applyNumberFormat="1" applyFont="1" applyBorder="1" applyAlignment="1">
      <alignment horizontal="right"/>
      <protection locked="0"/>
    </xf>
    <xf numFmtId="39" fontId="5" fillId="0" borderId="41" xfId="0" applyNumberFormat="1" applyFont="1" applyBorder="1" applyAlignment="1">
      <alignment horizontal="right"/>
      <protection locked="0"/>
    </xf>
    <xf numFmtId="164" fontId="5" fillId="0" borderId="42" xfId="0" applyNumberFormat="1" applyFont="1" applyBorder="1" applyAlignment="1">
      <alignment horizontal="right"/>
      <protection locked="0"/>
    </xf>
    <xf numFmtId="0" fontId="17" fillId="0" borderId="26" xfId="0" applyFont="1" applyBorder="1" applyAlignment="1">
      <alignment horizontal="left" vertical="top" wrapText="1"/>
      <protection locked="0"/>
    </xf>
    <xf numFmtId="37" fontId="5" fillId="0" borderId="44" xfId="0" applyNumberFormat="1" applyFont="1" applyBorder="1" applyAlignment="1">
      <alignment horizontal="center"/>
      <protection locked="0"/>
    </xf>
    <xf numFmtId="164" fontId="5" fillId="0" borderId="2" xfId="0" applyNumberFormat="1" applyFont="1" applyBorder="1" applyAlignment="1">
      <alignment horizontal="right"/>
      <protection locked="0"/>
    </xf>
    <xf numFmtId="164" fontId="20" fillId="0" borderId="45" xfId="0" applyNumberFormat="1" applyFont="1" applyBorder="1" applyAlignment="1">
      <alignment horizontal="right"/>
      <protection locked="0"/>
    </xf>
    <xf numFmtId="39" fontId="20" fillId="0" borderId="45" xfId="0" applyNumberFormat="1" applyFont="1" applyBorder="1" applyAlignment="1">
      <alignment horizontal="right"/>
      <protection locked="0"/>
    </xf>
    <xf numFmtId="164" fontId="20" fillId="0" borderId="46" xfId="0" applyNumberFormat="1" applyFont="1" applyBorder="1" applyAlignment="1">
      <alignment horizontal="right"/>
      <protection locked="0"/>
    </xf>
    <xf numFmtId="37" fontId="5" fillId="0" borderId="47" xfId="0" applyNumberFormat="1" applyFont="1" applyBorder="1" applyAlignment="1">
      <alignment horizontal="center"/>
      <protection locked="0"/>
    </xf>
    <xf numFmtId="164" fontId="5" fillId="0" borderId="48" xfId="0" applyNumberFormat="1" applyFont="1" applyBorder="1" applyAlignment="1">
      <alignment horizontal="right"/>
      <protection locked="0"/>
    </xf>
    <xf numFmtId="0" fontId="17" fillId="0" borderId="41" xfId="0" applyFont="1" applyBorder="1" applyAlignment="1">
      <alignment horizontal="left" vertical="center"/>
      <protection locked="0"/>
    </xf>
    <xf numFmtId="0" fontId="0" fillId="0" borderId="41" xfId="0" applyBorder="1" applyAlignment="1">
      <alignment horizontal="left" vertical="center"/>
      <protection locked="0"/>
    </xf>
    <xf numFmtId="37" fontId="5" fillId="0" borderId="49" xfId="0" applyNumberFormat="1" applyFont="1" applyBorder="1" applyAlignment="1">
      <alignment horizontal="center"/>
      <protection locked="0"/>
    </xf>
    <xf numFmtId="0" fontId="5" fillId="0" borderId="50" xfId="0" applyFont="1" applyBorder="1" applyAlignment="1">
      <alignment horizontal="left" wrapText="1"/>
      <protection locked="0"/>
    </xf>
    <xf numFmtId="164" fontId="5" fillId="0" borderId="50" xfId="0" applyNumberFormat="1" applyFont="1" applyBorder="1" applyAlignment="1">
      <alignment horizontal="right"/>
      <protection locked="0"/>
    </xf>
    <xf numFmtId="39" fontId="5" fillId="0" borderId="50" xfId="0" applyNumberFormat="1" applyFont="1" applyBorder="1" applyAlignment="1">
      <alignment horizontal="right"/>
      <protection locked="0"/>
    </xf>
    <xf numFmtId="164" fontId="5" fillId="0" borderId="51" xfId="0" applyNumberFormat="1" applyFont="1" applyBorder="1" applyAlignment="1">
      <alignment horizontal="right"/>
      <protection locked="0"/>
    </xf>
    <xf numFmtId="37" fontId="5" fillId="0" borderId="52" xfId="0" applyNumberFormat="1" applyFont="1" applyBorder="1" applyAlignment="1">
      <alignment horizontal="center"/>
      <protection locked="0"/>
    </xf>
    <xf numFmtId="164" fontId="5" fillId="0" borderId="31" xfId="0" applyNumberFormat="1" applyFont="1" applyBorder="1" applyAlignment="1">
      <alignment horizontal="right"/>
      <protection locked="0"/>
    </xf>
    <xf numFmtId="39" fontId="5" fillId="0" borderId="31" xfId="0" applyNumberFormat="1" applyFont="1" applyBorder="1" applyAlignment="1">
      <alignment horizontal="right"/>
      <protection locked="0"/>
    </xf>
    <xf numFmtId="164" fontId="5" fillId="0" borderId="53" xfId="0" applyNumberFormat="1" applyFont="1" applyBorder="1" applyAlignment="1">
      <alignment horizontal="right"/>
      <protection locked="0"/>
    </xf>
    <xf numFmtId="0" fontId="5" fillId="0" borderId="5" xfId="0" applyFont="1" applyBorder="1" applyAlignment="1">
      <alignment horizontal="left" wrapText="1"/>
      <protection locked="0"/>
    </xf>
    <xf numFmtId="37" fontId="5" fillId="0" borderId="6" xfId="0" applyNumberFormat="1" applyFont="1" applyBorder="1" applyAlignment="1">
      <alignment horizontal="center"/>
      <protection locked="0"/>
    </xf>
    <xf numFmtId="0" fontId="17" fillId="0" borderId="41" xfId="0" applyFont="1" applyBorder="1" applyAlignment="1">
      <alignment horizontal="left" vertical="top" wrapText="1"/>
      <protection locked="0"/>
    </xf>
    <xf numFmtId="164" fontId="5" fillId="0" borderId="3" xfId="0" applyNumberFormat="1" applyFont="1" applyBorder="1" applyAlignment="1">
      <alignment horizontal="right"/>
      <protection locked="0"/>
    </xf>
    <xf numFmtId="164" fontId="20" fillId="0" borderId="54" xfId="0" applyNumberFormat="1" applyFont="1" applyBorder="1" applyAlignment="1">
      <alignment horizontal="right"/>
      <protection locked="0"/>
    </xf>
    <xf numFmtId="39" fontId="20" fillId="0" borderId="54" xfId="0" applyNumberFormat="1" applyFont="1" applyBorder="1" applyAlignment="1">
      <alignment horizontal="right"/>
      <protection locked="0"/>
    </xf>
    <xf numFmtId="164" fontId="20" fillId="0" borderId="55" xfId="0" applyNumberFormat="1" applyFont="1" applyBorder="1" applyAlignment="1">
      <alignment horizontal="right"/>
      <protection locked="0"/>
    </xf>
    <xf numFmtId="0" fontId="17" fillId="0" borderId="26" xfId="0" applyFont="1" applyBorder="1" applyAlignment="1">
      <alignment vertical="center"/>
      <protection locked="0"/>
    </xf>
    <xf numFmtId="0" fontId="17" fillId="0" borderId="26" xfId="0" applyFont="1" applyBorder="1" applyAlignment="1">
      <alignment vertical="center" wrapText="1"/>
      <protection locked="0"/>
    </xf>
    <xf numFmtId="37" fontId="5" fillId="0" borderId="41" xfId="0" applyNumberFormat="1" applyFont="1" applyBorder="1" applyAlignment="1">
      <alignment horizontal="center"/>
      <protection locked="0"/>
    </xf>
    <xf numFmtId="0" fontId="17" fillId="0" borderId="41" xfId="0" applyFont="1" applyBorder="1" applyAlignment="1">
      <alignment vertical="center"/>
      <protection locked="0"/>
    </xf>
    <xf numFmtId="0" fontId="17" fillId="0" borderId="38" xfId="0" applyFont="1" applyBorder="1" applyAlignment="1">
      <alignment vertical="center"/>
      <protection locked="0"/>
    </xf>
    <xf numFmtId="37" fontId="5" fillId="0" borderId="56" xfId="0" applyNumberFormat="1" applyFont="1" applyBorder="1" applyAlignment="1">
      <alignment horizontal="center"/>
      <protection locked="0"/>
    </xf>
    <xf numFmtId="0" fontId="5" fillId="0" borderId="57" xfId="0" applyFont="1" applyBorder="1" applyAlignment="1">
      <alignment horizontal="left" wrapText="1"/>
      <protection locked="0"/>
    </xf>
    <xf numFmtId="164" fontId="5" fillId="0" borderId="57" xfId="0" applyNumberFormat="1" applyFont="1" applyBorder="1" applyAlignment="1">
      <alignment horizontal="right"/>
      <protection locked="0"/>
    </xf>
    <xf numFmtId="39" fontId="5" fillId="0" borderId="57" xfId="0" applyNumberFormat="1" applyFont="1" applyBorder="1" applyAlignment="1">
      <alignment horizontal="right"/>
      <protection locked="0"/>
    </xf>
    <xf numFmtId="164" fontId="5" fillId="0" borderId="58" xfId="0" applyNumberFormat="1" applyFont="1" applyBorder="1" applyAlignment="1">
      <alignment horizontal="right"/>
      <protection locked="0"/>
    </xf>
    <xf numFmtId="0" fontId="17" fillId="0" borderId="26" xfId="0" applyFont="1" applyBorder="1" applyAlignment="1">
      <protection locked="0"/>
    </xf>
    <xf numFmtId="0" fontId="17" fillId="0" borderId="38" xfId="0" applyFont="1" applyBorder="1" applyAlignment="1">
      <alignment horizontal="left" vertical="top"/>
      <protection locked="0"/>
    </xf>
    <xf numFmtId="0" fontId="17" fillId="0" borderId="41" xfId="0" applyFont="1" applyBorder="1" applyAlignment="1">
      <protection locked="0"/>
    </xf>
    <xf numFmtId="0" fontId="17" fillId="0" borderId="38" xfId="0" applyFont="1" applyBorder="1" applyAlignment="1">
      <alignment horizontal="left" vertical="center"/>
      <protection locked="0"/>
    </xf>
    <xf numFmtId="0" fontId="17" fillId="0" borderId="41" xfId="0" applyFont="1" applyBorder="1" applyAlignment="1">
      <alignment horizontal="left" vertical="center" wrapText="1"/>
      <protection locked="0"/>
    </xf>
    <xf numFmtId="37" fontId="5" fillId="0" borderId="59" xfId="0" applyNumberFormat="1" applyFont="1" applyBorder="1" applyAlignment="1">
      <alignment horizontal="center"/>
      <protection locked="0"/>
    </xf>
    <xf numFmtId="0" fontId="5" fillId="0" borderId="43" xfId="0" applyFont="1" applyBorder="1" applyAlignment="1">
      <alignment horizontal="left" wrapText="1"/>
      <protection locked="0"/>
    </xf>
    <xf numFmtId="164" fontId="5" fillId="0" borderId="43" xfId="0" applyNumberFormat="1" applyFont="1" applyBorder="1" applyAlignment="1">
      <alignment horizontal="right"/>
      <protection locked="0"/>
    </xf>
    <xf numFmtId="39" fontId="5" fillId="0" borderId="43" xfId="0" applyNumberFormat="1" applyFont="1" applyBorder="1" applyAlignment="1">
      <alignment horizontal="right"/>
      <protection locked="0"/>
    </xf>
    <xf numFmtId="164" fontId="5" fillId="0" borderId="60" xfId="0" applyNumberFormat="1" applyFont="1" applyBorder="1" applyAlignment="1">
      <alignment horizontal="right"/>
      <protection locked="0"/>
    </xf>
    <xf numFmtId="0" fontId="24" fillId="0" borderId="26" xfId="0" applyFont="1" applyBorder="1" applyAlignment="1">
      <alignment horizontal="left" wrapText="1"/>
      <protection locked="0"/>
    </xf>
    <xf numFmtId="164" fontId="24" fillId="0" borderId="26" xfId="0" applyNumberFormat="1" applyFont="1" applyBorder="1" applyAlignment="1">
      <alignment horizontal="right"/>
      <protection locked="0"/>
    </xf>
    <xf numFmtId="39" fontId="24" fillId="0" borderId="26" xfId="0" applyNumberFormat="1" applyFont="1" applyBorder="1" applyAlignment="1">
      <alignment horizontal="right"/>
      <protection locked="0"/>
    </xf>
    <xf numFmtId="164" fontId="24" fillId="0" borderId="36" xfId="0" applyNumberFormat="1" applyFont="1" applyBorder="1" applyAlignment="1">
      <alignment horizontal="right"/>
      <protection locked="0"/>
    </xf>
    <xf numFmtId="37" fontId="24" fillId="0" borderId="35" xfId="0" applyNumberFormat="1" applyFont="1" applyBorder="1" applyAlignment="1">
      <alignment horizontal="center"/>
      <protection locked="0"/>
    </xf>
    <xf numFmtId="0" fontId="25" fillId="0" borderId="0" xfId="0" applyFont="1" applyAlignment="1">
      <alignment horizontal="left" vertical="top"/>
      <protection locked="0"/>
    </xf>
    <xf numFmtId="37" fontId="5" fillId="0" borderId="61" xfId="0" applyNumberFormat="1" applyFont="1" applyBorder="1" applyAlignment="1">
      <alignment horizontal="center"/>
      <protection locked="0"/>
    </xf>
    <xf numFmtId="0" fontId="5" fillId="0" borderId="62" xfId="0" applyFont="1" applyBorder="1" applyAlignment="1">
      <alignment horizontal="left" wrapText="1"/>
      <protection locked="0"/>
    </xf>
    <xf numFmtId="164" fontId="5" fillId="0" borderId="62" xfId="0" applyNumberFormat="1" applyFont="1" applyBorder="1" applyAlignment="1">
      <alignment horizontal="right"/>
      <protection locked="0"/>
    </xf>
    <xf numFmtId="39" fontId="5" fillId="0" borderId="62" xfId="0" applyNumberFormat="1" applyFont="1" applyBorder="1" applyAlignment="1">
      <alignment horizontal="right"/>
      <protection locked="0"/>
    </xf>
    <xf numFmtId="164" fontId="5" fillId="0" borderId="63" xfId="0" applyNumberFormat="1" applyFont="1" applyBorder="1" applyAlignment="1">
      <alignment horizontal="right"/>
      <protection locked="0"/>
    </xf>
    <xf numFmtId="37" fontId="5" fillId="0" borderId="64" xfId="0" applyNumberFormat="1" applyFont="1" applyBorder="1" applyAlignment="1">
      <alignment horizontal="center"/>
      <protection locked="0"/>
    </xf>
    <xf numFmtId="164" fontId="5" fillId="0" borderId="65" xfId="0" applyNumberFormat="1" applyFont="1" applyBorder="1" applyAlignment="1">
      <alignment horizontal="right"/>
      <protection locked="0"/>
    </xf>
    <xf numFmtId="37" fontId="5" fillId="0" borderId="66" xfId="0" applyNumberFormat="1" applyFont="1" applyBorder="1" applyAlignment="1">
      <alignment horizontal="center"/>
      <protection locked="0"/>
    </xf>
    <xf numFmtId="0" fontId="5" fillId="0" borderId="67" xfId="0" applyFont="1" applyBorder="1" applyAlignment="1">
      <alignment horizontal="left" wrapText="1"/>
      <protection locked="0"/>
    </xf>
    <xf numFmtId="164" fontId="5" fillId="0" borderId="67" xfId="0" applyNumberFormat="1" applyFont="1" applyBorder="1" applyAlignment="1">
      <alignment horizontal="right"/>
      <protection locked="0"/>
    </xf>
    <xf numFmtId="39" fontId="5" fillId="0" borderId="67" xfId="0" applyNumberFormat="1" applyFont="1" applyBorder="1" applyAlignment="1">
      <alignment horizontal="right"/>
      <protection locked="0"/>
    </xf>
    <xf numFmtId="164" fontId="5" fillId="0" borderId="68" xfId="0" applyNumberFormat="1" applyFont="1" applyBorder="1" applyAlignment="1">
      <alignment horizontal="right"/>
      <protection locked="0"/>
    </xf>
    <xf numFmtId="49" fontId="24" fillId="0" borderId="26" xfId="0" applyNumberFormat="1" applyFont="1" applyBorder="1" applyAlignment="1">
      <alignment horizontal="left" wrapText="1"/>
      <protection locked="0"/>
    </xf>
    <xf numFmtId="37" fontId="24" fillId="0" borderId="37" xfId="0" applyNumberFormat="1" applyFont="1" applyBorder="1" applyAlignment="1">
      <alignment horizontal="center"/>
      <protection locked="0"/>
    </xf>
    <xf numFmtId="0" fontId="24" fillId="0" borderId="38" xfId="0" applyFont="1" applyBorder="1" applyAlignment="1">
      <alignment horizontal="left" wrapText="1"/>
      <protection locked="0"/>
    </xf>
    <xf numFmtId="164" fontId="24" fillId="0" borderId="38" xfId="0" applyNumberFormat="1" applyFont="1" applyBorder="1" applyAlignment="1">
      <alignment horizontal="right"/>
      <protection locked="0"/>
    </xf>
    <xf numFmtId="39" fontId="24" fillId="0" borderId="38" xfId="0" applyNumberFormat="1" applyFont="1" applyBorder="1" applyAlignment="1">
      <alignment horizontal="right"/>
      <protection locked="0"/>
    </xf>
    <xf numFmtId="164" fontId="24" fillId="0" borderId="39" xfId="0" applyNumberFormat="1" applyFont="1" applyBorder="1" applyAlignment="1">
      <alignment horizontal="right"/>
      <protection locked="0"/>
    </xf>
    <xf numFmtId="0" fontId="23" fillId="0" borderId="26" xfId="0" applyFont="1" applyBorder="1" applyAlignment="1">
      <alignment horizontal="left" wrapText="1"/>
      <protection locked="0"/>
    </xf>
    <xf numFmtId="0" fontId="23" fillId="0" borderId="67" xfId="0" applyFont="1" applyBorder="1" applyAlignment="1">
      <alignment horizontal="left" wrapText="1"/>
      <protection locked="0"/>
    </xf>
    <xf numFmtId="0" fontId="23" fillId="0" borderId="33" xfId="0" applyFont="1" applyBorder="1" applyAlignment="1">
      <alignment horizontal="left" wrapText="1"/>
      <protection locked="0"/>
    </xf>
    <xf numFmtId="0" fontId="23" fillId="0" borderId="38" xfId="0" applyFont="1" applyBorder="1" applyAlignment="1">
      <alignment horizontal="left" wrapText="1"/>
      <protection locked="0"/>
    </xf>
    <xf numFmtId="0" fontId="26" fillId="2" borderId="0" xfId="0" applyFont="1" applyFill="1" applyAlignment="1" applyProtection="1">
      <alignment horizontal="left"/>
    </xf>
    <xf numFmtId="37" fontId="16" fillId="0" borderId="66" xfId="0" applyNumberFormat="1" applyFont="1" applyBorder="1" applyAlignment="1">
      <alignment horizontal="center"/>
      <protection locked="0"/>
    </xf>
    <xf numFmtId="0" fontId="16" fillId="0" borderId="67" xfId="0" applyFont="1" applyBorder="1" applyAlignment="1">
      <alignment horizontal="left" wrapText="1"/>
      <protection locked="0"/>
    </xf>
    <xf numFmtId="164" fontId="16" fillId="0" borderId="67" xfId="0" applyNumberFormat="1" applyFont="1" applyBorder="1" applyAlignment="1">
      <alignment horizontal="right"/>
      <protection locked="0"/>
    </xf>
    <xf numFmtId="39" fontId="16" fillId="0" borderId="67" xfId="0" applyNumberFormat="1" applyFont="1" applyBorder="1" applyAlignment="1">
      <alignment horizontal="right"/>
      <protection locked="0"/>
    </xf>
    <xf numFmtId="164" fontId="16" fillId="0" borderId="68" xfId="0" applyNumberFormat="1" applyFont="1" applyBorder="1" applyAlignment="1">
      <alignment horizontal="right"/>
      <protection locked="0"/>
    </xf>
    <xf numFmtId="0" fontId="27" fillId="0" borderId="0" xfId="0" applyFont="1" applyAlignment="1">
      <alignment horizontal="left" vertical="top"/>
      <protection locked="0"/>
    </xf>
    <xf numFmtId="164" fontId="16" fillId="0" borderId="0" xfId="0" applyNumberFormat="1" applyFont="1" applyAlignment="1">
      <alignment horizontal="right"/>
      <protection locked="0"/>
    </xf>
    <xf numFmtId="0" fontId="0" fillId="0" borderId="40" xfId="0" applyBorder="1" applyAlignment="1">
      <alignment horizontal="left" vertical="top"/>
      <protection locked="0"/>
    </xf>
    <xf numFmtId="0" fontId="4" fillId="0" borderId="41" xfId="0" applyFont="1" applyBorder="1" applyAlignment="1">
      <alignment vertical="center"/>
      <protection locked="0"/>
    </xf>
    <xf numFmtId="0" fontId="2" fillId="0" borderId="26" xfId="0" applyFont="1" applyBorder="1" applyAlignment="1">
      <alignment vertical="center"/>
      <protection locked="0"/>
    </xf>
    <xf numFmtId="0" fontId="4" fillId="0" borderId="26" xfId="0" applyFont="1" applyBorder="1" applyAlignment="1">
      <alignment vertical="center"/>
      <protection locked="0"/>
    </xf>
    <xf numFmtId="0" fontId="2" fillId="0" borderId="38" xfId="0" applyFont="1" applyBorder="1" applyAlignment="1">
      <alignment vertical="center"/>
      <protection locked="0"/>
    </xf>
    <xf numFmtId="37" fontId="24" fillId="0" borderId="32" xfId="0" applyNumberFormat="1" applyFont="1" applyBorder="1" applyAlignment="1">
      <alignment horizontal="center"/>
      <protection locked="0"/>
    </xf>
    <xf numFmtId="0" fontId="24" fillId="0" borderId="33" xfId="0" applyFont="1" applyBorder="1" applyAlignment="1">
      <alignment horizontal="left" wrapText="1"/>
      <protection locked="0"/>
    </xf>
    <xf numFmtId="164" fontId="24" fillId="0" borderId="33" xfId="0" applyNumberFormat="1" applyFont="1" applyBorder="1" applyAlignment="1">
      <alignment horizontal="right"/>
      <protection locked="0"/>
    </xf>
    <xf numFmtId="39" fontId="24" fillId="0" borderId="33" xfId="0" applyNumberFormat="1" applyFont="1" applyBorder="1" applyAlignment="1">
      <alignment horizontal="right"/>
      <protection locked="0"/>
    </xf>
    <xf numFmtId="164" fontId="24" fillId="0" borderId="34" xfId="0" applyNumberFormat="1" applyFont="1" applyBorder="1" applyAlignment="1">
      <alignment horizontal="right"/>
      <protection locked="0"/>
    </xf>
    <xf numFmtId="164" fontId="5" fillId="0" borderId="42" xfId="0" applyNumberFormat="1" applyFont="1" applyBorder="1" applyAlignment="1">
      <alignment horizontal="right" vertical="top"/>
      <protection locked="0"/>
    </xf>
    <xf numFmtId="0" fontId="5" fillId="0" borderId="0" xfId="0" applyFont="1" applyAlignment="1">
      <alignment horizontal="left" vertical="top"/>
      <protection locked="0"/>
    </xf>
    <xf numFmtId="37" fontId="5" fillId="0" borderId="0" xfId="0" applyNumberFormat="1" applyFont="1" applyAlignment="1">
      <alignment horizontal="center" vertical="top"/>
      <protection locked="0"/>
    </xf>
    <xf numFmtId="0" fontId="5" fillId="0" borderId="0" xfId="0" applyFont="1" applyAlignment="1">
      <alignment horizontal="left" vertical="top" wrapText="1"/>
      <protection locked="0"/>
    </xf>
    <xf numFmtId="164" fontId="5" fillId="0" borderId="0" xfId="0" applyNumberFormat="1" applyFont="1" applyAlignment="1">
      <alignment horizontal="right" vertical="top"/>
      <protection locked="0"/>
    </xf>
    <xf numFmtId="39" fontId="5" fillId="0" borderId="0" xfId="0" applyNumberFormat="1" applyFont="1" applyAlignment="1">
      <alignment horizontal="right" vertical="top"/>
      <protection locked="0"/>
    </xf>
    <xf numFmtId="1" fontId="3" fillId="4" borderId="40" xfId="0" applyNumberFormat="1" applyFont="1" applyFill="1" applyBorder="1" applyAlignment="1" applyProtection="1">
      <alignment horizontal="center" vertical="center"/>
    </xf>
    <xf numFmtId="49" fontId="3" fillId="4" borderId="41" xfId="0" applyNumberFormat="1" applyFont="1" applyFill="1" applyBorder="1" applyAlignment="1" applyProtection="1">
      <alignment horizontal="center" vertical="center"/>
    </xf>
    <xf numFmtId="49" fontId="3" fillId="4" borderId="41" xfId="0" applyNumberFormat="1" applyFont="1" applyFill="1" applyBorder="1" applyAlignment="1" applyProtection="1">
      <alignment horizontal="left" vertical="center" wrapText="1"/>
    </xf>
    <xf numFmtId="49" fontId="3" fillId="4" borderId="41" xfId="0" applyNumberFormat="1" applyFont="1" applyFill="1" applyBorder="1" applyAlignment="1" applyProtection="1">
      <alignment horizontal="left" vertical="center"/>
    </xf>
    <xf numFmtId="165" fontId="3" fillId="4" borderId="41" xfId="0" applyNumberFormat="1" applyFont="1" applyFill="1" applyBorder="1" applyAlignment="1" applyProtection="1">
      <alignment horizontal="right" vertical="center"/>
    </xf>
    <xf numFmtId="4" fontId="3" fillId="4" borderId="41" xfId="0" applyNumberFormat="1" applyFont="1" applyFill="1" applyBorder="1" applyAlignment="1" applyProtection="1">
      <alignment horizontal="right" vertical="center"/>
    </xf>
    <xf numFmtId="2" fontId="0" fillId="0" borderId="0" xfId="0" applyNumberFormat="1" applyAlignment="1">
      <alignment horizontal="left" vertical="top"/>
      <protection locked="0"/>
    </xf>
    <xf numFmtId="0" fontId="0" fillId="0" borderId="1" xfId="0" applyBorder="1" applyAlignment="1" applyProtection="1">
      <alignment horizontal="left"/>
    </xf>
    <xf numFmtId="0" fontId="0" fillId="0" borderId="69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7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8" fillId="0" borderId="0" xfId="0" applyFont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71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29" fillId="0" borderId="1" xfId="0" applyFont="1" applyBorder="1" applyAlignment="1" applyProtection="1">
      <alignment horizontal="left" vertical="center"/>
    </xf>
    <xf numFmtId="0" fontId="29" fillId="0" borderId="69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9" fillId="0" borderId="2" xfId="0" applyFont="1" applyBorder="1" applyAlignment="1" applyProtection="1">
      <alignment horizontal="left" vertical="center"/>
    </xf>
    <xf numFmtId="0" fontId="29" fillId="0" borderId="70" xfId="0" applyFont="1" applyBorder="1" applyAlignment="1" applyProtection="1">
      <alignment horizontal="left" vertical="center"/>
    </xf>
    <xf numFmtId="0" fontId="31" fillId="0" borderId="72" xfId="0" applyFont="1" applyBorder="1" applyAlignment="1" applyProtection="1">
      <alignment horizontal="left" vertical="center"/>
    </xf>
    <xf numFmtId="0" fontId="29" fillId="0" borderId="73" xfId="0" applyFont="1" applyBorder="1" applyAlignment="1" applyProtection="1">
      <alignment horizontal="left" vertical="center"/>
    </xf>
    <xf numFmtId="0" fontId="29" fillId="0" borderId="3" xfId="0" applyFont="1" applyBorder="1" applyAlignment="1" applyProtection="1">
      <alignment horizontal="left" vertical="center"/>
    </xf>
    <xf numFmtId="0" fontId="31" fillId="0" borderId="6" xfId="0" applyFont="1" applyBorder="1" applyAlignment="1" applyProtection="1">
      <alignment horizontal="left" vertical="center"/>
    </xf>
    <xf numFmtId="0" fontId="29" fillId="0" borderId="74" xfId="0" applyFont="1" applyBorder="1" applyAlignment="1" applyProtection="1">
      <alignment horizontal="left" vertical="center"/>
    </xf>
    <xf numFmtId="0" fontId="31" fillId="0" borderId="75" xfId="0" applyFont="1" applyBorder="1" applyAlignment="1" applyProtection="1">
      <alignment horizontal="left" vertical="center"/>
    </xf>
    <xf numFmtId="0" fontId="29" fillId="0" borderId="77" xfId="0" applyFont="1" applyBorder="1" applyAlignment="1" applyProtection="1">
      <alignment horizontal="left" vertical="center"/>
    </xf>
    <xf numFmtId="0" fontId="31" fillId="0" borderId="7" xfId="0" applyFont="1" applyBorder="1" applyAlignment="1" applyProtection="1">
      <alignment horizontal="left" vertical="center"/>
    </xf>
    <xf numFmtId="0" fontId="31" fillId="0" borderId="78" xfId="0" applyFont="1" applyBorder="1" applyAlignment="1" applyProtection="1">
      <alignment horizontal="left" vertical="center"/>
    </xf>
    <xf numFmtId="0" fontId="29" fillId="0" borderId="79" xfId="0" applyFont="1" applyBorder="1" applyAlignment="1" applyProtection="1">
      <alignment horizontal="left" vertical="center"/>
    </xf>
    <xf numFmtId="0" fontId="29" fillId="0" borderId="70" xfId="0" applyFont="1" applyBorder="1" applyAlignment="1" applyProtection="1">
      <alignment horizontal="left" vertical="top"/>
    </xf>
    <xf numFmtId="0" fontId="29" fillId="0" borderId="0" xfId="0" applyFont="1" applyAlignment="1" applyProtection="1">
      <alignment horizontal="left" vertical="top"/>
    </xf>
    <xf numFmtId="0" fontId="31" fillId="0" borderId="7" xfId="0" applyFont="1" applyBorder="1" applyAlignment="1" applyProtection="1">
      <alignment horizontal="left" vertical="center" wrapText="1"/>
    </xf>
    <xf numFmtId="0" fontId="29" fillId="0" borderId="3" xfId="0" applyFont="1" applyBorder="1" applyAlignment="1" applyProtection="1">
      <alignment horizontal="left" vertical="top"/>
    </xf>
    <xf numFmtId="0" fontId="31" fillId="0" borderId="0" xfId="0" applyFont="1" applyAlignment="1" applyProtection="1">
      <alignment horizontal="left" vertical="top"/>
    </xf>
    <xf numFmtId="0" fontId="31" fillId="0" borderId="0" xfId="0" applyFont="1" applyAlignment="1" applyProtection="1">
      <alignment horizontal="left" vertical="center"/>
    </xf>
    <xf numFmtId="166" fontId="31" fillId="0" borderId="0" xfId="0" applyNumberFormat="1" applyFont="1" applyAlignment="1" applyProtection="1">
      <alignment horizontal="right" vertical="center"/>
    </xf>
    <xf numFmtId="0" fontId="29" fillId="0" borderId="4" xfId="0" applyFont="1" applyBorder="1" applyAlignment="1" applyProtection="1">
      <alignment horizontal="left" vertical="center"/>
    </xf>
    <xf numFmtId="0" fontId="29" fillId="0" borderId="71" xfId="0" applyFont="1" applyBorder="1" applyAlignment="1" applyProtection="1">
      <alignment horizontal="left" vertical="center"/>
    </xf>
    <xf numFmtId="0" fontId="29" fillId="0" borderId="5" xfId="0" applyFont="1" applyBorder="1" applyAlignment="1" applyProtection="1">
      <alignment horizontal="left" vertical="center"/>
    </xf>
    <xf numFmtId="0" fontId="29" fillId="0" borderId="8" xfId="0" applyFont="1" applyBorder="1" applyAlignment="1" applyProtection="1">
      <alignment horizontal="left" vertical="center"/>
    </xf>
    <xf numFmtId="0" fontId="29" fillId="0" borderId="80" xfId="0" applyFont="1" applyBorder="1" applyAlignment="1" applyProtection="1">
      <alignment horizontal="left" vertical="center"/>
    </xf>
    <xf numFmtId="0" fontId="33" fillId="0" borderId="80" xfId="0" applyFont="1" applyBorder="1" applyAlignment="1" applyProtection="1">
      <alignment horizontal="left" vertical="center"/>
    </xf>
    <xf numFmtId="0" fontId="29" fillId="0" borderId="9" xfId="0" applyFont="1" applyBorder="1" applyAlignment="1" applyProtection="1">
      <alignment horizontal="left" vertical="center"/>
    </xf>
    <xf numFmtId="0" fontId="29" fillId="0" borderId="81" xfId="0" applyFont="1" applyBorder="1" applyAlignment="1" applyProtection="1">
      <alignment horizontal="left" vertical="center"/>
    </xf>
    <xf numFmtId="0" fontId="29" fillId="0" borderId="82" xfId="0" applyFont="1" applyBorder="1" applyAlignment="1" applyProtection="1">
      <alignment horizontal="left" vertical="center"/>
    </xf>
    <xf numFmtId="0" fontId="29" fillId="0" borderId="83" xfId="0" applyFont="1" applyBorder="1" applyAlignment="1" applyProtection="1">
      <alignment horizontal="left" vertical="center"/>
    </xf>
    <xf numFmtId="0" fontId="29" fillId="0" borderId="84" xfId="0" applyFont="1" applyBorder="1" applyAlignment="1" applyProtection="1">
      <alignment horizontal="left" vertical="center"/>
    </xf>
    <xf numFmtId="0" fontId="29" fillId="0" borderId="85" xfId="0" applyFont="1" applyBorder="1" applyAlignment="1" applyProtection="1">
      <alignment horizontal="left" vertical="center"/>
    </xf>
    <xf numFmtId="0" fontId="29" fillId="0" borderId="86" xfId="0" applyFont="1" applyBorder="1" applyAlignment="1" applyProtection="1">
      <alignment horizontal="left" vertical="center"/>
    </xf>
    <xf numFmtId="37" fontId="0" fillId="0" borderId="87" xfId="0" applyNumberFormat="1" applyBorder="1" applyAlignment="1" applyProtection="1">
      <alignment horizontal="right" vertical="center"/>
    </xf>
    <xf numFmtId="37" fontId="0" fillId="0" borderId="88" xfId="0" applyNumberFormat="1" applyBorder="1" applyAlignment="1" applyProtection="1">
      <alignment horizontal="right" vertical="center"/>
    </xf>
    <xf numFmtId="37" fontId="34" fillId="0" borderId="89" xfId="0" applyNumberFormat="1" applyFont="1" applyBorder="1" applyAlignment="1" applyProtection="1">
      <alignment horizontal="right" vertical="center"/>
    </xf>
    <xf numFmtId="39" fontId="34" fillId="0" borderId="90" xfId="0" applyNumberFormat="1" applyFont="1" applyBorder="1" applyAlignment="1" applyProtection="1">
      <alignment horizontal="right" vertical="center"/>
    </xf>
    <xf numFmtId="37" fontId="0" fillId="0" borderId="89" xfId="0" applyNumberFormat="1" applyBorder="1" applyAlignment="1" applyProtection="1">
      <alignment horizontal="right" vertical="center"/>
    </xf>
    <xf numFmtId="37" fontId="0" fillId="0" borderId="90" xfId="0" applyNumberFormat="1" applyBorder="1" applyAlignment="1" applyProtection="1">
      <alignment horizontal="right" vertical="center"/>
    </xf>
    <xf numFmtId="37" fontId="34" fillId="0" borderId="88" xfId="0" applyNumberFormat="1" applyFont="1" applyBorder="1" applyAlignment="1" applyProtection="1">
      <alignment horizontal="right" vertical="center"/>
    </xf>
    <xf numFmtId="37" fontId="0" fillId="0" borderId="71" xfId="0" applyNumberFormat="1" applyBorder="1" applyAlignment="1" applyProtection="1">
      <alignment horizontal="right" vertical="center"/>
    </xf>
    <xf numFmtId="39" fontId="34" fillId="0" borderId="88" xfId="0" applyNumberFormat="1" applyFont="1" applyBorder="1" applyAlignment="1" applyProtection="1">
      <alignment horizontal="right" vertical="center"/>
    </xf>
    <xf numFmtId="37" fontId="0" fillId="0" borderId="91" xfId="0" applyNumberFormat="1" applyBorder="1" applyAlignment="1" applyProtection="1">
      <alignment horizontal="right" vertical="center"/>
    </xf>
    <xf numFmtId="0" fontId="33" fillId="0" borderId="80" xfId="0" applyFont="1" applyBorder="1" applyAlignment="1" applyProtection="1">
      <alignment horizontal="left" vertical="center" wrapText="1"/>
    </xf>
    <xf numFmtId="0" fontId="35" fillId="0" borderId="81" xfId="0" applyFont="1" applyBorder="1" applyAlignment="1" applyProtection="1">
      <alignment horizontal="left" vertical="center"/>
    </xf>
    <xf numFmtId="0" fontId="35" fillId="0" borderId="83" xfId="0" applyFont="1" applyBorder="1" applyAlignment="1" applyProtection="1">
      <alignment horizontal="left" vertical="center"/>
    </xf>
    <xf numFmtId="0" fontId="33" fillId="0" borderId="84" xfId="0" applyFont="1" applyBorder="1" applyAlignment="1" applyProtection="1">
      <alignment horizontal="left" vertical="center"/>
    </xf>
    <xf numFmtId="0" fontId="33" fillId="0" borderId="82" xfId="0" applyFont="1" applyBorder="1" applyAlignment="1" applyProtection="1">
      <alignment horizontal="left" vertical="center"/>
    </xf>
    <xf numFmtId="0" fontId="33" fillId="0" borderId="86" xfId="0" applyFont="1" applyBorder="1" applyAlignment="1" applyProtection="1">
      <alignment horizontal="left" vertical="center"/>
    </xf>
    <xf numFmtId="0" fontId="33" fillId="0" borderId="83" xfId="0" applyFont="1" applyBorder="1" applyAlignment="1" applyProtection="1">
      <alignment horizontal="left" vertical="center"/>
    </xf>
    <xf numFmtId="0" fontId="33" fillId="0" borderId="85" xfId="0" applyFont="1" applyBorder="1" applyAlignment="1" applyProtection="1">
      <alignment horizontal="left" vertical="center"/>
    </xf>
    <xf numFmtId="0" fontId="29" fillId="0" borderId="92" xfId="0" applyFont="1" applyBorder="1" applyAlignment="1" applyProtection="1">
      <alignment horizontal="center" vertical="center"/>
    </xf>
    <xf numFmtId="0" fontId="36" fillId="0" borderId="93" xfId="0" applyFont="1" applyBorder="1" applyAlignment="1" applyProtection="1">
      <alignment horizontal="left" vertical="center"/>
    </xf>
    <xf numFmtId="0" fontId="29" fillId="0" borderId="94" xfId="0" applyFont="1" applyBorder="1" applyAlignment="1" applyProtection="1">
      <alignment horizontal="left" vertical="center"/>
    </xf>
    <xf numFmtId="0" fontId="29" fillId="0" borderId="95" xfId="0" applyFont="1" applyBorder="1" applyAlignment="1" applyProtection="1">
      <alignment horizontal="left" vertical="center"/>
    </xf>
    <xf numFmtId="39" fontId="34" fillId="0" borderId="96" xfId="0" applyNumberFormat="1" applyFont="1" applyBorder="1" applyAlignment="1" applyProtection="1">
      <alignment horizontal="right" vertical="center"/>
    </xf>
    <xf numFmtId="0" fontId="29" fillId="0" borderId="97" xfId="0" applyFont="1" applyBorder="1" applyAlignment="1" applyProtection="1">
      <alignment horizontal="left" vertical="center"/>
    </xf>
    <xf numFmtId="0" fontId="29" fillId="0" borderId="96" xfId="0" applyFont="1" applyBorder="1" applyAlignment="1" applyProtection="1">
      <alignment horizontal="left" vertical="center"/>
    </xf>
    <xf numFmtId="0" fontId="29" fillId="0" borderId="98" xfId="0" applyFont="1" applyBorder="1" applyAlignment="1" applyProtection="1">
      <alignment horizontal="left" vertical="center"/>
    </xf>
    <xf numFmtId="39" fontId="0" fillId="0" borderId="96" xfId="0" applyNumberFormat="1" applyBorder="1" applyAlignment="1" applyProtection="1">
      <alignment horizontal="right" vertical="center"/>
    </xf>
    <xf numFmtId="37" fontId="0" fillId="0" borderId="99" xfId="0" applyNumberFormat="1" applyBorder="1" applyAlignment="1" applyProtection="1">
      <alignment horizontal="right" vertical="center"/>
    </xf>
    <xf numFmtId="0" fontId="31" fillId="0" borderId="96" xfId="0" applyFont="1" applyBorder="1" applyAlignment="1" applyProtection="1">
      <alignment horizontal="left" vertical="center"/>
    </xf>
    <xf numFmtId="0" fontId="29" fillId="0" borderId="99" xfId="0" applyFont="1" applyBorder="1" applyAlignment="1" applyProtection="1">
      <alignment horizontal="left" vertical="center"/>
    </xf>
    <xf numFmtId="167" fontId="31" fillId="0" borderId="95" xfId="0" applyNumberFormat="1" applyFont="1" applyBorder="1" applyAlignment="1" applyProtection="1">
      <alignment horizontal="right" vertical="center"/>
    </xf>
    <xf numFmtId="0" fontId="29" fillId="0" borderId="100" xfId="0" applyFont="1" applyBorder="1" applyAlignment="1" applyProtection="1">
      <alignment horizontal="left" vertical="center"/>
    </xf>
    <xf numFmtId="0" fontId="29" fillId="0" borderId="101" xfId="0" applyFont="1" applyBorder="1" applyAlignment="1" applyProtection="1">
      <alignment horizontal="left" vertical="center"/>
    </xf>
    <xf numFmtId="0" fontId="29" fillId="0" borderId="102" xfId="0" applyFont="1" applyBorder="1" applyAlignment="1" applyProtection="1">
      <alignment horizontal="center" vertical="center"/>
    </xf>
    <xf numFmtId="39" fontId="34" fillId="0" borderId="8" xfId="0" applyNumberFormat="1" applyFont="1" applyBorder="1" applyAlignment="1" applyProtection="1">
      <alignment horizontal="right" vertical="center"/>
    </xf>
    <xf numFmtId="0" fontId="36" fillId="0" borderId="96" xfId="0" applyFont="1" applyBorder="1" applyAlignment="1" applyProtection="1">
      <alignment horizontal="left" vertical="center"/>
    </xf>
    <xf numFmtId="39" fontId="0" fillId="0" borderId="8" xfId="0" applyNumberFormat="1" applyBorder="1" applyAlignment="1" applyProtection="1">
      <alignment horizontal="right" vertical="center"/>
    </xf>
    <xf numFmtId="37" fontId="0" fillId="0" borderId="9" xfId="0" applyNumberFormat="1" applyBorder="1" applyAlignment="1" applyProtection="1">
      <alignment horizontal="right" vertical="center"/>
    </xf>
    <xf numFmtId="0" fontId="29" fillId="0" borderId="103" xfId="0" applyFont="1" applyBorder="1" applyAlignment="1" applyProtection="1">
      <alignment horizontal="center" vertical="center"/>
    </xf>
    <xf numFmtId="0" fontId="29" fillId="0" borderId="90" xfId="0" applyFont="1" applyBorder="1" applyAlignment="1" applyProtection="1">
      <alignment horizontal="left" vertical="center"/>
    </xf>
    <xf numFmtId="0" fontId="29" fillId="0" borderId="88" xfId="0" applyFont="1" applyBorder="1" applyAlignment="1" applyProtection="1">
      <alignment horizontal="left" vertical="center"/>
    </xf>
    <xf numFmtId="0" fontId="29" fillId="0" borderId="89" xfId="0" applyFont="1" applyBorder="1" applyAlignment="1" applyProtection="1">
      <alignment horizontal="left" vertical="center"/>
    </xf>
    <xf numFmtId="39" fontId="34" fillId="0" borderId="104" xfId="0" applyNumberFormat="1" applyFont="1" applyBorder="1" applyAlignment="1" applyProtection="1">
      <alignment horizontal="right" vertical="center"/>
    </xf>
    <xf numFmtId="39" fontId="34" fillId="0" borderId="80" xfId="0" applyNumberFormat="1" applyFont="1" applyBorder="1" applyAlignment="1" applyProtection="1">
      <alignment horizontal="right" vertical="center"/>
    </xf>
    <xf numFmtId="37" fontId="34" fillId="0" borderId="71" xfId="0" applyNumberFormat="1" applyFont="1" applyBorder="1" applyAlignment="1" applyProtection="1">
      <alignment horizontal="right" vertical="center"/>
    </xf>
    <xf numFmtId="0" fontId="33" fillId="0" borderId="1" xfId="0" applyFont="1" applyBorder="1" applyAlignment="1" applyProtection="1">
      <alignment horizontal="left" vertical="top"/>
    </xf>
    <xf numFmtId="0" fontId="29" fillId="0" borderId="105" xfId="0" applyFont="1" applyBorder="1" applyAlignment="1" applyProtection="1">
      <alignment horizontal="left" vertical="center"/>
    </xf>
    <xf numFmtId="0" fontId="29" fillId="0" borderId="106" xfId="0" applyFont="1" applyBorder="1" applyAlignment="1" applyProtection="1">
      <alignment horizontal="left" vertical="center"/>
    </xf>
    <xf numFmtId="0" fontId="29" fillId="0" borderId="107" xfId="0" applyFont="1" applyBorder="1" applyAlignment="1" applyProtection="1">
      <alignment horizontal="left" vertical="center"/>
    </xf>
    <xf numFmtId="0" fontId="29" fillId="0" borderId="108" xfId="0" applyFont="1" applyBorder="1" applyAlignment="1" applyProtection="1">
      <alignment horizontal="left" vertical="center"/>
    </xf>
    <xf numFmtId="0" fontId="29" fillId="0" borderId="109" xfId="0" applyFont="1" applyBorder="1" applyAlignment="1" applyProtection="1">
      <alignment horizontal="left"/>
    </xf>
    <xf numFmtId="0" fontId="29" fillId="0" borderId="100" xfId="0" applyFont="1" applyBorder="1" applyAlignment="1" applyProtection="1">
      <alignment horizontal="left"/>
    </xf>
    <xf numFmtId="2" fontId="31" fillId="0" borderId="99" xfId="0" applyNumberFormat="1" applyFont="1" applyBorder="1" applyAlignment="1" applyProtection="1">
      <alignment horizontal="right" vertical="center"/>
    </xf>
    <xf numFmtId="0" fontId="31" fillId="0" borderId="85" xfId="0" applyFont="1" applyBorder="1" applyAlignment="1" applyProtection="1">
      <alignment horizontal="left" vertical="center"/>
    </xf>
    <xf numFmtId="39" fontId="31" fillId="0" borderId="99" xfId="0" applyNumberFormat="1" applyFont="1" applyBorder="1" applyAlignment="1" applyProtection="1">
      <alignment horizontal="left" vertical="center"/>
    </xf>
    <xf numFmtId="39" fontId="34" fillId="0" borderId="100" xfId="0" applyNumberFormat="1" applyFont="1" applyBorder="1" applyAlignment="1" applyProtection="1">
      <alignment horizontal="right" vertical="center"/>
    </xf>
    <xf numFmtId="0" fontId="29" fillId="0" borderId="110" xfId="0" applyFont="1" applyBorder="1" applyAlignment="1" applyProtection="1">
      <alignment horizontal="left" vertical="center"/>
    </xf>
    <xf numFmtId="0" fontId="37" fillId="0" borderId="111" xfId="0" applyFont="1" applyBorder="1" applyAlignment="1" applyProtection="1">
      <alignment horizontal="left" vertical="top"/>
    </xf>
    <xf numFmtId="0" fontId="29" fillId="0" borderId="112" xfId="0" applyFont="1" applyBorder="1" applyAlignment="1" applyProtection="1">
      <alignment horizontal="left" vertical="center"/>
    </xf>
    <xf numFmtId="0" fontId="29" fillId="0" borderId="93" xfId="0" applyFont="1" applyBorder="1" applyAlignment="1" applyProtection="1">
      <alignment horizontal="left" vertical="center"/>
    </xf>
    <xf numFmtId="0" fontId="38" fillId="0" borderId="92" xfId="0" applyFont="1" applyBorder="1" applyAlignment="1" applyProtection="1">
      <alignment horizontal="center" vertical="center"/>
    </xf>
    <xf numFmtId="37" fontId="32" fillId="0" borderId="96" xfId="0" applyNumberFormat="1" applyFont="1" applyBorder="1" applyAlignment="1" applyProtection="1">
      <alignment horizontal="right" vertical="center"/>
    </xf>
    <xf numFmtId="0" fontId="38" fillId="0" borderId="98" xfId="0" applyFont="1" applyBorder="1" applyAlignment="1" applyProtection="1">
      <alignment horizontal="left" vertical="center"/>
    </xf>
    <xf numFmtId="0" fontId="38" fillId="0" borderId="0" xfId="0" applyFont="1" applyAlignment="1" applyProtection="1">
      <alignment horizontal="left" vertical="center"/>
    </xf>
    <xf numFmtId="39" fontId="32" fillId="0" borderId="99" xfId="0" applyNumberFormat="1" applyFont="1" applyBorder="1" applyAlignment="1" applyProtection="1">
      <alignment horizontal="right" vertical="center"/>
    </xf>
    <xf numFmtId="39" fontId="32" fillId="0" borderId="96" xfId="0" applyNumberFormat="1" applyFont="1" applyBorder="1" applyAlignment="1" applyProtection="1">
      <alignment horizontal="right" vertical="center"/>
    </xf>
    <xf numFmtId="0" fontId="33" fillId="0" borderId="70" xfId="0" applyFont="1" applyBorder="1" applyAlignment="1" applyProtection="1">
      <alignment horizontal="left" vertical="top"/>
    </xf>
    <xf numFmtId="0" fontId="0" fillId="0" borderId="0" xfId="0" applyAlignment="1" applyProtection="1">
      <alignment horizontal="left" vertical="center"/>
    </xf>
    <xf numFmtId="39" fontId="39" fillId="0" borderId="78" xfId="0" applyNumberFormat="1" applyFont="1" applyBorder="1" applyAlignment="1" applyProtection="1">
      <alignment horizontal="right" vertical="center"/>
    </xf>
    <xf numFmtId="0" fontId="0" fillId="0" borderId="82" xfId="0" applyBorder="1" applyAlignment="1" applyProtection="1">
      <alignment horizontal="left" vertical="center"/>
    </xf>
    <xf numFmtId="0" fontId="33" fillId="0" borderId="111" xfId="0" applyFont="1" applyBorder="1" applyAlignment="1" applyProtection="1">
      <alignment horizontal="left" vertical="top"/>
    </xf>
    <xf numFmtId="0" fontId="38" fillId="0" borderId="93" xfId="0" applyFont="1" applyBorder="1" applyAlignment="1" applyProtection="1">
      <alignment horizontal="left" vertical="center"/>
    </xf>
    <xf numFmtId="0" fontId="38" fillId="0" borderId="108" xfId="0" applyFont="1" applyBorder="1" applyAlignment="1" applyProtection="1">
      <alignment horizontal="left" vertical="center"/>
    </xf>
    <xf numFmtId="0" fontId="29" fillId="0" borderId="4" xfId="0" applyFont="1" applyBorder="1" applyAlignment="1" applyProtection="1">
      <alignment horizontal="left"/>
    </xf>
    <xf numFmtId="0" fontId="29" fillId="0" borderId="113" xfId="0" applyFont="1" applyBorder="1" applyAlignment="1" applyProtection="1">
      <alignment horizontal="left" vertical="center"/>
    </xf>
    <xf numFmtId="0" fontId="29" fillId="0" borderId="104" xfId="0" applyFont="1" applyBorder="1" applyAlignment="1" applyProtection="1">
      <alignment horizontal="left"/>
    </xf>
    <xf numFmtId="0" fontId="29" fillId="0" borderId="91" xfId="0" applyFont="1" applyBorder="1" applyAlignment="1" applyProtection="1">
      <alignment horizontal="left" vertical="center"/>
    </xf>
    <xf numFmtId="14" fontId="31" fillId="0" borderId="7" xfId="0" applyNumberFormat="1" applyFont="1" applyBorder="1" applyAlignment="1" applyProtection="1">
      <alignment horizontal="left" vertical="center" wrapText="1"/>
    </xf>
    <xf numFmtId="0" fontId="0" fillId="0" borderId="114" xfId="0" applyBorder="1" applyAlignment="1">
      <alignment horizontal="left" vertical="top"/>
      <protection locked="0"/>
    </xf>
    <xf numFmtId="0" fontId="2" fillId="0" borderId="26" xfId="0" applyFont="1" applyBorder="1" applyAlignment="1">
      <alignment vertical="center" wrapText="1"/>
      <protection locked="0"/>
    </xf>
    <xf numFmtId="0" fontId="17" fillId="0" borderId="41" xfId="0" applyFont="1" applyBorder="1" applyAlignment="1">
      <alignment vertical="center" wrapText="1"/>
      <protection locked="0"/>
    </xf>
    <xf numFmtId="0" fontId="17" fillId="0" borderId="33" xfId="0" applyFont="1" applyBorder="1" applyAlignment="1">
      <alignment vertical="center" wrapText="1"/>
      <protection locked="0"/>
    </xf>
    <xf numFmtId="37" fontId="5" fillId="0" borderId="115" xfId="0" applyNumberFormat="1" applyFont="1" applyBorder="1" applyAlignment="1">
      <alignment horizontal="center"/>
      <protection locked="0"/>
    </xf>
    <xf numFmtId="0" fontId="5" fillId="0" borderId="116" xfId="0" applyFont="1" applyBorder="1" applyAlignment="1">
      <alignment horizontal="left" wrapText="1"/>
      <protection locked="0"/>
    </xf>
    <xf numFmtId="0" fontId="17" fillId="0" borderId="116" xfId="0" applyFont="1" applyBorder="1" applyAlignment="1">
      <alignment vertical="center"/>
      <protection locked="0"/>
    </xf>
    <xf numFmtId="164" fontId="5" fillId="0" borderId="116" xfId="0" applyNumberFormat="1" applyFont="1" applyBorder="1" applyAlignment="1">
      <alignment horizontal="right"/>
      <protection locked="0"/>
    </xf>
    <xf numFmtId="39" fontId="5" fillId="0" borderId="116" xfId="0" applyNumberFormat="1" applyFont="1" applyBorder="1" applyAlignment="1">
      <alignment horizontal="right"/>
      <protection locked="0"/>
    </xf>
    <xf numFmtId="164" fontId="5" fillId="0" borderId="117" xfId="0" applyNumberFormat="1" applyFont="1" applyBorder="1" applyAlignment="1">
      <alignment horizontal="right"/>
      <protection locked="0"/>
    </xf>
    <xf numFmtId="0" fontId="4" fillId="0" borderId="33" xfId="0" applyFont="1" applyBorder="1" applyAlignment="1">
      <alignment vertical="center"/>
      <protection locked="0"/>
    </xf>
    <xf numFmtId="0" fontId="4" fillId="0" borderId="26" xfId="0" applyFont="1" applyBorder="1" applyAlignment="1">
      <alignment vertical="center" wrapText="1"/>
      <protection locked="0"/>
    </xf>
    <xf numFmtId="49" fontId="5" fillId="4" borderId="41" xfId="0" applyNumberFormat="1" applyFont="1" applyFill="1" applyBorder="1" applyAlignment="1" applyProtection="1">
      <alignment horizontal="left" vertical="center" wrapText="1"/>
    </xf>
    <xf numFmtId="165" fontId="5" fillId="4" borderId="41" xfId="0" applyNumberFormat="1" applyFont="1" applyFill="1" applyBorder="1" applyAlignment="1" applyProtection="1">
      <alignment horizontal="right" vertical="center"/>
    </xf>
    <xf numFmtId="49" fontId="5" fillId="4" borderId="41" xfId="0" applyNumberFormat="1" applyFont="1" applyFill="1" applyBorder="1" applyAlignment="1" applyProtection="1">
      <alignment horizontal="left" vertical="center"/>
    </xf>
    <xf numFmtId="1" fontId="3" fillId="4" borderId="32" xfId="0" applyNumberFormat="1" applyFont="1" applyFill="1" applyBorder="1" applyAlignment="1" applyProtection="1">
      <alignment horizontal="center" vertical="center"/>
    </xf>
    <xf numFmtId="49" fontId="3" fillId="4" borderId="33" xfId="0" applyNumberFormat="1" applyFont="1" applyFill="1" applyBorder="1" applyAlignment="1" applyProtection="1">
      <alignment horizontal="center" vertical="center"/>
    </xf>
    <xf numFmtId="49" fontId="3" fillId="4" borderId="33" xfId="0" applyNumberFormat="1" applyFont="1" applyFill="1" applyBorder="1" applyAlignment="1" applyProtection="1">
      <alignment horizontal="left" vertical="center" wrapText="1"/>
    </xf>
    <xf numFmtId="49" fontId="3" fillId="4" borderId="33" xfId="0" applyNumberFormat="1" applyFont="1" applyFill="1" applyBorder="1" applyAlignment="1" applyProtection="1">
      <alignment horizontal="left" vertical="center"/>
    </xf>
    <xf numFmtId="165" fontId="3" fillId="4" borderId="33" xfId="0" applyNumberFormat="1" applyFont="1" applyFill="1" applyBorder="1" applyAlignment="1" applyProtection="1">
      <alignment horizontal="right" vertical="center"/>
    </xf>
    <xf numFmtId="4" fontId="3" fillId="4" borderId="33" xfId="0" applyNumberFormat="1" applyFont="1" applyFill="1" applyBorder="1" applyAlignment="1" applyProtection="1">
      <alignment horizontal="right" vertical="center"/>
    </xf>
    <xf numFmtId="164" fontId="5" fillId="0" borderId="34" xfId="0" applyNumberFormat="1" applyFont="1" applyBorder="1" applyAlignment="1">
      <alignment horizontal="right" vertical="top"/>
      <protection locked="0"/>
    </xf>
    <xf numFmtId="1" fontId="3" fillId="4" borderId="115" xfId="0" applyNumberFormat="1" applyFont="1" applyFill="1" applyBorder="1" applyAlignment="1" applyProtection="1">
      <alignment horizontal="center" vertical="center"/>
    </xf>
    <xf numFmtId="49" fontId="3" fillId="4" borderId="116" xfId="0" applyNumberFormat="1" applyFont="1" applyFill="1" applyBorder="1" applyAlignment="1" applyProtection="1">
      <alignment horizontal="center" vertical="center"/>
    </xf>
    <xf numFmtId="49" fontId="3" fillId="4" borderId="116" xfId="0" applyNumberFormat="1" applyFont="1" applyFill="1" applyBorder="1" applyAlignment="1" applyProtection="1">
      <alignment horizontal="left" vertical="center" wrapText="1"/>
    </xf>
    <xf numFmtId="49" fontId="3" fillId="4" borderId="116" xfId="0" applyNumberFormat="1" applyFont="1" applyFill="1" applyBorder="1" applyAlignment="1" applyProtection="1">
      <alignment horizontal="left" vertical="center"/>
    </xf>
    <xf numFmtId="165" fontId="3" fillId="4" borderId="116" xfId="0" applyNumberFormat="1" applyFont="1" applyFill="1" applyBorder="1" applyAlignment="1" applyProtection="1">
      <alignment horizontal="right" vertical="center"/>
    </xf>
    <xf numFmtId="4" fontId="3" fillId="4" borderId="116" xfId="0" applyNumberFormat="1" applyFont="1" applyFill="1" applyBorder="1" applyAlignment="1" applyProtection="1">
      <alignment horizontal="right" vertical="center"/>
    </xf>
    <xf numFmtId="164" fontId="5" fillId="0" borderId="117" xfId="0" applyNumberFormat="1" applyFont="1" applyBorder="1" applyAlignment="1">
      <alignment horizontal="right" vertical="top"/>
      <protection locked="0"/>
    </xf>
    <xf numFmtId="2" fontId="25" fillId="0" borderId="0" xfId="0" applyNumberFormat="1" applyFont="1" applyAlignment="1">
      <alignment horizontal="left" vertical="top"/>
      <protection locked="0"/>
    </xf>
    <xf numFmtId="14" fontId="5" fillId="2" borderId="0" xfId="0" applyNumberFormat="1" applyFont="1" applyFill="1" applyAlignment="1" applyProtection="1">
      <alignment horizontal="left"/>
    </xf>
    <xf numFmtId="0" fontId="2" fillId="0" borderId="26" xfId="0" applyFont="1" applyBorder="1" applyAlignment="1">
      <alignment horizontal="left" vertical="center" wrapText="1"/>
      <protection locked="0"/>
    </xf>
    <xf numFmtId="0" fontId="2" fillId="0" borderId="33" xfId="0" applyFont="1" applyBorder="1" applyAlignment="1">
      <alignment vertical="center"/>
      <protection locked="0"/>
    </xf>
    <xf numFmtId="37" fontId="5" fillId="0" borderId="118" xfId="0" applyNumberFormat="1" applyFont="1" applyBorder="1" applyAlignment="1">
      <alignment horizontal="center"/>
      <protection locked="0"/>
    </xf>
    <xf numFmtId="0" fontId="5" fillId="0" borderId="119" xfId="0" applyFont="1" applyBorder="1" applyAlignment="1">
      <alignment horizontal="left" wrapText="1"/>
      <protection locked="0"/>
    </xf>
    <xf numFmtId="164" fontId="5" fillId="0" borderId="119" xfId="0" applyNumberFormat="1" applyFont="1" applyBorder="1" applyAlignment="1">
      <alignment horizontal="right"/>
      <protection locked="0"/>
    </xf>
    <xf numFmtId="39" fontId="5" fillId="0" borderId="119" xfId="0" applyNumberFormat="1" applyFont="1" applyBorder="1" applyAlignment="1">
      <alignment horizontal="right"/>
      <protection locked="0"/>
    </xf>
    <xf numFmtId="164" fontId="5" fillId="0" borderId="120" xfId="0" applyNumberFormat="1" applyFont="1" applyBorder="1" applyAlignment="1">
      <alignment horizontal="right"/>
      <protection locked="0"/>
    </xf>
    <xf numFmtId="0" fontId="2" fillId="0" borderId="38" xfId="0" applyFont="1" applyBorder="1" applyAlignment="1">
      <alignment vertical="center" wrapText="1"/>
      <protection locked="0"/>
    </xf>
    <xf numFmtId="0" fontId="31" fillId="0" borderId="78" xfId="0" applyFont="1" applyBorder="1" applyAlignment="1" applyProtection="1">
      <alignment horizontal="left" vertical="center" wrapText="1"/>
    </xf>
    <xf numFmtId="0" fontId="31" fillId="0" borderId="79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horizontal="left" vertical="center"/>
    </xf>
    <xf numFmtId="0" fontId="33" fillId="0" borderId="104" xfId="0" applyFont="1" applyBorder="1" applyAlignment="1" applyProtection="1">
      <alignment horizontal="left" vertical="center"/>
    </xf>
    <xf numFmtId="0" fontId="33" fillId="0" borderId="71" xfId="0" applyFont="1" applyBorder="1" applyAlignment="1" applyProtection="1">
      <alignment horizontal="left" vertical="center"/>
    </xf>
    <xf numFmtId="0" fontId="30" fillId="0" borderId="72" xfId="0" applyFont="1" applyBorder="1" applyAlignment="1" applyProtection="1">
      <alignment horizontal="left" vertical="center" wrapText="1"/>
    </xf>
    <xf numFmtId="0" fontId="30" fillId="0" borderId="11" xfId="0" applyFont="1" applyBorder="1" applyAlignment="1" applyProtection="1">
      <alignment horizontal="left" vertical="center" wrapText="1"/>
    </xf>
    <xf numFmtId="0" fontId="30" fillId="0" borderId="73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0" fontId="30" fillId="0" borderId="74" xfId="0" applyFont="1" applyBorder="1" applyAlignment="1" applyProtection="1">
      <alignment horizontal="left" vertical="center" wrapText="1"/>
    </xf>
    <xf numFmtId="0" fontId="30" fillId="0" borderId="75" xfId="0" applyFont="1" applyBorder="1" applyAlignment="1" applyProtection="1">
      <alignment horizontal="left" vertical="center" wrapText="1"/>
    </xf>
    <xf numFmtId="0" fontId="30" fillId="0" borderId="76" xfId="0" applyFont="1" applyBorder="1" applyAlignment="1" applyProtection="1">
      <alignment horizontal="left" vertical="center" wrapText="1"/>
    </xf>
    <xf numFmtId="0" fontId="30" fillId="0" borderId="77" xfId="0" applyFont="1" applyBorder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 wrapText="1"/>
    </xf>
    <xf numFmtId="0" fontId="31" fillId="0" borderId="72" xfId="0" applyFont="1" applyBorder="1" applyAlignment="1" applyProtection="1">
      <alignment horizontal="left" vertical="center" wrapText="1"/>
    </xf>
    <xf numFmtId="0" fontId="31" fillId="0" borderId="11" xfId="0" applyFont="1" applyBorder="1" applyAlignment="1" applyProtection="1">
      <alignment horizontal="left" vertical="center" wrapText="1"/>
    </xf>
    <xf numFmtId="0" fontId="31" fillId="0" borderId="73" xfId="0" applyFont="1" applyBorder="1" applyAlignment="1" applyProtection="1">
      <alignment horizontal="left" vertical="center" wrapText="1"/>
    </xf>
    <xf numFmtId="0" fontId="31" fillId="0" borderId="6" xfId="0" applyFont="1" applyBorder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31" fillId="0" borderId="74" xfId="0" applyFont="1" applyBorder="1" applyAlignment="1" applyProtection="1">
      <alignment horizontal="left" vertical="center" wrapText="1"/>
    </xf>
    <xf numFmtId="0" fontId="29" fillId="0" borderId="0" xfId="0" applyFont="1" applyAlignment="1" applyProtection="1">
      <alignment horizontal="left" vertical="center"/>
    </xf>
    <xf numFmtId="0" fontId="31" fillId="0" borderId="75" xfId="0" applyFont="1" applyBorder="1" applyAlignment="1" applyProtection="1">
      <alignment horizontal="left" vertical="center" wrapText="1"/>
    </xf>
    <xf numFmtId="0" fontId="31" fillId="0" borderId="76" xfId="0" applyFont="1" applyBorder="1" applyAlignment="1" applyProtection="1">
      <alignment horizontal="center" vertical="center"/>
    </xf>
    <xf numFmtId="0" fontId="31" fillId="0" borderId="77" xfId="0" applyFont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/>
    </xf>
    <xf numFmtId="37" fontId="39" fillId="0" borderId="0" xfId="0" applyNumberFormat="1" applyFont="1" applyAlignment="1">
      <alignment horizontal="left" vertical="top"/>
      <protection locked="0"/>
    </xf>
    <xf numFmtId="0" fontId="40" fillId="0" borderId="0" xfId="0" applyFont="1" applyAlignment="1">
      <alignment horizontal="left" vertical="top" wrapText="1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9"/>
  <sheetViews>
    <sheetView showGridLines="0" topLeftCell="A7" workbookViewId="0">
      <selection activeCell="P15" sqref="P15"/>
    </sheetView>
  </sheetViews>
  <sheetFormatPr defaultColWidth="10.5" defaultRowHeight="12" customHeight="1"/>
  <cols>
    <col min="1" max="1" width="3" style="1" customWidth="1"/>
    <col min="2" max="2" width="2.5" style="1" customWidth="1"/>
    <col min="3" max="3" width="3.83203125" style="1" customWidth="1"/>
    <col min="4" max="4" width="11.6640625" style="1" customWidth="1"/>
    <col min="5" max="5" width="14.83203125" style="1" customWidth="1"/>
    <col min="6" max="6" width="0.5" style="1" customWidth="1"/>
    <col min="7" max="7" width="3.1640625" style="1" customWidth="1"/>
    <col min="8" max="8" width="3" style="1" customWidth="1"/>
    <col min="9" max="9" width="12.33203125" style="1" customWidth="1"/>
    <col min="10" max="10" width="16.1640625" style="1" customWidth="1"/>
    <col min="11" max="11" width="0.6640625" style="1" customWidth="1"/>
    <col min="12" max="12" width="3" style="1" customWidth="1"/>
    <col min="13" max="13" width="3.6640625" style="1" customWidth="1"/>
    <col min="14" max="14" width="9" style="1" customWidth="1"/>
    <col min="15" max="15" width="4.33203125" style="1" customWidth="1"/>
    <col min="16" max="16" width="15.33203125" style="1" customWidth="1"/>
    <col min="17" max="17" width="7.5" style="1" customWidth="1"/>
    <col min="18" max="18" width="16.6640625" style="1" customWidth="1"/>
    <col min="19" max="19" width="0.5" style="1" customWidth="1"/>
    <col min="20" max="256" width="10.5" style="1"/>
    <col min="257" max="257" width="3" style="1" customWidth="1"/>
    <col min="258" max="258" width="2.5" style="1" customWidth="1"/>
    <col min="259" max="259" width="3.83203125" style="1" customWidth="1"/>
    <col min="260" max="260" width="11.6640625" style="1" customWidth="1"/>
    <col min="261" max="261" width="14.83203125" style="1" customWidth="1"/>
    <col min="262" max="262" width="0.5" style="1" customWidth="1"/>
    <col min="263" max="263" width="3.1640625" style="1" customWidth="1"/>
    <col min="264" max="264" width="3" style="1" customWidth="1"/>
    <col min="265" max="265" width="12.33203125" style="1" customWidth="1"/>
    <col min="266" max="266" width="16.1640625" style="1" customWidth="1"/>
    <col min="267" max="267" width="0.6640625" style="1" customWidth="1"/>
    <col min="268" max="268" width="3" style="1" customWidth="1"/>
    <col min="269" max="269" width="3.6640625" style="1" customWidth="1"/>
    <col min="270" max="270" width="9" style="1" customWidth="1"/>
    <col min="271" max="271" width="4.33203125" style="1" customWidth="1"/>
    <col min="272" max="272" width="15.33203125" style="1" customWidth="1"/>
    <col min="273" max="273" width="7.5" style="1" customWidth="1"/>
    <col min="274" max="274" width="14.5" style="1" customWidth="1"/>
    <col min="275" max="275" width="0.5" style="1" customWidth="1"/>
    <col min="276" max="512" width="10.5" style="1"/>
    <col min="513" max="513" width="3" style="1" customWidth="1"/>
    <col min="514" max="514" width="2.5" style="1" customWidth="1"/>
    <col min="515" max="515" width="3.83203125" style="1" customWidth="1"/>
    <col min="516" max="516" width="11.6640625" style="1" customWidth="1"/>
    <col min="517" max="517" width="14.83203125" style="1" customWidth="1"/>
    <col min="518" max="518" width="0.5" style="1" customWidth="1"/>
    <col min="519" max="519" width="3.1640625" style="1" customWidth="1"/>
    <col min="520" max="520" width="3" style="1" customWidth="1"/>
    <col min="521" max="521" width="12.33203125" style="1" customWidth="1"/>
    <col min="522" max="522" width="16.1640625" style="1" customWidth="1"/>
    <col min="523" max="523" width="0.6640625" style="1" customWidth="1"/>
    <col min="524" max="524" width="3" style="1" customWidth="1"/>
    <col min="525" max="525" width="3.6640625" style="1" customWidth="1"/>
    <col min="526" max="526" width="9" style="1" customWidth="1"/>
    <col min="527" max="527" width="4.33203125" style="1" customWidth="1"/>
    <col min="528" max="528" width="15.33203125" style="1" customWidth="1"/>
    <col min="529" max="529" width="7.5" style="1" customWidth="1"/>
    <col min="530" max="530" width="14.5" style="1" customWidth="1"/>
    <col min="531" max="531" width="0.5" style="1" customWidth="1"/>
    <col min="532" max="768" width="10.5" style="1"/>
    <col min="769" max="769" width="3" style="1" customWidth="1"/>
    <col min="770" max="770" width="2.5" style="1" customWidth="1"/>
    <col min="771" max="771" width="3.83203125" style="1" customWidth="1"/>
    <col min="772" max="772" width="11.6640625" style="1" customWidth="1"/>
    <col min="773" max="773" width="14.83203125" style="1" customWidth="1"/>
    <col min="774" max="774" width="0.5" style="1" customWidth="1"/>
    <col min="775" max="775" width="3.1640625" style="1" customWidth="1"/>
    <col min="776" max="776" width="3" style="1" customWidth="1"/>
    <col min="777" max="777" width="12.33203125" style="1" customWidth="1"/>
    <col min="778" max="778" width="16.1640625" style="1" customWidth="1"/>
    <col min="779" max="779" width="0.6640625" style="1" customWidth="1"/>
    <col min="780" max="780" width="3" style="1" customWidth="1"/>
    <col min="781" max="781" width="3.6640625" style="1" customWidth="1"/>
    <col min="782" max="782" width="9" style="1" customWidth="1"/>
    <col min="783" max="783" width="4.33203125" style="1" customWidth="1"/>
    <col min="784" max="784" width="15.33203125" style="1" customWidth="1"/>
    <col min="785" max="785" width="7.5" style="1" customWidth="1"/>
    <col min="786" max="786" width="14.5" style="1" customWidth="1"/>
    <col min="787" max="787" width="0.5" style="1" customWidth="1"/>
    <col min="788" max="1024" width="10.5" style="1"/>
    <col min="1025" max="1025" width="3" style="1" customWidth="1"/>
    <col min="1026" max="1026" width="2.5" style="1" customWidth="1"/>
    <col min="1027" max="1027" width="3.83203125" style="1" customWidth="1"/>
    <col min="1028" max="1028" width="11.6640625" style="1" customWidth="1"/>
    <col min="1029" max="1029" width="14.83203125" style="1" customWidth="1"/>
    <col min="1030" max="1030" width="0.5" style="1" customWidth="1"/>
    <col min="1031" max="1031" width="3.1640625" style="1" customWidth="1"/>
    <col min="1032" max="1032" width="3" style="1" customWidth="1"/>
    <col min="1033" max="1033" width="12.33203125" style="1" customWidth="1"/>
    <col min="1034" max="1034" width="16.1640625" style="1" customWidth="1"/>
    <col min="1035" max="1035" width="0.6640625" style="1" customWidth="1"/>
    <col min="1036" max="1036" width="3" style="1" customWidth="1"/>
    <col min="1037" max="1037" width="3.6640625" style="1" customWidth="1"/>
    <col min="1038" max="1038" width="9" style="1" customWidth="1"/>
    <col min="1039" max="1039" width="4.33203125" style="1" customWidth="1"/>
    <col min="1040" max="1040" width="15.33203125" style="1" customWidth="1"/>
    <col min="1041" max="1041" width="7.5" style="1" customWidth="1"/>
    <col min="1042" max="1042" width="14.5" style="1" customWidth="1"/>
    <col min="1043" max="1043" width="0.5" style="1" customWidth="1"/>
    <col min="1044" max="1280" width="10.5" style="1"/>
    <col min="1281" max="1281" width="3" style="1" customWidth="1"/>
    <col min="1282" max="1282" width="2.5" style="1" customWidth="1"/>
    <col min="1283" max="1283" width="3.83203125" style="1" customWidth="1"/>
    <col min="1284" max="1284" width="11.6640625" style="1" customWidth="1"/>
    <col min="1285" max="1285" width="14.83203125" style="1" customWidth="1"/>
    <col min="1286" max="1286" width="0.5" style="1" customWidth="1"/>
    <col min="1287" max="1287" width="3.1640625" style="1" customWidth="1"/>
    <col min="1288" max="1288" width="3" style="1" customWidth="1"/>
    <col min="1289" max="1289" width="12.33203125" style="1" customWidth="1"/>
    <col min="1290" max="1290" width="16.1640625" style="1" customWidth="1"/>
    <col min="1291" max="1291" width="0.6640625" style="1" customWidth="1"/>
    <col min="1292" max="1292" width="3" style="1" customWidth="1"/>
    <col min="1293" max="1293" width="3.6640625" style="1" customWidth="1"/>
    <col min="1294" max="1294" width="9" style="1" customWidth="1"/>
    <col min="1295" max="1295" width="4.33203125" style="1" customWidth="1"/>
    <col min="1296" max="1296" width="15.33203125" style="1" customWidth="1"/>
    <col min="1297" max="1297" width="7.5" style="1" customWidth="1"/>
    <col min="1298" max="1298" width="14.5" style="1" customWidth="1"/>
    <col min="1299" max="1299" width="0.5" style="1" customWidth="1"/>
    <col min="1300" max="1536" width="10.5" style="1"/>
    <col min="1537" max="1537" width="3" style="1" customWidth="1"/>
    <col min="1538" max="1538" width="2.5" style="1" customWidth="1"/>
    <col min="1539" max="1539" width="3.83203125" style="1" customWidth="1"/>
    <col min="1540" max="1540" width="11.6640625" style="1" customWidth="1"/>
    <col min="1541" max="1541" width="14.83203125" style="1" customWidth="1"/>
    <col min="1542" max="1542" width="0.5" style="1" customWidth="1"/>
    <col min="1543" max="1543" width="3.1640625" style="1" customWidth="1"/>
    <col min="1544" max="1544" width="3" style="1" customWidth="1"/>
    <col min="1545" max="1545" width="12.33203125" style="1" customWidth="1"/>
    <col min="1546" max="1546" width="16.1640625" style="1" customWidth="1"/>
    <col min="1547" max="1547" width="0.6640625" style="1" customWidth="1"/>
    <col min="1548" max="1548" width="3" style="1" customWidth="1"/>
    <col min="1549" max="1549" width="3.6640625" style="1" customWidth="1"/>
    <col min="1550" max="1550" width="9" style="1" customWidth="1"/>
    <col min="1551" max="1551" width="4.33203125" style="1" customWidth="1"/>
    <col min="1552" max="1552" width="15.33203125" style="1" customWidth="1"/>
    <col min="1553" max="1553" width="7.5" style="1" customWidth="1"/>
    <col min="1554" max="1554" width="14.5" style="1" customWidth="1"/>
    <col min="1555" max="1555" width="0.5" style="1" customWidth="1"/>
    <col min="1556" max="1792" width="10.5" style="1"/>
    <col min="1793" max="1793" width="3" style="1" customWidth="1"/>
    <col min="1794" max="1794" width="2.5" style="1" customWidth="1"/>
    <col min="1795" max="1795" width="3.83203125" style="1" customWidth="1"/>
    <col min="1796" max="1796" width="11.6640625" style="1" customWidth="1"/>
    <col min="1797" max="1797" width="14.83203125" style="1" customWidth="1"/>
    <col min="1798" max="1798" width="0.5" style="1" customWidth="1"/>
    <col min="1799" max="1799" width="3.1640625" style="1" customWidth="1"/>
    <col min="1800" max="1800" width="3" style="1" customWidth="1"/>
    <col min="1801" max="1801" width="12.33203125" style="1" customWidth="1"/>
    <col min="1802" max="1802" width="16.1640625" style="1" customWidth="1"/>
    <col min="1803" max="1803" width="0.6640625" style="1" customWidth="1"/>
    <col min="1804" max="1804" width="3" style="1" customWidth="1"/>
    <col min="1805" max="1805" width="3.6640625" style="1" customWidth="1"/>
    <col min="1806" max="1806" width="9" style="1" customWidth="1"/>
    <col min="1807" max="1807" width="4.33203125" style="1" customWidth="1"/>
    <col min="1808" max="1808" width="15.33203125" style="1" customWidth="1"/>
    <col min="1809" max="1809" width="7.5" style="1" customWidth="1"/>
    <col min="1810" max="1810" width="14.5" style="1" customWidth="1"/>
    <col min="1811" max="1811" width="0.5" style="1" customWidth="1"/>
    <col min="1812" max="2048" width="10.5" style="1"/>
    <col min="2049" max="2049" width="3" style="1" customWidth="1"/>
    <col min="2050" max="2050" width="2.5" style="1" customWidth="1"/>
    <col min="2051" max="2051" width="3.83203125" style="1" customWidth="1"/>
    <col min="2052" max="2052" width="11.6640625" style="1" customWidth="1"/>
    <col min="2053" max="2053" width="14.83203125" style="1" customWidth="1"/>
    <col min="2054" max="2054" width="0.5" style="1" customWidth="1"/>
    <col min="2055" max="2055" width="3.1640625" style="1" customWidth="1"/>
    <col min="2056" max="2056" width="3" style="1" customWidth="1"/>
    <col min="2057" max="2057" width="12.33203125" style="1" customWidth="1"/>
    <col min="2058" max="2058" width="16.1640625" style="1" customWidth="1"/>
    <col min="2059" max="2059" width="0.6640625" style="1" customWidth="1"/>
    <col min="2060" max="2060" width="3" style="1" customWidth="1"/>
    <col min="2061" max="2061" width="3.6640625" style="1" customWidth="1"/>
    <col min="2062" max="2062" width="9" style="1" customWidth="1"/>
    <col min="2063" max="2063" width="4.33203125" style="1" customWidth="1"/>
    <col min="2064" max="2064" width="15.33203125" style="1" customWidth="1"/>
    <col min="2065" max="2065" width="7.5" style="1" customWidth="1"/>
    <col min="2066" max="2066" width="14.5" style="1" customWidth="1"/>
    <col min="2067" max="2067" width="0.5" style="1" customWidth="1"/>
    <col min="2068" max="2304" width="10.5" style="1"/>
    <col min="2305" max="2305" width="3" style="1" customWidth="1"/>
    <col min="2306" max="2306" width="2.5" style="1" customWidth="1"/>
    <col min="2307" max="2307" width="3.83203125" style="1" customWidth="1"/>
    <col min="2308" max="2308" width="11.6640625" style="1" customWidth="1"/>
    <col min="2309" max="2309" width="14.83203125" style="1" customWidth="1"/>
    <col min="2310" max="2310" width="0.5" style="1" customWidth="1"/>
    <col min="2311" max="2311" width="3.1640625" style="1" customWidth="1"/>
    <col min="2312" max="2312" width="3" style="1" customWidth="1"/>
    <col min="2313" max="2313" width="12.33203125" style="1" customWidth="1"/>
    <col min="2314" max="2314" width="16.1640625" style="1" customWidth="1"/>
    <col min="2315" max="2315" width="0.6640625" style="1" customWidth="1"/>
    <col min="2316" max="2316" width="3" style="1" customWidth="1"/>
    <col min="2317" max="2317" width="3.6640625" style="1" customWidth="1"/>
    <col min="2318" max="2318" width="9" style="1" customWidth="1"/>
    <col min="2319" max="2319" width="4.33203125" style="1" customWidth="1"/>
    <col min="2320" max="2320" width="15.33203125" style="1" customWidth="1"/>
    <col min="2321" max="2321" width="7.5" style="1" customWidth="1"/>
    <col min="2322" max="2322" width="14.5" style="1" customWidth="1"/>
    <col min="2323" max="2323" width="0.5" style="1" customWidth="1"/>
    <col min="2324" max="2560" width="10.5" style="1"/>
    <col min="2561" max="2561" width="3" style="1" customWidth="1"/>
    <col min="2562" max="2562" width="2.5" style="1" customWidth="1"/>
    <col min="2563" max="2563" width="3.83203125" style="1" customWidth="1"/>
    <col min="2564" max="2564" width="11.6640625" style="1" customWidth="1"/>
    <col min="2565" max="2565" width="14.83203125" style="1" customWidth="1"/>
    <col min="2566" max="2566" width="0.5" style="1" customWidth="1"/>
    <col min="2567" max="2567" width="3.1640625" style="1" customWidth="1"/>
    <col min="2568" max="2568" width="3" style="1" customWidth="1"/>
    <col min="2569" max="2569" width="12.33203125" style="1" customWidth="1"/>
    <col min="2570" max="2570" width="16.1640625" style="1" customWidth="1"/>
    <col min="2571" max="2571" width="0.6640625" style="1" customWidth="1"/>
    <col min="2572" max="2572" width="3" style="1" customWidth="1"/>
    <col min="2573" max="2573" width="3.6640625" style="1" customWidth="1"/>
    <col min="2574" max="2574" width="9" style="1" customWidth="1"/>
    <col min="2575" max="2575" width="4.33203125" style="1" customWidth="1"/>
    <col min="2576" max="2576" width="15.33203125" style="1" customWidth="1"/>
    <col min="2577" max="2577" width="7.5" style="1" customWidth="1"/>
    <col min="2578" max="2578" width="14.5" style="1" customWidth="1"/>
    <col min="2579" max="2579" width="0.5" style="1" customWidth="1"/>
    <col min="2580" max="2816" width="10.5" style="1"/>
    <col min="2817" max="2817" width="3" style="1" customWidth="1"/>
    <col min="2818" max="2818" width="2.5" style="1" customWidth="1"/>
    <col min="2819" max="2819" width="3.83203125" style="1" customWidth="1"/>
    <col min="2820" max="2820" width="11.6640625" style="1" customWidth="1"/>
    <col min="2821" max="2821" width="14.83203125" style="1" customWidth="1"/>
    <col min="2822" max="2822" width="0.5" style="1" customWidth="1"/>
    <col min="2823" max="2823" width="3.1640625" style="1" customWidth="1"/>
    <col min="2824" max="2824" width="3" style="1" customWidth="1"/>
    <col min="2825" max="2825" width="12.33203125" style="1" customWidth="1"/>
    <col min="2826" max="2826" width="16.1640625" style="1" customWidth="1"/>
    <col min="2827" max="2827" width="0.6640625" style="1" customWidth="1"/>
    <col min="2828" max="2828" width="3" style="1" customWidth="1"/>
    <col min="2829" max="2829" width="3.6640625" style="1" customWidth="1"/>
    <col min="2830" max="2830" width="9" style="1" customWidth="1"/>
    <col min="2831" max="2831" width="4.33203125" style="1" customWidth="1"/>
    <col min="2832" max="2832" width="15.33203125" style="1" customWidth="1"/>
    <col min="2833" max="2833" width="7.5" style="1" customWidth="1"/>
    <col min="2834" max="2834" width="14.5" style="1" customWidth="1"/>
    <col min="2835" max="2835" width="0.5" style="1" customWidth="1"/>
    <col min="2836" max="3072" width="10.5" style="1"/>
    <col min="3073" max="3073" width="3" style="1" customWidth="1"/>
    <col min="3074" max="3074" width="2.5" style="1" customWidth="1"/>
    <col min="3075" max="3075" width="3.83203125" style="1" customWidth="1"/>
    <col min="3076" max="3076" width="11.6640625" style="1" customWidth="1"/>
    <col min="3077" max="3077" width="14.83203125" style="1" customWidth="1"/>
    <col min="3078" max="3078" width="0.5" style="1" customWidth="1"/>
    <col min="3079" max="3079" width="3.1640625" style="1" customWidth="1"/>
    <col min="3080" max="3080" width="3" style="1" customWidth="1"/>
    <col min="3081" max="3081" width="12.33203125" style="1" customWidth="1"/>
    <col min="3082" max="3082" width="16.1640625" style="1" customWidth="1"/>
    <col min="3083" max="3083" width="0.6640625" style="1" customWidth="1"/>
    <col min="3084" max="3084" width="3" style="1" customWidth="1"/>
    <col min="3085" max="3085" width="3.6640625" style="1" customWidth="1"/>
    <col min="3086" max="3086" width="9" style="1" customWidth="1"/>
    <col min="3087" max="3087" width="4.33203125" style="1" customWidth="1"/>
    <col min="3088" max="3088" width="15.33203125" style="1" customWidth="1"/>
    <col min="3089" max="3089" width="7.5" style="1" customWidth="1"/>
    <col min="3090" max="3090" width="14.5" style="1" customWidth="1"/>
    <col min="3091" max="3091" width="0.5" style="1" customWidth="1"/>
    <col min="3092" max="3328" width="10.5" style="1"/>
    <col min="3329" max="3329" width="3" style="1" customWidth="1"/>
    <col min="3330" max="3330" width="2.5" style="1" customWidth="1"/>
    <col min="3331" max="3331" width="3.83203125" style="1" customWidth="1"/>
    <col min="3332" max="3332" width="11.6640625" style="1" customWidth="1"/>
    <col min="3333" max="3333" width="14.83203125" style="1" customWidth="1"/>
    <col min="3334" max="3334" width="0.5" style="1" customWidth="1"/>
    <col min="3335" max="3335" width="3.1640625" style="1" customWidth="1"/>
    <col min="3336" max="3336" width="3" style="1" customWidth="1"/>
    <col min="3337" max="3337" width="12.33203125" style="1" customWidth="1"/>
    <col min="3338" max="3338" width="16.1640625" style="1" customWidth="1"/>
    <col min="3339" max="3339" width="0.6640625" style="1" customWidth="1"/>
    <col min="3340" max="3340" width="3" style="1" customWidth="1"/>
    <col min="3341" max="3341" width="3.6640625" style="1" customWidth="1"/>
    <col min="3342" max="3342" width="9" style="1" customWidth="1"/>
    <col min="3343" max="3343" width="4.33203125" style="1" customWidth="1"/>
    <col min="3344" max="3344" width="15.33203125" style="1" customWidth="1"/>
    <col min="3345" max="3345" width="7.5" style="1" customWidth="1"/>
    <col min="3346" max="3346" width="14.5" style="1" customWidth="1"/>
    <col min="3347" max="3347" width="0.5" style="1" customWidth="1"/>
    <col min="3348" max="3584" width="10.5" style="1"/>
    <col min="3585" max="3585" width="3" style="1" customWidth="1"/>
    <col min="3586" max="3586" width="2.5" style="1" customWidth="1"/>
    <col min="3587" max="3587" width="3.83203125" style="1" customWidth="1"/>
    <col min="3588" max="3588" width="11.6640625" style="1" customWidth="1"/>
    <col min="3589" max="3589" width="14.83203125" style="1" customWidth="1"/>
    <col min="3590" max="3590" width="0.5" style="1" customWidth="1"/>
    <col min="3591" max="3591" width="3.1640625" style="1" customWidth="1"/>
    <col min="3592" max="3592" width="3" style="1" customWidth="1"/>
    <col min="3593" max="3593" width="12.33203125" style="1" customWidth="1"/>
    <col min="3594" max="3594" width="16.1640625" style="1" customWidth="1"/>
    <col min="3595" max="3595" width="0.6640625" style="1" customWidth="1"/>
    <col min="3596" max="3596" width="3" style="1" customWidth="1"/>
    <col min="3597" max="3597" width="3.6640625" style="1" customWidth="1"/>
    <col min="3598" max="3598" width="9" style="1" customWidth="1"/>
    <col min="3599" max="3599" width="4.33203125" style="1" customWidth="1"/>
    <col min="3600" max="3600" width="15.33203125" style="1" customWidth="1"/>
    <col min="3601" max="3601" width="7.5" style="1" customWidth="1"/>
    <col min="3602" max="3602" width="14.5" style="1" customWidth="1"/>
    <col min="3603" max="3603" width="0.5" style="1" customWidth="1"/>
    <col min="3604" max="3840" width="10.5" style="1"/>
    <col min="3841" max="3841" width="3" style="1" customWidth="1"/>
    <col min="3842" max="3842" width="2.5" style="1" customWidth="1"/>
    <col min="3843" max="3843" width="3.83203125" style="1" customWidth="1"/>
    <col min="3844" max="3844" width="11.6640625" style="1" customWidth="1"/>
    <col min="3845" max="3845" width="14.83203125" style="1" customWidth="1"/>
    <col min="3846" max="3846" width="0.5" style="1" customWidth="1"/>
    <col min="3847" max="3847" width="3.1640625" style="1" customWidth="1"/>
    <col min="3848" max="3848" width="3" style="1" customWidth="1"/>
    <col min="3849" max="3849" width="12.33203125" style="1" customWidth="1"/>
    <col min="3850" max="3850" width="16.1640625" style="1" customWidth="1"/>
    <col min="3851" max="3851" width="0.6640625" style="1" customWidth="1"/>
    <col min="3852" max="3852" width="3" style="1" customWidth="1"/>
    <col min="3853" max="3853" width="3.6640625" style="1" customWidth="1"/>
    <col min="3854" max="3854" width="9" style="1" customWidth="1"/>
    <col min="3855" max="3855" width="4.33203125" style="1" customWidth="1"/>
    <col min="3856" max="3856" width="15.33203125" style="1" customWidth="1"/>
    <col min="3857" max="3857" width="7.5" style="1" customWidth="1"/>
    <col min="3858" max="3858" width="14.5" style="1" customWidth="1"/>
    <col min="3859" max="3859" width="0.5" style="1" customWidth="1"/>
    <col min="3860" max="4096" width="10.5" style="1"/>
    <col min="4097" max="4097" width="3" style="1" customWidth="1"/>
    <col min="4098" max="4098" width="2.5" style="1" customWidth="1"/>
    <col min="4099" max="4099" width="3.83203125" style="1" customWidth="1"/>
    <col min="4100" max="4100" width="11.6640625" style="1" customWidth="1"/>
    <col min="4101" max="4101" width="14.83203125" style="1" customWidth="1"/>
    <col min="4102" max="4102" width="0.5" style="1" customWidth="1"/>
    <col min="4103" max="4103" width="3.1640625" style="1" customWidth="1"/>
    <col min="4104" max="4104" width="3" style="1" customWidth="1"/>
    <col min="4105" max="4105" width="12.33203125" style="1" customWidth="1"/>
    <col min="4106" max="4106" width="16.1640625" style="1" customWidth="1"/>
    <col min="4107" max="4107" width="0.6640625" style="1" customWidth="1"/>
    <col min="4108" max="4108" width="3" style="1" customWidth="1"/>
    <col min="4109" max="4109" width="3.6640625" style="1" customWidth="1"/>
    <col min="4110" max="4110" width="9" style="1" customWidth="1"/>
    <col min="4111" max="4111" width="4.33203125" style="1" customWidth="1"/>
    <col min="4112" max="4112" width="15.33203125" style="1" customWidth="1"/>
    <col min="4113" max="4113" width="7.5" style="1" customWidth="1"/>
    <col min="4114" max="4114" width="14.5" style="1" customWidth="1"/>
    <col min="4115" max="4115" width="0.5" style="1" customWidth="1"/>
    <col min="4116" max="4352" width="10.5" style="1"/>
    <col min="4353" max="4353" width="3" style="1" customWidth="1"/>
    <col min="4354" max="4354" width="2.5" style="1" customWidth="1"/>
    <col min="4355" max="4355" width="3.83203125" style="1" customWidth="1"/>
    <col min="4356" max="4356" width="11.6640625" style="1" customWidth="1"/>
    <col min="4357" max="4357" width="14.83203125" style="1" customWidth="1"/>
    <col min="4358" max="4358" width="0.5" style="1" customWidth="1"/>
    <col min="4359" max="4359" width="3.1640625" style="1" customWidth="1"/>
    <col min="4360" max="4360" width="3" style="1" customWidth="1"/>
    <col min="4361" max="4361" width="12.33203125" style="1" customWidth="1"/>
    <col min="4362" max="4362" width="16.1640625" style="1" customWidth="1"/>
    <col min="4363" max="4363" width="0.6640625" style="1" customWidth="1"/>
    <col min="4364" max="4364" width="3" style="1" customWidth="1"/>
    <col min="4365" max="4365" width="3.6640625" style="1" customWidth="1"/>
    <col min="4366" max="4366" width="9" style="1" customWidth="1"/>
    <col min="4367" max="4367" width="4.33203125" style="1" customWidth="1"/>
    <col min="4368" max="4368" width="15.33203125" style="1" customWidth="1"/>
    <col min="4369" max="4369" width="7.5" style="1" customWidth="1"/>
    <col min="4370" max="4370" width="14.5" style="1" customWidth="1"/>
    <col min="4371" max="4371" width="0.5" style="1" customWidth="1"/>
    <col min="4372" max="4608" width="10.5" style="1"/>
    <col min="4609" max="4609" width="3" style="1" customWidth="1"/>
    <col min="4610" max="4610" width="2.5" style="1" customWidth="1"/>
    <col min="4611" max="4611" width="3.83203125" style="1" customWidth="1"/>
    <col min="4612" max="4612" width="11.6640625" style="1" customWidth="1"/>
    <col min="4613" max="4613" width="14.83203125" style="1" customWidth="1"/>
    <col min="4614" max="4614" width="0.5" style="1" customWidth="1"/>
    <col min="4615" max="4615" width="3.1640625" style="1" customWidth="1"/>
    <col min="4616" max="4616" width="3" style="1" customWidth="1"/>
    <col min="4617" max="4617" width="12.33203125" style="1" customWidth="1"/>
    <col min="4618" max="4618" width="16.1640625" style="1" customWidth="1"/>
    <col min="4619" max="4619" width="0.6640625" style="1" customWidth="1"/>
    <col min="4620" max="4620" width="3" style="1" customWidth="1"/>
    <col min="4621" max="4621" width="3.6640625" style="1" customWidth="1"/>
    <col min="4622" max="4622" width="9" style="1" customWidth="1"/>
    <col min="4623" max="4623" width="4.33203125" style="1" customWidth="1"/>
    <col min="4624" max="4624" width="15.33203125" style="1" customWidth="1"/>
    <col min="4625" max="4625" width="7.5" style="1" customWidth="1"/>
    <col min="4626" max="4626" width="14.5" style="1" customWidth="1"/>
    <col min="4627" max="4627" width="0.5" style="1" customWidth="1"/>
    <col min="4628" max="4864" width="10.5" style="1"/>
    <col min="4865" max="4865" width="3" style="1" customWidth="1"/>
    <col min="4866" max="4866" width="2.5" style="1" customWidth="1"/>
    <col min="4867" max="4867" width="3.83203125" style="1" customWidth="1"/>
    <col min="4868" max="4868" width="11.6640625" style="1" customWidth="1"/>
    <col min="4869" max="4869" width="14.83203125" style="1" customWidth="1"/>
    <col min="4870" max="4870" width="0.5" style="1" customWidth="1"/>
    <col min="4871" max="4871" width="3.1640625" style="1" customWidth="1"/>
    <col min="4872" max="4872" width="3" style="1" customWidth="1"/>
    <col min="4873" max="4873" width="12.33203125" style="1" customWidth="1"/>
    <col min="4874" max="4874" width="16.1640625" style="1" customWidth="1"/>
    <col min="4875" max="4875" width="0.6640625" style="1" customWidth="1"/>
    <col min="4876" max="4876" width="3" style="1" customWidth="1"/>
    <col min="4877" max="4877" width="3.6640625" style="1" customWidth="1"/>
    <col min="4878" max="4878" width="9" style="1" customWidth="1"/>
    <col min="4879" max="4879" width="4.33203125" style="1" customWidth="1"/>
    <col min="4880" max="4880" width="15.33203125" style="1" customWidth="1"/>
    <col min="4881" max="4881" width="7.5" style="1" customWidth="1"/>
    <col min="4882" max="4882" width="14.5" style="1" customWidth="1"/>
    <col min="4883" max="4883" width="0.5" style="1" customWidth="1"/>
    <col min="4884" max="5120" width="10.5" style="1"/>
    <col min="5121" max="5121" width="3" style="1" customWidth="1"/>
    <col min="5122" max="5122" width="2.5" style="1" customWidth="1"/>
    <col min="5123" max="5123" width="3.83203125" style="1" customWidth="1"/>
    <col min="5124" max="5124" width="11.6640625" style="1" customWidth="1"/>
    <col min="5125" max="5125" width="14.83203125" style="1" customWidth="1"/>
    <col min="5126" max="5126" width="0.5" style="1" customWidth="1"/>
    <col min="5127" max="5127" width="3.1640625" style="1" customWidth="1"/>
    <col min="5128" max="5128" width="3" style="1" customWidth="1"/>
    <col min="5129" max="5129" width="12.33203125" style="1" customWidth="1"/>
    <col min="5130" max="5130" width="16.1640625" style="1" customWidth="1"/>
    <col min="5131" max="5131" width="0.6640625" style="1" customWidth="1"/>
    <col min="5132" max="5132" width="3" style="1" customWidth="1"/>
    <col min="5133" max="5133" width="3.6640625" style="1" customWidth="1"/>
    <col min="5134" max="5134" width="9" style="1" customWidth="1"/>
    <col min="5135" max="5135" width="4.33203125" style="1" customWidth="1"/>
    <col min="5136" max="5136" width="15.33203125" style="1" customWidth="1"/>
    <col min="5137" max="5137" width="7.5" style="1" customWidth="1"/>
    <col min="5138" max="5138" width="14.5" style="1" customWidth="1"/>
    <col min="5139" max="5139" width="0.5" style="1" customWidth="1"/>
    <col min="5140" max="5376" width="10.5" style="1"/>
    <col min="5377" max="5377" width="3" style="1" customWidth="1"/>
    <col min="5378" max="5378" width="2.5" style="1" customWidth="1"/>
    <col min="5379" max="5379" width="3.83203125" style="1" customWidth="1"/>
    <col min="5380" max="5380" width="11.6640625" style="1" customWidth="1"/>
    <col min="5381" max="5381" width="14.83203125" style="1" customWidth="1"/>
    <col min="5382" max="5382" width="0.5" style="1" customWidth="1"/>
    <col min="5383" max="5383" width="3.1640625" style="1" customWidth="1"/>
    <col min="5384" max="5384" width="3" style="1" customWidth="1"/>
    <col min="5385" max="5385" width="12.33203125" style="1" customWidth="1"/>
    <col min="5386" max="5386" width="16.1640625" style="1" customWidth="1"/>
    <col min="5387" max="5387" width="0.6640625" style="1" customWidth="1"/>
    <col min="5388" max="5388" width="3" style="1" customWidth="1"/>
    <col min="5389" max="5389" width="3.6640625" style="1" customWidth="1"/>
    <col min="5390" max="5390" width="9" style="1" customWidth="1"/>
    <col min="5391" max="5391" width="4.33203125" style="1" customWidth="1"/>
    <col min="5392" max="5392" width="15.33203125" style="1" customWidth="1"/>
    <col min="5393" max="5393" width="7.5" style="1" customWidth="1"/>
    <col min="5394" max="5394" width="14.5" style="1" customWidth="1"/>
    <col min="5395" max="5395" width="0.5" style="1" customWidth="1"/>
    <col min="5396" max="5632" width="10.5" style="1"/>
    <col min="5633" max="5633" width="3" style="1" customWidth="1"/>
    <col min="5634" max="5634" width="2.5" style="1" customWidth="1"/>
    <col min="5635" max="5635" width="3.83203125" style="1" customWidth="1"/>
    <col min="5636" max="5636" width="11.6640625" style="1" customWidth="1"/>
    <col min="5637" max="5637" width="14.83203125" style="1" customWidth="1"/>
    <col min="5638" max="5638" width="0.5" style="1" customWidth="1"/>
    <col min="5639" max="5639" width="3.1640625" style="1" customWidth="1"/>
    <col min="5640" max="5640" width="3" style="1" customWidth="1"/>
    <col min="5641" max="5641" width="12.33203125" style="1" customWidth="1"/>
    <col min="5642" max="5642" width="16.1640625" style="1" customWidth="1"/>
    <col min="5643" max="5643" width="0.6640625" style="1" customWidth="1"/>
    <col min="5644" max="5644" width="3" style="1" customWidth="1"/>
    <col min="5645" max="5645" width="3.6640625" style="1" customWidth="1"/>
    <col min="5646" max="5646" width="9" style="1" customWidth="1"/>
    <col min="5647" max="5647" width="4.33203125" style="1" customWidth="1"/>
    <col min="5648" max="5648" width="15.33203125" style="1" customWidth="1"/>
    <col min="5649" max="5649" width="7.5" style="1" customWidth="1"/>
    <col min="5650" max="5650" width="14.5" style="1" customWidth="1"/>
    <col min="5651" max="5651" width="0.5" style="1" customWidth="1"/>
    <col min="5652" max="5888" width="10.5" style="1"/>
    <col min="5889" max="5889" width="3" style="1" customWidth="1"/>
    <col min="5890" max="5890" width="2.5" style="1" customWidth="1"/>
    <col min="5891" max="5891" width="3.83203125" style="1" customWidth="1"/>
    <col min="5892" max="5892" width="11.6640625" style="1" customWidth="1"/>
    <col min="5893" max="5893" width="14.83203125" style="1" customWidth="1"/>
    <col min="5894" max="5894" width="0.5" style="1" customWidth="1"/>
    <col min="5895" max="5895" width="3.1640625" style="1" customWidth="1"/>
    <col min="5896" max="5896" width="3" style="1" customWidth="1"/>
    <col min="5897" max="5897" width="12.33203125" style="1" customWidth="1"/>
    <col min="5898" max="5898" width="16.1640625" style="1" customWidth="1"/>
    <col min="5899" max="5899" width="0.6640625" style="1" customWidth="1"/>
    <col min="5900" max="5900" width="3" style="1" customWidth="1"/>
    <col min="5901" max="5901" width="3.6640625" style="1" customWidth="1"/>
    <col min="5902" max="5902" width="9" style="1" customWidth="1"/>
    <col min="5903" max="5903" width="4.33203125" style="1" customWidth="1"/>
    <col min="5904" max="5904" width="15.33203125" style="1" customWidth="1"/>
    <col min="5905" max="5905" width="7.5" style="1" customWidth="1"/>
    <col min="5906" max="5906" width="14.5" style="1" customWidth="1"/>
    <col min="5907" max="5907" width="0.5" style="1" customWidth="1"/>
    <col min="5908" max="6144" width="10.5" style="1"/>
    <col min="6145" max="6145" width="3" style="1" customWidth="1"/>
    <col min="6146" max="6146" width="2.5" style="1" customWidth="1"/>
    <col min="6147" max="6147" width="3.83203125" style="1" customWidth="1"/>
    <col min="6148" max="6148" width="11.6640625" style="1" customWidth="1"/>
    <col min="6149" max="6149" width="14.83203125" style="1" customWidth="1"/>
    <col min="6150" max="6150" width="0.5" style="1" customWidth="1"/>
    <col min="6151" max="6151" width="3.1640625" style="1" customWidth="1"/>
    <col min="6152" max="6152" width="3" style="1" customWidth="1"/>
    <col min="6153" max="6153" width="12.33203125" style="1" customWidth="1"/>
    <col min="6154" max="6154" width="16.1640625" style="1" customWidth="1"/>
    <col min="6155" max="6155" width="0.6640625" style="1" customWidth="1"/>
    <col min="6156" max="6156" width="3" style="1" customWidth="1"/>
    <col min="6157" max="6157" width="3.6640625" style="1" customWidth="1"/>
    <col min="6158" max="6158" width="9" style="1" customWidth="1"/>
    <col min="6159" max="6159" width="4.33203125" style="1" customWidth="1"/>
    <col min="6160" max="6160" width="15.33203125" style="1" customWidth="1"/>
    <col min="6161" max="6161" width="7.5" style="1" customWidth="1"/>
    <col min="6162" max="6162" width="14.5" style="1" customWidth="1"/>
    <col min="6163" max="6163" width="0.5" style="1" customWidth="1"/>
    <col min="6164" max="6400" width="10.5" style="1"/>
    <col min="6401" max="6401" width="3" style="1" customWidth="1"/>
    <col min="6402" max="6402" width="2.5" style="1" customWidth="1"/>
    <col min="6403" max="6403" width="3.83203125" style="1" customWidth="1"/>
    <col min="6404" max="6404" width="11.6640625" style="1" customWidth="1"/>
    <col min="6405" max="6405" width="14.83203125" style="1" customWidth="1"/>
    <col min="6406" max="6406" width="0.5" style="1" customWidth="1"/>
    <col min="6407" max="6407" width="3.1640625" style="1" customWidth="1"/>
    <col min="6408" max="6408" width="3" style="1" customWidth="1"/>
    <col min="6409" max="6409" width="12.33203125" style="1" customWidth="1"/>
    <col min="6410" max="6410" width="16.1640625" style="1" customWidth="1"/>
    <col min="6411" max="6411" width="0.6640625" style="1" customWidth="1"/>
    <col min="6412" max="6412" width="3" style="1" customWidth="1"/>
    <col min="6413" max="6413" width="3.6640625" style="1" customWidth="1"/>
    <col min="6414" max="6414" width="9" style="1" customWidth="1"/>
    <col min="6415" max="6415" width="4.33203125" style="1" customWidth="1"/>
    <col min="6416" max="6416" width="15.33203125" style="1" customWidth="1"/>
    <col min="6417" max="6417" width="7.5" style="1" customWidth="1"/>
    <col min="6418" max="6418" width="14.5" style="1" customWidth="1"/>
    <col min="6419" max="6419" width="0.5" style="1" customWidth="1"/>
    <col min="6420" max="6656" width="10.5" style="1"/>
    <col min="6657" max="6657" width="3" style="1" customWidth="1"/>
    <col min="6658" max="6658" width="2.5" style="1" customWidth="1"/>
    <col min="6659" max="6659" width="3.83203125" style="1" customWidth="1"/>
    <col min="6660" max="6660" width="11.6640625" style="1" customWidth="1"/>
    <col min="6661" max="6661" width="14.83203125" style="1" customWidth="1"/>
    <col min="6662" max="6662" width="0.5" style="1" customWidth="1"/>
    <col min="6663" max="6663" width="3.1640625" style="1" customWidth="1"/>
    <col min="6664" max="6664" width="3" style="1" customWidth="1"/>
    <col min="6665" max="6665" width="12.33203125" style="1" customWidth="1"/>
    <col min="6666" max="6666" width="16.1640625" style="1" customWidth="1"/>
    <col min="6667" max="6667" width="0.6640625" style="1" customWidth="1"/>
    <col min="6668" max="6668" width="3" style="1" customWidth="1"/>
    <col min="6669" max="6669" width="3.6640625" style="1" customWidth="1"/>
    <col min="6670" max="6670" width="9" style="1" customWidth="1"/>
    <col min="6671" max="6671" width="4.33203125" style="1" customWidth="1"/>
    <col min="6672" max="6672" width="15.33203125" style="1" customWidth="1"/>
    <col min="6673" max="6673" width="7.5" style="1" customWidth="1"/>
    <col min="6674" max="6674" width="14.5" style="1" customWidth="1"/>
    <col min="6675" max="6675" width="0.5" style="1" customWidth="1"/>
    <col min="6676" max="6912" width="10.5" style="1"/>
    <col min="6913" max="6913" width="3" style="1" customWidth="1"/>
    <col min="6914" max="6914" width="2.5" style="1" customWidth="1"/>
    <col min="6915" max="6915" width="3.83203125" style="1" customWidth="1"/>
    <col min="6916" max="6916" width="11.6640625" style="1" customWidth="1"/>
    <col min="6917" max="6917" width="14.83203125" style="1" customWidth="1"/>
    <col min="6918" max="6918" width="0.5" style="1" customWidth="1"/>
    <col min="6919" max="6919" width="3.1640625" style="1" customWidth="1"/>
    <col min="6920" max="6920" width="3" style="1" customWidth="1"/>
    <col min="6921" max="6921" width="12.33203125" style="1" customWidth="1"/>
    <col min="6922" max="6922" width="16.1640625" style="1" customWidth="1"/>
    <col min="6923" max="6923" width="0.6640625" style="1" customWidth="1"/>
    <col min="6924" max="6924" width="3" style="1" customWidth="1"/>
    <col min="6925" max="6925" width="3.6640625" style="1" customWidth="1"/>
    <col min="6926" max="6926" width="9" style="1" customWidth="1"/>
    <col min="6927" max="6927" width="4.33203125" style="1" customWidth="1"/>
    <col min="6928" max="6928" width="15.33203125" style="1" customWidth="1"/>
    <col min="6929" max="6929" width="7.5" style="1" customWidth="1"/>
    <col min="6930" max="6930" width="14.5" style="1" customWidth="1"/>
    <col min="6931" max="6931" width="0.5" style="1" customWidth="1"/>
    <col min="6932" max="7168" width="10.5" style="1"/>
    <col min="7169" max="7169" width="3" style="1" customWidth="1"/>
    <col min="7170" max="7170" width="2.5" style="1" customWidth="1"/>
    <col min="7171" max="7171" width="3.83203125" style="1" customWidth="1"/>
    <col min="7172" max="7172" width="11.6640625" style="1" customWidth="1"/>
    <col min="7173" max="7173" width="14.83203125" style="1" customWidth="1"/>
    <col min="7174" max="7174" width="0.5" style="1" customWidth="1"/>
    <col min="7175" max="7175" width="3.1640625" style="1" customWidth="1"/>
    <col min="7176" max="7176" width="3" style="1" customWidth="1"/>
    <col min="7177" max="7177" width="12.33203125" style="1" customWidth="1"/>
    <col min="7178" max="7178" width="16.1640625" style="1" customWidth="1"/>
    <col min="7179" max="7179" width="0.6640625" style="1" customWidth="1"/>
    <col min="7180" max="7180" width="3" style="1" customWidth="1"/>
    <col min="7181" max="7181" width="3.6640625" style="1" customWidth="1"/>
    <col min="7182" max="7182" width="9" style="1" customWidth="1"/>
    <col min="7183" max="7183" width="4.33203125" style="1" customWidth="1"/>
    <col min="7184" max="7184" width="15.33203125" style="1" customWidth="1"/>
    <col min="7185" max="7185" width="7.5" style="1" customWidth="1"/>
    <col min="7186" max="7186" width="14.5" style="1" customWidth="1"/>
    <col min="7187" max="7187" width="0.5" style="1" customWidth="1"/>
    <col min="7188" max="7424" width="10.5" style="1"/>
    <col min="7425" max="7425" width="3" style="1" customWidth="1"/>
    <col min="7426" max="7426" width="2.5" style="1" customWidth="1"/>
    <col min="7427" max="7427" width="3.83203125" style="1" customWidth="1"/>
    <col min="7428" max="7428" width="11.6640625" style="1" customWidth="1"/>
    <col min="7429" max="7429" width="14.83203125" style="1" customWidth="1"/>
    <col min="7430" max="7430" width="0.5" style="1" customWidth="1"/>
    <col min="7431" max="7431" width="3.1640625" style="1" customWidth="1"/>
    <col min="7432" max="7432" width="3" style="1" customWidth="1"/>
    <col min="7433" max="7433" width="12.33203125" style="1" customWidth="1"/>
    <col min="7434" max="7434" width="16.1640625" style="1" customWidth="1"/>
    <col min="7435" max="7435" width="0.6640625" style="1" customWidth="1"/>
    <col min="7436" max="7436" width="3" style="1" customWidth="1"/>
    <col min="7437" max="7437" width="3.6640625" style="1" customWidth="1"/>
    <col min="7438" max="7438" width="9" style="1" customWidth="1"/>
    <col min="7439" max="7439" width="4.33203125" style="1" customWidth="1"/>
    <col min="7440" max="7440" width="15.33203125" style="1" customWidth="1"/>
    <col min="7441" max="7441" width="7.5" style="1" customWidth="1"/>
    <col min="7442" max="7442" width="14.5" style="1" customWidth="1"/>
    <col min="7443" max="7443" width="0.5" style="1" customWidth="1"/>
    <col min="7444" max="7680" width="10.5" style="1"/>
    <col min="7681" max="7681" width="3" style="1" customWidth="1"/>
    <col min="7682" max="7682" width="2.5" style="1" customWidth="1"/>
    <col min="7683" max="7683" width="3.83203125" style="1" customWidth="1"/>
    <col min="7684" max="7684" width="11.6640625" style="1" customWidth="1"/>
    <col min="7685" max="7685" width="14.83203125" style="1" customWidth="1"/>
    <col min="7686" max="7686" width="0.5" style="1" customWidth="1"/>
    <col min="7687" max="7687" width="3.1640625" style="1" customWidth="1"/>
    <col min="7688" max="7688" width="3" style="1" customWidth="1"/>
    <col min="7689" max="7689" width="12.33203125" style="1" customWidth="1"/>
    <col min="7690" max="7690" width="16.1640625" style="1" customWidth="1"/>
    <col min="7691" max="7691" width="0.6640625" style="1" customWidth="1"/>
    <col min="7692" max="7692" width="3" style="1" customWidth="1"/>
    <col min="7693" max="7693" width="3.6640625" style="1" customWidth="1"/>
    <col min="7694" max="7694" width="9" style="1" customWidth="1"/>
    <col min="7695" max="7695" width="4.33203125" style="1" customWidth="1"/>
    <col min="7696" max="7696" width="15.33203125" style="1" customWidth="1"/>
    <col min="7697" max="7697" width="7.5" style="1" customWidth="1"/>
    <col min="7698" max="7698" width="14.5" style="1" customWidth="1"/>
    <col min="7699" max="7699" width="0.5" style="1" customWidth="1"/>
    <col min="7700" max="7936" width="10.5" style="1"/>
    <col min="7937" max="7937" width="3" style="1" customWidth="1"/>
    <col min="7938" max="7938" width="2.5" style="1" customWidth="1"/>
    <col min="7939" max="7939" width="3.83203125" style="1" customWidth="1"/>
    <col min="7940" max="7940" width="11.6640625" style="1" customWidth="1"/>
    <col min="7941" max="7941" width="14.83203125" style="1" customWidth="1"/>
    <col min="7942" max="7942" width="0.5" style="1" customWidth="1"/>
    <col min="7943" max="7943" width="3.1640625" style="1" customWidth="1"/>
    <col min="7944" max="7944" width="3" style="1" customWidth="1"/>
    <col min="7945" max="7945" width="12.33203125" style="1" customWidth="1"/>
    <col min="7946" max="7946" width="16.1640625" style="1" customWidth="1"/>
    <col min="7947" max="7947" width="0.6640625" style="1" customWidth="1"/>
    <col min="7948" max="7948" width="3" style="1" customWidth="1"/>
    <col min="7949" max="7949" width="3.6640625" style="1" customWidth="1"/>
    <col min="7950" max="7950" width="9" style="1" customWidth="1"/>
    <col min="7951" max="7951" width="4.33203125" style="1" customWidth="1"/>
    <col min="7952" max="7952" width="15.33203125" style="1" customWidth="1"/>
    <col min="7953" max="7953" width="7.5" style="1" customWidth="1"/>
    <col min="7954" max="7954" width="14.5" style="1" customWidth="1"/>
    <col min="7955" max="7955" width="0.5" style="1" customWidth="1"/>
    <col min="7956" max="8192" width="10.5" style="1"/>
    <col min="8193" max="8193" width="3" style="1" customWidth="1"/>
    <col min="8194" max="8194" width="2.5" style="1" customWidth="1"/>
    <col min="8195" max="8195" width="3.83203125" style="1" customWidth="1"/>
    <col min="8196" max="8196" width="11.6640625" style="1" customWidth="1"/>
    <col min="8197" max="8197" width="14.83203125" style="1" customWidth="1"/>
    <col min="8198" max="8198" width="0.5" style="1" customWidth="1"/>
    <col min="8199" max="8199" width="3.1640625" style="1" customWidth="1"/>
    <col min="8200" max="8200" width="3" style="1" customWidth="1"/>
    <col min="8201" max="8201" width="12.33203125" style="1" customWidth="1"/>
    <col min="8202" max="8202" width="16.1640625" style="1" customWidth="1"/>
    <col min="8203" max="8203" width="0.6640625" style="1" customWidth="1"/>
    <col min="8204" max="8204" width="3" style="1" customWidth="1"/>
    <col min="8205" max="8205" width="3.6640625" style="1" customWidth="1"/>
    <col min="8206" max="8206" width="9" style="1" customWidth="1"/>
    <col min="8207" max="8207" width="4.33203125" style="1" customWidth="1"/>
    <col min="8208" max="8208" width="15.33203125" style="1" customWidth="1"/>
    <col min="8209" max="8209" width="7.5" style="1" customWidth="1"/>
    <col min="8210" max="8210" width="14.5" style="1" customWidth="1"/>
    <col min="8211" max="8211" width="0.5" style="1" customWidth="1"/>
    <col min="8212" max="8448" width="10.5" style="1"/>
    <col min="8449" max="8449" width="3" style="1" customWidth="1"/>
    <col min="8450" max="8450" width="2.5" style="1" customWidth="1"/>
    <col min="8451" max="8451" width="3.83203125" style="1" customWidth="1"/>
    <col min="8452" max="8452" width="11.6640625" style="1" customWidth="1"/>
    <col min="8453" max="8453" width="14.83203125" style="1" customWidth="1"/>
    <col min="8454" max="8454" width="0.5" style="1" customWidth="1"/>
    <col min="8455" max="8455" width="3.1640625" style="1" customWidth="1"/>
    <col min="8456" max="8456" width="3" style="1" customWidth="1"/>
    <col min="8457" max="8457" width="12.33203125" style="1" customWidth="1"/>
    <col min="8458" max="8458" width="16.1640625" style="1" customWidth="1"/>
    <col min="8459" max="8459" width="0.6640625" style="1" customWidth="1"/>
    <col min="8460" max="8460" width="3" style="1" customWidth="1"/>
    <col min="8461" max="8461" width="3.6640625" style="1" customWidth="1"/>
    <col min="8462" max="8462" width="9" style="1" customWidth="1"/>
    <col min="8463" max="8463" width="4.33203125" style="1" customWidth="1"/>
    <col min="8464" max="8464" width="15.33203125" style="1" customWidth="1"/>
    <col min="8465" max="8465" width="7.5" style="1" customWidth="1"/>
    <col min="8466" max="8466" width="14.5" style="1" customWidth="1"/>
    <col min="8467" max="8467" width="0.5" style="1" customWidth="1"/>
    <col min="8468" max="8704" width="10.5" style="1"/>
    <col min="8705" max="8705" width="3" style="1" customWidth="1"/>
    <col min="8706" max="8706" width="2.5" style="1" customWidth="1"/>
    <col min="8707" max="8707" width="3.83203125" style="1" customWidth="1"/>
    <col min="8708" max="8708" width="11.6640625" style="1" customWidth="1"/>
    <col min="8709" max="8709" width="14.83203125" style="1" customWidth="1"/>
    <col min="8710" max="8710" width="0.5" style="1" customWidth="1"/>
    <col min="8711" max="8711" width="3.1640625" style="1" customWidth="1"/>
    <col min="8712" max="8712" width="3" style="1" customWidth="1"/>
    <col min="8713" max="8713" width="12.33203125" style="1" customWidth="1"/>
    <col min="8714" max="8714" width="16.1640625" style="1" customWidth="1"/>
    <col min="8715" max="8715" width="0.6640625" style="1" customWidth="1"/>
    <col min="8716" max="8716" width="3" style="1" customWidth="1"/>
    <col min="8717" max="8717" width="3.6640625" style="1" customWidth="1"/>
    <col min="8718" max="8718" width="9" style="1" customWidth="1"/>
    <col min="8719" max="8719" width="4.33203125" style="1" customWidth="1"/>
    <col min="8720" max="8720" width="15.33203125" style="1" customWidth="1"/>
    <col min="8721" max="8721" width="7.5" style="1" customWidth="1"/>
    <col min="8722" max="8722" width="14.5" style="1" customWidth="1"/>
    <col min="8723" max="8723" width="0.5" style="1" customWidth="1"/>
    <col min="8724" max="8960" width="10.5" style="1"/>
    <col min="8961" max="8961" width="3" style="1" customWidth="1"/>
    <col min="8962" max="8962" width="2.5" style="1" customWidth="1"/>
    <col min="8963" max="8963" width="3.83203125" style="1" customWidth="1"/>
    <col min="8964" max="8964" width="11.6640625" style="1" customWidth="1"/>
    <col min="8965" max="8965" width="14.83203125" style="1" customWidth="1"/>
    <col min="8966" max="8966" width="0.5" style="1" customWidth="1"/>
    <col min="8967" max="8967" width="3.1640625" style="1" customWidth="1"/>
    <col min="8968" max="8968" width="3" style="1" customWidth="1"/>
    <col min="8969" max="8969" width="12.33203125" style="1" customWidth="1"/>
    <col min="8970" max="8970" width="16.1640625" style="1" customWidth="1"/>
    <col min="8971" max="8971" width="0.6640625" style="1" customWidth="1"/>
    <col min="8972" max="8972" width="3" style="1" customWidth="1"/>
    <col min="8973" max="8973" width="3.6640625" style="1" customWidth="1"/>
    <col min="8974" max="8974" width="9" style="1" customWidth="1"/>
    <col min="8975" max="8975" width="4.33203125" style="1" customWidth="1"/>
    <col min="8976" max="8976" width="15.33203125" style="1" customWidth="1"/>
    <col min="8977" max="8977" width="7.5" style="1" customWidth="1"/>
    <col min="8978" max="8978" width="14.5" style="1" customWidth="1"/>
    <col min="8979" max="8979" width="0.5" style="1" customWidth="1"/>
    <col min="8980" max="9216" width="10.5" style="1"/>
    <col min="9217" max="9217" width="3" style="1" customWidth="1"/>
    <col min="9218" max="9218" width="2.5" style="1" customWidth="1"/>
    <col min="9219" max="9219" width="3.83203125" style="1" customWidth="1"/>
    <col min="9220" max="9220" width="11.6640625" style="1" customWidth="1"/>
    <col min="9221" max="9221" width="14.83203125" style="1" customWidth="1"/>
    <col min="9222" max="9222" width="0.5" style="1" customWidth="1"/>
    <col min="9223" max="9223" width="3.1640625" style="1" customWidth="1"/>
    <col min="9224" max="9224" width="3" style="1" customWidth="1"/>
    <col min="9225" max="9225" width="12.33203125" style="1" customWidth="1"/>
    <col min="9226" max="9226" width="16.1640625" style="1" customWidth="1"/>
    <col min="9227" max="9227" width="0.6640625" style="1" customWidth="1"/>
    <col min="9228" max="9228" width="3" style="1" customWidth="1"/>
    <col min="9229" max="9229" width="3.6640625" style="1" customWidth="1"/>
    <col min="9230" max="9230" width="9" style="1" customWidth="1"/>
    <col min="9231" max="9231" width="4.33203125" style="1" customWidth="1"/>
    <col min="9232" max="9232" width="15.33203125" style="1" customWidth="1"/>
    <col min="9233" max="9233" width="7.5" style="1" customWidth="1"/>
    <col min="9234" max="9234" width="14.5" style="1" customWidth="1"/>
    <col min="9235" max="9235" width="0.5" style="1" customWidth="1"/>
    <col min="9236" max="9472" width="10.5" style="1"/>
    <col min="9473" max="9473" width="3" style="1" customWidth="1"/>
    <col min="9474" max="9474" width="2.5" style="1" customWidth="1"/>
    <col min="9475" max="9475" width="3.83203125" style="1" customWidth="1"/>
    <col min="9476" max="9476" width="11.6640625" style="1" customWidth="1"/>
    <col min="9477" max="9477" width="14.83203125" style="1" customWidth="1"/>
    <col min="9478" max="9478" width="0.5" style="1" customWidth="1"/>
    <col min="9479" max="9479" width="3.1640625" style="1" customWidth="1"/>
    <col min="9480" max="9480" width="3" style="1" customWidth="1"/>
    <col min="9481" max="9481" width="12.33203125" style="1" customWidth="1"/>
    <col min="9482" max="9482" width="16.1640625" style="1" customWidth="1"/>
    <col min="9483" max="9483" width="0.6640625" style="1" customWidth="1"/>
    <col min="9484" max="9484" width="3" style="1" customWidth="1"/>
    <col min="9485" max="9485" width="3.6640625" style="1" customWidth="1"/>
    <col min="9486" max="9486" width="9" style="1" customWidth="1"/>
    <col min="9487" max="9487" width="4.33203125" style="1" customWidth="1"/>
    <col min="9488" max="9488" width="15.33203125" style="1" customWidth="1"/>
    <col min="9489" max="9489" width="7.5" style="1" customWidth="1"/>
    <col min="9490" max="9490" width="14.5" style="1" customWidth="1"/>
    <col min="9491" max="9491" width="0.5" style="1" customWidth="1"/>
    <col min="9492" max="9728" width="10.5" style="1"/>
    <col min="9729" max="9729" width="3" style="1" customWidth="1"/>
    <col min="9730" max="9730" width="2.5" style="1" customWidth="1"/>
    <col min="9731" max="9731" width="3.83203125" style="1" customWidth="1"/>
    <col min="9732" max="9732" width="11.6640625" style="1" customWidth="1"/>
    <col min="9733" max="9733" width="14.83203125" style="1" customWidth="1"/>
    <col min="9734" max="9734" width="0.5" style="1" customWidth="1"/>
    <col min="9735" max="9735" width="3.1640625" style="1" customWidth="1"/>
    <col min="9736" max="9736" width="3" style="1" customWidth="1"/>
    <col min="9737" max="9737" width="12.33203125" style="1" customWidth="1"/>
    <col min="9738" max="9738" width="16.1640625" style="1" customWidth="1"/>
    <col min="9739" max="9739" width="0.6640625" style="1" customWidth="1"/>
    <col min="9740" max="9740" width="3" style="1" customWidth="1"/>
    <col min="9741" max="9741" width="3.6640625" style="1" customWidth="1"/>
    <col min="9742" max="9742" width="9" style="1" customWidth="1"/>
    <col min="9743" max="9743" width="4.33203125" style="1" customWidth="1"/>
    <col min="9744" max="9744" width="15.33203125" style="1" customWidth="1"/>
    <col min="9745" max="9745" width="7.5" style="1" customWidth="1"/>
    <col min="9746" max="9746" width="14.5" style="1" customWidth="1"/>
    <col min="9747" max="9747" width="0.5" style="1" customWidth="1"/>
    <col min="9748" max="9984" width="10.5" style="1"/>
    <col min="9985" max="9985" width="3" style="1" customWidth="1"/>
    <col min="9986" max="9986" width="2.5" style="1" customWidth="1"/>
    <col min="9987" max="9987" width="3.83203125" style="1" customWidth="1"/>
    <col min="9988" max="9988" width="11.6640625" style="1" customWidth="1"/>
    <col min="9989" max="9989" width="14.83203125" style="1" customWidth="1"/>
    <col min="9990" max="9990" width="0.5" style="1" customWidth="1"/>
    <col min="9991" max="9991" width="3.1640625" style="1" customWidth="1"/>
    <col min="9992" max="9992" width="3" style="1" customWidth="1"/>
    <col min="9993" max="9993" width="12.33203125" style="1" customWidth="1"/>
    <col min="9994" max="9994" width="16.1640625" style="1" customWidth="1"/>
    <col min="9995" max="9995" width="0.6640625" style="1" customWidth="1"/>
    <col min="9996" max="9996" width="3" style="1" customWidth="1"/>
    <col min="9997" max="9997" width="3.6640625" style="1" customWidth="1"/>
    <col min="9998" max="9998" width="9" style="1" customWidth="1"/>
    <col min="9999" max="9999" width="4.33203125" style="1" customWidth="1"/>
    <col min="10000" max="10000" width="15.33203125" style="1" customWidth="1"/>
    <col min="10001" max="10001" width="7.5" style="1" customWidth="1"/>
    <col min="10002" max="10002" width="14.5" style="1" customWidth="1"/>
    <col min="10003" max="10003" width="0.5" style="1" customWidth="1"/>
    <col min="10004" max="10240" width="10.5" style="1"/>
    <col min="10241" max="10241" width="3" style="1" customWidth="1"/>
    <col min="10242" max="10242" width="2.5" style="1" customWidth="1"/>
    <col min="10243" max="10243" width="3.83203125" style="1" customWidth="1"/>
    <col min="10244" max="10244" width="11.6640625" style="1" customWidth="1"/>
    <col min="10245" max="10245" width="14.83203125" style="1" customWidth="1"/>
    <col min="10246" max="10246" width="0.5" style="1" customWidth="1"/>
    <col min="10247" max="10247" width="3.1640625" style="1" customWidth="1"/>
    <col min="10248" max="10248" width="3" style="1" customWidth="1"/>
    <col min="10249" max="10249" width="12.33203125" style="1" customWidth="1"/>
    <col min="10250" max="10250" width="16.1640625" style="1" customWidth="1"/>
    <col min="10251" max="10251" width="0.6640625" style="1" customWidth="1"/>
    <col min="10252" max="10252" width="3" style="1" customWidth="1"/>
    <col min="10253" max="10253" width="3.6640625" style="1" customWidth="1"/>
    <col min="10254" max="10254" width="9" style="1" customWidth="1"/>
    <col min="10255" max="10255" width="4.33203125" style="1" customWidth="1"/>
    <col min="10256" max="10256" width="15.33203125" style="1" customWidth="1"/>
    <col min="10257" max="10257" width="7.5" style="1" customWidth="1"/>
    <col min="10258" max="10258" width="14.5" style="1" customWidth="1"/>
    <col min="10259" max="10259" width="0.5" style="1" customWidth="1"/>
    <col min="10260" max="10496" width="10.5" style="1"/>
    <col min="10497" max="10497" width="3" style="1" customWidth="1"/>
    <col min="10498" max="10498" width="2.5" style="1" customWidth="1"/>
    <col min="10499" max="10499" width="3.83203125" style="1" customWidth="1"/>
    <col min="10500" max="10500" width="11.6640625" style="1" customWidth="1"/>
    <col min="10501" max="10501" width="14.83203125" style="1" customWidth="1"/>
    <col min="10502" max="10502" width="0.5" style="1" customWidth="1"/>
    <col min="10503" max="10503" width="3.1640625" style="1" customWidth="1"/>
    <col min="10504" max="10504" width="3" style="1" customWidth="1"/>
    <col min="10505" max="10505" width="12.33203125" style="1" customWidth="1"/>
    <col min="10506" max="10506" width="16.1640625" style="1" customWidth="1"/>
    <col min="10507" max="10507" width="0.6640625" style="1" customWidth="1"/>
    <col min="10508" max="10508" width="3" style="1" customWidth="1"/>
    <col min="10509" max="10509" width="3.6640625" style="1" customWidth="1"/>
    <col min="10510" max="10510" width="9" style="1" customWidth="1"/>
    <col min="10511" max="10511" width="4.33203125" style="1" customWidth="1"/>
    <col min="10512" max="10512" width="15.33203125" style="1" customWidth="1"/>
    <col min="10513" max="10513" width="7.5" style="1" customWidth="1"/>
    <col min="10514" max="10514" width="14.5" style="1" customWidth="1"/>
    <col min="10515" max="10515" width="0.5" style="1" customWidth="1"/>
    <col min="10516" max="10752" width="10.5" style="1"/>
    <col min="10753" max="10753" width="3" style="1" customWidth="1"/>
    <col min="10754" max="10754" width="2.5" style="1" customWidth="1"/>
    <col min="10755" max="10755" width="3.83203125" style="1" customWidth="1"/>
    <col min="10756" max="10756" width="11.6640625" style="1" customWidth="1"/>
    <col min="10757" max="10757" width="14.83203125" style="1" customWidth="1"/>
    <col min="10758" max="10758" width="0.5" style="1" customWidth="1"/>
    <col min="10759" max="10759" width="3.1640625" style="1" customWidth="1"/>
    <col min="10760" max="10760" width="3" style="1" customWidth="1"/>
    <col min="10761" max="10761" width="12.33203125" style="1" customWidth="1"/>
    <col min="10762" max="10762" width="16.1640625" style="1" customWidth="1"/>
    <col min="10763" max="10763" width="0.6640625" style="1" customWidth="1"/>
    <col min="10764" max="10764" width="3" style="1" customWidth="1"/>
    <col min="10765" max="10765" width="3.6640625" style="1" customWidth="1"/>
    <col min="10766" max="10766" width="9" style="1" customWidth="1"/>
    <col min="10767" max="10767" width="4.33203125" style="1" customWidth="1"/>
    <col min="10768" max="10768" width="15.33203125" style="1" customWidth="1"/>
    <col min="10769" max="10769" width="7.5" style="1" customWidth="1"/>
    <col min="10770" max="10770" width="14.5" style="1" customWidth="1"/>
    <col min="10771" max="10771" width="0.5" style="1" customWidth="1"/>
    <col min="10772" max="11008" width="10.5" style="1"/>
    <col min="11009" max="11009" width="3" style="1" customWidth="1"/>
    <col min="11010" max="11010" width="2.5" style="1" customWidth="1"/>
    <col min="11011" max="11011" width="3.83203125" style="1" customWidth="1"/>
    <col min="11012" max="11012" width="11.6640625" style="1" customWidth="1"/>
    <col min="11013" max="11013" width="14.83203125" style="1" customWidth="1"/>
    <col min="11014" max="11014" width="0.5" style="1" customWidth="1"/>
    <col min="11015" max="11015" width="3.1640625" style="1" customWidth="1"/>
    <col min="11016" max="11016" width="3" style="1" customWidth="1"/>
    <col min="11017" max="11017" width="12.33203125" style="1" customWidth="1"/>
    <col min="11018" max="11018" width="16.1640625" style="1" customWidth="1"/>
    <col min="11019" max="11019" width="0.6640625" style="1" customWidth="1"/>
    <col min="11020" max="11020" width="3" style="1" customWidth="1"/>
    <col min="11021" max="11021" width="3.6640625" style="1" customWidth="1"/>
    <col min="11022" max="11022" width="9" style="1" customWidth="1"/>
    <col min="11023" max="11023" width="4.33203125" style="1" customWidth="1"/>
    <col min="11024" max="11024" width="15.33203125" style="1" customWidth="1"/>
    <col min="11025" max="11025" width="7.5" style="1" customWidth="1"/>
    <col min="11026" max="11026" width="14.5" style="1" customWidth="1"/>
    <col min="11027" max="11027" width="0.5" style="1" customWidth="1"/>
    <col min="11028" max="11264" width="10.5" style="1"/>
    <col min="11265" max="11265" width="3" style="1" customWidth="1"/>
    <col min="11266" max="11266" width="2.5" style="1" customWidth="1"/>
    <col min="11267" max="11267" width="3.83203125" style="1" customWidth="1"/>
    <col min="11268" max="11268" width="11.6640625" style="1" customWidth="1"/>
    <col min="11269" max="11269" width="14.83203125" style="1" customWidth="1"/>
    <col min="11270" max="11270" width="0.5" style="1" customWidth="1"/>
    <col min="11271" max="11271" width="3.1640625" style="1" customWidth="1"/>
    <col min="11272" max="11272" width="3" style="1" customWidth="1"/>
    <col min="11273" max="11273" width="12.33203125" style="1" customWidth="1"/>
    <col min="11274" max="11274" width="16.1640625" style="1" customWidth="1"/>
    <col min="11275" max="11275" width="0.6640625" style="1" customWidth="1"/>
    <col min="11276" max="11276" width="3" style="1" customWidth="1"/>
    <col min="11277" max="11277" width="3.6640625" style="1" customWidth="1"/>
    <col min="11278" max="11278" width="9" style="1" customWidth="1"/>
    <col min="11279" max="11279" width="4.33203125" style="1" customWidth="1"/>
    <col min="11280" max="11280" width="15.33203125" style="1" customWidth="1"/>
    <col min="11281" max="11281" width="7.5" style="1" customWidth="1"/>
    <col min="11282" max="11282" width="14.5" style="1" customWidth="1"/>
    <col min="11283" max="11283" width="0.5" style="1" customWidth="1"/>
    <col min="11284" max="11520" width="10.5" style="1"/>
    <col min="11521" max="11521" width="3" style="1" customWidth="1"/>
    <col min="11522" max="11522" width="2.5" style="1" customWidth="1"/>
    <col min="11523" max="11523" width="3.83203125" style="1" customWidth="1"/>
    <col min="11524" max="11524" width="11.6640625" style="1" customWidth="1"/>
    <col min="11525" max="11525" width="14.83203125" style="1" customWidth="1"/>
    <col min="11526" max="11526" width="0.5" style="1" customWidth="1"/>
    <col min="11527" max="11527" width="3.1640625" style="1" customWidth="1"/>
    <col min="11528" max="11528" width="3" style="1" customWidth="1"/>
    <col min="11529" max="11529" width="12.33203125" style="1" customWidth="1"/>
    <col min="11530" max="11530" width="16.1640625" style="1" customWidth="1"/>
    <col min="11531" max="11531" width="0.6640625" style="1" customWidth="1"/>
    <col min="11532" max="11532" width="3" style="1" customWidth="1"/>
    <col min="11533" max="11533" width="3.6640625" style="1" customWidth="1"/>
    <col min="11534" max="11534" width="9" style="1" customWidth="1"/>
    <col min="11535" max="11535" width="4.33203125" style="1" customWidth="1"/>
    <col min="11536" max="11536" width="15.33203125" style="1" customWidth="1"/>
    <col min="11537" max="11537" width="7.5" style="1" customWidth="1"/>
    <col min="11538" max="11538" width="14.5" style="1" customWidth="1"/>
    <col min="11539" max="11539" width="0.5" style="1" customWidth="1"/>
    <col min="11540" max="11776" width="10.5" style="1"/>
    <col min="11777" max="11777" width="3" style="1" customWidth="1"/>
    <col min="11778" max="11778" width="2.5" style="1" customWidth="1"/>
    <col min="11779" max="11779" width="3.83203125" style="1" customWidth="1"/>
    <col min="11780" max="11780" width="11.6640625" style="1" customWidth="1"/>
    <col min="11781" max="11781" width="14.83203125" style="1" customWidth="1"/>
    <col min="11782" max="11782" width="0.5" style="1" customWidth="1"/>
    <col min="11783" max="11783" width="3.1640625" style="1" customWidth="1"/>
    <col min="11784" max="11784" width="3" style="1" customWidth="1"/>
    <col min="11785" max="11785" width="12.33203125" style="1" customWidth="1"/>
    <col min="11786" max="11786" width="16.1640625" style="1" customWidth="1"/>
    <col min="11787" max="11787" width="0.6640625" style="1" customWidth="1"/>
    <col min="11788" max="11788" width="3" style="1" customWidth="1"/>
    <col min="11789" max="11789" width="3.6640625" style="1" customWidth="1"/>
    <col min="11790" max="11790" width="9" style="1" customWidth="1"/>
    <col min="11791" max="11791" width="4.33203125" style="1" customWidth="1"/>
    <col min="11792" max="11792" width="15.33203125" style="1" customWidth="1"/>
    <col min="11793" max="11793" width="7.5" style="1" customWidth="1"/>
    <col min="11794" max="11794" width="14.5" style="1" customWidth="1"/>
    <col min="11795" max="11795" width="0.5" style="1" customWidth="1"/>
    <col min="11796" max="12032" width="10.5" style="1"/>
    <col min="12033" max="12033" width="3" style="1" customWidth="1"/>
    <col min="12034" max="12034" width="2.5" style="1" customWidth="1"/>
    <col min="12035" max="12035" width="3.83203125" style="1" customWidth="1"/>
    <col min="12036" max="12036" width="11.6640625" style="1" customWidth="1"/>
    <col min="12037" max="12037" width="14.83203125" style="1" customWidth="1"/>
    <col min="12038" max="12038" width="0.5" style="1" customWidth="1"/>
    <col min="12039" max="12039" width="3.1640625" style="1" customWidth="1"/>
    <col min="12040" max="12040" width="3" style="1" customWidth="1"/>
    <col min="12041" max="12041" width="12.33203125" style="1" customWidth="1"/>
    <col min="12042" max="12042" width="16.1640625" style="1" customWidth="1"/>
    <col min="12043" max="12043" width="0.6640625" style="1" customWidth="1"/>
    <col min="12044" max="12044" width="3" style="1" customWidth="1"/>
    <col min="12045" max="12045" width="3.6640625" style="1" customWidth="1"/>
    <col min="12046" max="12046" width="9" style="1" customWidth="1"/>
    <col min="12047" max="12047" width="4.33203125" style="1" customWidth="1"/>
    <col min="12048" max="12048" width="15.33203125" style="1" customWidth="1"/>
    <col min="12049" max="12049" width="7.5" style="1" customWidth="1"/>
    <col min="12050" max="12050" width="14.5" style="1" customWidth="1"/>
    <col min="12051" max="12051" width="0.5" style="1" customWidth="1"/>
    <col min="12052" max="12288" width="10.5" style="1"/>
    <col min="12289" max="12289" width="3" style="1" customWidth="1"/>
    <col min="12290" max="12290" width="2.5" style="1" customWidth="1"/>
    <col min="12291" max="12291" width="3.83203125" style="1" customWidth="1"/>
    <col min="12292" max="12292" width="11.6640625" style="1" customWidth="1"/>
    <col min="12293" max="12293" width="14.83203125" style="1" customWidth="1"/>
    <col min="12294" max="12294" width="0.5" style="1" customWidth="1"/>
    <col min="12295" max="12295" width="3.1640625" style="1" customWidth="1"/>
    <col min="12296" max="12296" width="3" style="1" customWidth="1"/>
    <col min="12297" max="12297" width="12.33203125" style="1" customWidth="1"/>
    <col min="12298" max="12298" width="16.1640625" style="1" customWidth="1"/>
    <col min="12299" max="12299" width="0.6640625" style="1" customWidth="1"/>
    <col min="12300" max="12300" width="3" style="1" customWidth="1"/>
    <col min="12301" max="12301" width="3.6640625" style="1" customWidth="1"/>
    <col min="12302" max="12302" width="9" style="1" customWidth="1"/>
    <col min="12303" max="12303" width="4.33203125" style="1" customWidth="1"/>
    <col min="12304" max="12304" width="15.33203125" style="1" customWidth="1"/>
    <col min="12305" max="12305" width="7.5" style="1" customWidth="1"/>
    <col min="12306" max="12306" width="14.5" style="1" customWidth="1"/>
    <col min="12307" max="12307" width="0.5" style="1" customWidth="1"/>
    <col min="12308" max="12544" width="10.5" style="1"/>
    <col min="12545" max="12545" width="3" style="1" customWidth="1"/>
    <col min="12546" max="12546" width="2.5" style="1" customWidth="1"/>
    <col min="12547" max="12547" width="3.83203125" style="1" customWidth="1"/>
    <col min="12548" max="12548" width="11.6640625" style="1" customWidth="1"/>
    <col min="12549" max="12549" width="14.83203125" style="1" customWidth="1"/>
    <col min="12550" max="12550" width="0.5" style="1" customWidth="1"/>
    <col min="12551" max="12551" width="3.1640625" style="1" customWidth="1"/>
    <col min="12552" max="12552" width="3" style="1" customWidth="1"/>
    <col min="12553" max="12553" width="12.33203125" style="1" customWidth="1"/>
    <col min="12554" max="12554" width="16.1640625" style="1" customWidth="1"/>
    <col min="12555" max="12555" width="0.6640625" style="1" customWidth="1"/>
    <col min="12556" max="12556" width="3" style="1" customWidth="1"/>
    <col min="12557" max="12557" width="3.6640625" style="1" customWidth="1"/>
    <col min="12558" max="12558" width="9" style="1" customWidth="1"/>
    <col min="12559" max="12559" width="4.33203125" style="1" customWidth="1"/>
    <col min="12560" max="12560" width="15.33203125" style="1" customWidth="1"/>
    <col min="12561" max="12561" width="7.5" style="1" customWidth="1"/>
    <col min="12562" max="12562" width="14.5" style="1" customWidth="1"/>
    <col min="12563" max="12563" width="0.5" style="1" customWidth="1"/>
    <col min="12564" max="12800" width="10.5" style="1"/>
    <col min="12801" max="12801" width="3" style="1" customWidth="1"/>
    <col min="12802" max="12802" width="2.5" style="1" customWidth="1"/>
    <col min="12803" max="12803" width="3.83203125" style="1" customWidth="1"/>
    <col min="12804" max="12804" width="11.6640625" style="1" customWidth="1"/>
    <col min="12805" max="12805" width="14.83203125" style="1" customWidth="1"/>
    <col min="12806" max="12806" width="0.5" style="1" customWidth="1"/>
    <col min="12807" max="12807" width="3.1640625" style="1" customWidth="1"/>
    <col min="12808" max="12808" width="3" style="1" customWidth="1"/>
    <col min="12809" max="12809" width="12.33203125" style="1" customWidth="1"/>
    <col min="12810" max="12810" width="16.1640625" style="1" customWidth="1"/>
    <col min="12811" max="12811" width="0.6640625" style="1" customWidth="1"/>
    <col min="12812" max="12812" width="3" style="1" customWidth="1"/>
    <col min="12813" max="12813" width="3.6640625" style="1" customWidth="1"/>
    <col min="12814" max="12814" width="9" style="1" customWidth="1"/>
    <col min="12815" max="12815" width="4.33203125" style="1" customWidth="1"/>
    <col min="12816" max="12816" width="15.33203125" style="1" customWidth="1"/>
    <col min="12817" max="12817" width="7.5" style="1" customWidth="1"/>
    <col min="12818" max="12818" width="14.5" style="1" customWidth="1"/>
    <col min="12819" max="12819" width="0.5" style="1" customWidth="1"/>
    <col min="12820" max="13056" width="10.5" style="1"/>
    <col min="13057" max="13057" width="3" style="1" customWidth="1"/>
    <col min="13058" max="13058" width="2.5" style="1" customWidth="1"/>
    <col min="13059" max="13059" width="3.83203125" style="1" customWidth="1"/>
    <col min="13060" max="13060" width="11.6640625" style="1" customWidth="1"/>
    <col min="13061" max="13061" width="14.83203125" style="1" customWidth="1"/>
    <col min="13062" max="13062" width="0.5" style="1" customWidth="1"/>
    <col min="13063" max="13063" width="3.1640625" style="1" customWidth="1"/>
    <col min="13064" max="13064" width="3" style="1" customWidth="1"/>
    <col min="13065" max="13065" width="12.33203125" style="1" customWidth="1"/>
    <col min="13066" max="13066" width="16.1640625" style="1" customWidth="1"/>
    <col min="13067" max="13067" width="0.6640625" style="1" customWidth="1"/>
    <col min="13068" max="13068" width="3" style="1" customWidth="1"/>
    <col min="13069" max="13069" width="3.6640625" style="1" customWidth="1"/>
    <col min="13070" max="13070" width="9" style="1" customWidth="1"/>
    <col min="13071" max="13071" width="4.33203125" style="1" customWidth="1"/>
    <col min="13072" max="13072" width="15.33203125" style="1" customWidth="1"/>
    <col min="13073" max="13073" width="7.5" style="1" customWidth="1"/>
    <col min="13074" max="13074" width="14.5" style="1" customWidth="1"/>
    <col min="13075" max="13075" width="0.5" style="1" customWidth="1"/>
    <col min="13076" max="13312" width="10.5" style="1"/>
    <col min="13313" max="13313" width="3" style="1" customWidth="1"/>
    <col min="13314" max="13314" width="2.5" style="1" customWidth="1"/>
    <col min="13315" max="13315" width="3.83203125" style="1" customWidth="1"/>
    <col min="13316" max="13316" width="11.6640625" style="1" customWidth="1"/>
    <col min="13317" max="13317" width="14.83203125" style="1" customWidth="1"/>
    <col min="13318" max="13318" width="0.5" style="1" customWidth="1"/>
    <col min="13319" max="13319" width="3.1640625" style="1" customWidth="1"/>
    <col min="13320" max="13320" width="3" style="1" customWidth="1"/>
    <col min="13321" max="13321" width="12.33203125" style="1" customWidth="1"/>
    <col min="13322" max="13322" width="16.1640625" style="1" customWidth="1"/>
    <col min="13323" max="13323" width="0.6640625" style="1" customWidth="1"/>
    <col min="13324" max="13324" width="3" style="1" customWidth="1"/>
    <col min="13325" max="13325" width="3.6640625" style="1" customWidth="1"/>
    <col min="13326" max="13326" width="9" style="1" customWidth="1"/>
    <col min="13327" max="13327" width="4.33203125" style="1" customWidth="1"/>
    <col min="13328" max="13328" width="15.33203125" style="1" customWidth="1"/>
    <col min="13329" max="13329" width="7.5" style="1" customWidth="1"/>
    <col min="13330" max="13330" width="14.5" style="1" customWidth="1"/>
    <col min="13331" max="13331" width="0.5" style="1" customWidth="1"/>
    <col min="13332" max="13568" width="10.5" style="1"/>
    <col min="13569" max="13569" width="3" style="1" customWidth="1"/>
    <col min="13570" max="13570" width="2.5" style="1" customWidth="1"/>
    <col min="13571" max="13571" width="3.83203125" style="1" customWidth="1"/>
    <col min="13572" max="13572" width="11.6640625" style="1" customWidth="1"/>
    <col min="13573" max="13573" width="14.83203125" style="1" customWidth="1"/>
    <col min="13574" max="13574" width="0.5" style="1" customWidth="1"/>
    <col min="13575" max="13575" width="3.1640625" style="1" customWidth="1"/>
    <col min="13576" max="13576" width="3" style="1" customWidth="1"/>
    <col min="13577" max="13577" width="12.33203125" style="1" customWidth="1"/>
    <col min="13578" max="13578" width="16.1640625" style="1" customWidth="1"/>
    <col min="13579" max="13579" width="0.6640625" style="1" customWidth="1"/>
    <col min="13580" max="13580" width="3" style="1" customWidth="1"/>
    <col min="13581" max="13581" width="3.6640625" style="1" customWidth="1"/>
    <col min="13582" max="13582" width="9" style="1" customWidth="1"/>
    <col min="13583" max="13583" width="4.33203125" style="1" customWidth="1"/>
    <col min="13584" max="13584" width="15.33203125" style="1" customWidth="1"/>
    <col min="13585" max="13585" width="7.5" style="1" customWidth="1"/>
    <col min="13586" max="13586" width="14.5" style="1" customWidth="1"/>
    <col min="13587" max="13587" width="0.5" style="1" customWidth="1"/>
    <col min="13588" max="13824" width="10.5" style="1"/>
    <col min="13825" max="13825" width="3" style="1" customWidth="1"/>
    <col min="13826" max="13826" width="2.5" style="1" customWidth="1"/>
    <col min="13827" max="13827" width="3.83203125" style="1" customWidth="1"/>
    <col min="13828" max="13828" width="11.6640625" style="1" customWidth="1"/>
    <col min="13829" max="13829" width="14.83203125" style="1" customWidth="1"/>
    <col min="13830" max="13830" width="0.5" style="1" customWidth="1"/>
    <col min="13831" max="13831" width="3.1640625" style="1" customWidth="1"/>
    <col min="13832" max="13832" width="3" style="1" customWidth="1"/>
    <col min="13833" max="13833" width="12.33203125" style="1" customWidth="1"/>
    <col min="13834" max="13834" width="16.1640625" style="1" customWidth="1"/>
    <col min="13835" max="13835" width="0.6640625" style="1" customWidth="1"/>
    <col min="13836" max="13836" width="3" style="1" customWidth="1"/>
    <col min="13837" max="13837" width="3.6640625" style="1" customWidth="1"/>
    <col min="13838" max="13838" width="9" style="1" customWidth="1"/>
    <col min="13839" max="13839" width="4.33203125" style="1" customWidth="1"/>
    <col min="13840" max="13840" width="15.33203125" style="1" customWidth="1"/>
    <col min="13841" max="13841" width="7.5" style="1" customWidth="1"/>
    <col min="13842" max="13842" width="14.5" style="1" customWidth="1"/>
    <col min="13843" max="13843" width="0.5" style="1" customWidth="1"/>
    <col min="13844" max="14080" width="10.5" style="1"/>
    <col min="14081" max="14081" width="3" style="1" customWidth="1"/>
    <col min="14082" max="14082" width="2.5" style="1" customWidth="1"/>
    <col min="14083" max="14083" width="3.83203125" style="1" customWidth="1"/>
    <col min="14084" max="14084" width="11.6640625" style="1" customWidth="1"/>
    <col min="14085" max="14085" width="14.83203125" style="1" customWidth="1"/>
    <col min="14086" max="14086" width="0.5" style="1" customWidth="1"/>
    <col min="14087" max="14087" width="3.1640625" style="1" customWidth="1"/>
    <col min="14088" max="14088" width="3" style="1" customWidth="1"/>
    <col min="14089" max="14089" width="12.33203125" style="1" customWidth="1"/>
    <col min="14090" max="14090" width="16.1640625" style="1" customWidth="1"/>
    <col min="14091" max="14091" width="0.6640625" style="1" customWidth="1"/>
    <col min="14092" max="14092" width="3" style="1" customWidth="1"/>
    <col min="14093" max="14093" width="3.6640625" style="1" customWidth="1"/>
    <col min="14094" max="14094" width="9" style="1" customWidth="1"/>
    <col min="14095" max="14095" width="4.33203125" style="1" customWidth="1"/>
    <col min="14096" max="14096" width="15.33203125" style="1" customWidth="1"/>
    <col min="14097" max="14097" width="7.5" style="1" customWidth="1"/>
    <col min="14098" max="14098" width="14.5" style="1" customWidth="1"/>
    <col min="14099" max="14099" width="0.5" style="1" customWidth="1"/>
    <col min="14100" max="14336" width="10.5" style="1"/>
    <col min="14337" max="14337" width="3" style="1" customWidth="1"/>
    <col min="14338" max="14338" width="2.5" style="1" customWidth="1"/>
    <col min="14339" max="14339" width="3.83203125" style="1" customWidth="1"/>
    <col min="14340" max="14340" width="11.6640625" style="1" customWidth="1"/>
    <col min="14341" max="14341" width="14.83203125" style="1" customWidth="1"/>
    <col min="14342" max="14342" width="0.5" style="1" customWidth="1"/>
    <col min="14343" max="14343" width="3.1640625" style="1" customWidth="1"/>
    <col min="14344" max="14344" width="3" style="1" customWidth="1"/>
    <col min="14345" max="14345" width="12.33203125" style="1" customWidth="1"/>
    <col min="14346" max="14346" width="16.1640625" style="1" customWidth="1"/>
    <col min="14347" max="14347" width="0.6640625" style="1" customWidth="1"/>
    <col min="14348" max="14348" width="3" style="1" customWidth="1"/>
    <col min="14349" max="14349" width="3.6640625" style="1" customWidth="1"/>
    <col min="14350" max="14350" width="9" style="1" customWidth="1"/>
    <col min="14351" max="14351" width="4.33203125" style="1" customWidth="1"/>
    <col min="14352" max="14352" width="15.33203125" style="1" customWidth="1"/>
    <col min="14353" max="14353" width="7.5" style="1" customWidth="1"/>
    <col min="14354" max="14354" width="14.5" style="1" customWidth="1"/>
    <col min="14355" max="14355" width="0.5" style="1" customWidth="1"/>
    <col min="14356" max="14592" width="10.5" style="1"/>
    <col min="14593" max="14593" width="3" style="1" customWidth="1"/>
    <col min="14594" max="14594" width="2.5" style="1" customWidth="1"/>
    <col min="14595" max="14595" width="3.83203125" style="1" customWidth="1"/>
    <col min="14596" max="14596" width="11.6640625" style="1" customWidth="1"/>
    <col min="14597" max="14597" width="14.83203125" style="1" customWidth="1"/>
    <col min="14598" max="14598" width="0.5" style="1" customWidth="1"/>
    <col min="14599" max="14599" width="3.1640625" style="1" customWidth="1"/>
    <col min="14600" max="14600" width="3" style="1" customWidth="1"/>
    <col min="14601" max="14601" width="12.33203125" style="1" customWidth="1"/>
    <col min="14602" max="14602" width="16.1640625" style="1" customWidth="1"/>
    <col min="14603" max="14603" width="0.6640625" style="1" customWidth="1"/>
    <col min="14604" max="14604" width="3" style="1" customWidth="1"/>
    <col min="14605" max="14605" width="3.6640625" style="1" customWidth="1"/>
    <col min="14606" max="14606" width="9" style="1" customWidth="1"/>
    <col min="14607" max="14607" width="4.33203125" style="1" customWidth="1"/>
    <col min="14608" max="14608" width="15.33203125" style="1" customWidth="1"/>
    <col min="14609" max="14609" width="7.5" style="1" customWidth="1"/>
    <col min="14610" max="14610" width="14.5" style="1" customWidth="1"/>
    <col min="14611" max="14611" width="0.5" style="1" customWidth="1"/>
    <col min="14612" max="14848" width="10.5" style="1"/>
    <col min="14849" max="14849" width="3" style="1" customWidth="1"/>
    <col min="14850" max="14850" width="2.5" style="1" customWidth="1"/>
    <col min="14851" max="14851" width="3.83203125" style="1" customWidth="1"/>
    <col min="14852" max="14852" width="11.6640625" style="1" customWidth="1"/>
    <col min="14853" max="14853" width="14.83203125" style="1" customWidth="1"/>
    <col min="14854" max="14854" width="0.5" style="1" customWidth="1"/>
    <col min="14855" max="14855" width="3.1640625" style="1" customWidth="1"/>
    <col min="14856" max="14856" width="3" style="1" customWidth="1"/>
    <col min="14857" max="14857" width="12.33203125" style="1" customWidth="1"/>
    <col min="14858" max="14858" width="16.1640625" style="1" customWidth="1"/>
    <col min="14859" max="14859" width="0.6640625" style="1" customWidth="1"/>
    <col min="14860" max="14860" width="3" style="1" customWidth="1"/>
    <col min="14861" max="14861" width="3.6640625" style="1" customWidth="1"/>
    <col min="14862" max="14862" width="9" style="1" customWidth="1"/>
    <col min="14863" max="14863" width="4.33203125" style="1" customWidth="1"/>
    <col min="14864" max="14864" width="15.33203125" style="1" customWidth="1"/>
    <col min="14865" max="14865" width="7.5" style="1" customWidth="1"/>
    <col min="14866" max="14866" width="14.5" style="1" customWidth="1"/>
    <col min="14867" max="14867" width="0.5" style="1" customWidth="1"/>
    <col min="14868" max="15104" width="10.5" style="1"/>
    <col min="15105" max="15105" width="3" style="1" customWidth="1"/>
    <col min="15106" max="15106" width="2.5" style="1" customWidth="1"/>
    <col min="15107" max="15107" width="3.83203125" style="1" customWidth="1"/>
    <col min="15108" max="15108" width="11.6640625" style="1" customWidth="1"/>
    <col min="15109" max="15109" width="14.83203125" style="1" customWidth="1"/>
    <col min="15110" max="15110" width="0.5" style="1" customWidth="1"/>
    <col min="15111" max="15111" width="3.1640625" style="1" customWidth="1"/>
    <col min="15112" max="15112" width="3" style="1" customWidth="1"/>
    <col min="15113" max="15113" width="12.33203125" style="1" customWidth="1"/>
    <col min="15114" max="15114" width="16.1640625" style="1" customWidth="1"/>
    <col min="15115" max="15115" width="0.6640625" style="1" customWidth="1"/>
    <col min="15116" max="15116" width="3" style="1" customWidth="1"/>
    <col min="15117" max="15117" width="3.6640625" style="1" customWidth="1"/>
    <col min="15118" max="15118" width="9" style="1" customWidth="1"/>
    <col min="15119" max="15119" width="4.33203125" style="1" customWidth="1"/>
    <col min="15120" max="15120" width="15.33203125" style="1" customWidth="1"/>
    <col min="15121" max="15121" width="7.5" style="1" customWidth="1"/>
    <col min="15122" max="15122" width="14.5" style="1" customWidth="1"/>
    <col min="15123" max="15123" width="0.5" style="1" customWidth="1"/>
    <col min="15124" max="15360" width="10.5" style="1"/>
    <col min="15361" max="15361" width="3" style="1" customWidth="1"/>
    <col min="15362" max="15362" width="2.5" style="1" customWidth="1"/>
    <col min="15363" max="15363" width="3.83203125" style="1" customWidth="1"/>
    <col min="15364" max="15364" width="11.6640625" style="1" customWidth="1"/>
    <col min="15365" max="15365" width="14.83203125" style="1" customWidth="1"/>
    <col min="15366" max="15366" width="0.5" style="1" customWidth="1"/>
    <col min="15367" max="15367" width="3.1640625" style="1" customWidth="1"/>
    <col min="15368" max="15368" width="3" style="1" customWidth="1"/>
    <col min="15369" max="15369" width="12.33203125" style="1" customWidth="1"/>
    <col min="15370" max="15370" width="16.1640625" style="1" customWidth="1"/>
    <col min="15371" max="15371" width="0.6640625" style="1" customWidth="1"/>
    <col min="15372" max="15372" width="3" style="1" customWidth="1"/>
    <col min="15373" max="15373" width="3.6640625" style="1" customWidth="1"/>
    <col min="15374" max="15374" width="9" style="1" customWidth="1"/>
    <col min="15375" max="15375" width="4.33203125" style="1" customWidth="1"/>
    <col min="15376" max="15376" width="15.33203125" style="1" customWidth="1"/>
    <col min="15377" max="15377" width="7.5" style="1" customWidth="1"/>
    <col min="15378" max="15378" width="14.5" style="1" customWidth="1"/>
    <col min="15379" max="15379" width="0.5" style="1" customWidth="1"/>
    <col min="15380" max="15616" width="10.5" style="1"/>
    <col min="15617" max="15617" width="3" style="1" customWidth="1"/>
    <col min="15618" max="15618" width="2.5" style="1" customWidth="1"/>
    <col min="15619" max="15619" width="3.83203125" style="1" customWidth="1"/>
    <col min="15620" max="15620" width="11.6640625" style="1" customWidth="1"/>
    <col min="15621" max="15621" width="14.83203125" style="1" customWidth="1"/>
    <col min="15622" max="15622" width="0.5" style="1" customWidth="1"/>
    <col min="15623" max="15623" width="3.1640625" style="1" customWidth="1"/>
    <col min="15624" max="15624" width="3" style="1" customWidth="1"/>
    <col min="15625" max="15625" width="12.33203125" style="1" customWidth="1"/>
    <col min="15626" max="15626" width="16.1640625" style="1" customWidth="1"/>
    <col min="15627" max="15627" width="0.6640625" style="1" customWidth="1"/>
    <col min="15628" max="15628" width="3" style="1" customWidth="1"/>
    <col min="15629" max="15629" width="3.6640625" style="1" customWidth="1"/>
    <col min="15630" max="15630" width="9" style="1" customWidth="1"/>
    <col min="15631" max="15631" width="4.33203125" style="1" customWidth="1"/>
    <col min="15632" max="15632" width="15.33203125" style="1" customWidth="1"/>
    <col min="15633" max="15633" width="7.5" style="1" customWidth="1"/>
    <col min="15634" max="15634" width="14.5" style="1" customWidth="1"/>
    <col min="15635" max="15635" width="0.5" style="1" customWidth="1"/>
    <col min="15636" max="15872" width="10.5" style="1"/>
    <col min="15873" max="15873" width="3" style="1" customWidth="1"/>
    <col min="15874" max="15874" width="2.5" style="1" customWidth="1"/>
    <col min="15875" max="15875" width="3.83203125" style="1" customWidth="1"/>
    <col min="15876" max="15876" width="11.6640625" style="1" customWidth="1"/>
    <col min="15877" max="15877" width="14.83203125" style="1" customWidth="1"/>
    <col min="15878" max="15878" width="0.5" style="1" customWidth="1"/>
    <col min="15879" max="15879" width="3.1640625" style="1" customWidth="1"/>
    <col min="15880" max="15880" width="3" style="1" customWidth="1"/>
    <col min="15881" max="15881" width="12.33203125" style="1" customWidth="1"/>
    <col min="15882" max="15882" width="16.1640625" style="1" customWidth="1"/>
    <col min="15883" max="15883" width="0.6640625" style="1" customWidth="1"/>
    <col min="15884" max="15884" width="3" style="1" customWidth="1"/>
    <col min="15885" max="15885" width="3.6640625" style="1" customWidth="1"/>
    <col min="15886" max="15886" width="9" style="1" customWidth="1"/>
    <col min="15887" max="15887" width="4.33203125" style="1" customWidth="1"/>
    <col min="15888" max="15888" width="15.33203125" style="1" customWidth="1"/>
    <col min="15889" max="15889" width="7.5" style="1" customWidth="1"/>
    <col min="15890" max="15890" width="14.5" style="1" customWidth="1"/>
    <col min="15891" max="15891" width="0.5" style="1" customWidth="1"/>
    <col min="15892" max="16128" width="10.5" style="1"/>
    <col min="16129" max="16129" width="3" style="1" customWidth="1"/>
    <col min="16130" max="16130" width="2.5" style="1" customWidth="1"/>
    <col min="16131" max="16131" width="3.83203125" style="1" customWidth="1"/>
    <col min="16132" max="16132" width="11.6640625" style="1" customWidth="1"/>
    <col min="16133" max="16133" width="14.83203125" style="1" customWidth="1"/>
    <col min="16134" max="16134" width="0.5" style="1" customWidth="1"/>
    <col min="16135" max="16135" width="3.1640625" style="1" customWidth="1"/>
    <col min="16136" max="16136" width="3" style="1" customWidth="1"/>
    <col min="16137" max="16137" width="12.33203125" style="1" customWidth="1"/>
    <col min="16138" max="16138" width="16.1640625" style="1" customWidth="1"/>
    <col min="16139" max="16139" width="0.6640625" style="1" customWidth="1"/>
    <col min="16140" max="16140" width="3" style="1" customWidth="1"/>
    <col min="16141" max="16141" width="3.6640625" style="1" customWidth="1"/>
    <col min="16142" max="16142" width="9" style="1" customWidth="1"/>
    <col min="16143" max="16143" width="4.33203125" style="1" customWidth="1"/>
    <col min="16144" max="16144" width="15.33203125" style="1" customWidth="1"/>
    <col min="16145" max="16145" width="7.5" style="1" customWidth="1"/>
    <col min="16146" max="16146" width="14.5" style="1" customWidth="1"/>
    <col min="16147" max="16147" width="0.5" style="1" customWidth="1"/>
    <col min="16148" max="16384" width="10.5" style="1"/>
  </cols>
  <sheetData>
    <row r="1" spans="1:19" ht="19.5" customHeight="1">
      <c r="A1" s="222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4"/>
      <c r="P1" s="223"/>
      <c r="Q1" s="223"/>
      <c r="R1" s="223"/>
      <c r="S1" s="225"/>
    </row>
    <row r="2" spans="1:19" ht="19.5" customHeight="1">
      <c r="A2" s="226"/>
      <c r="B2" s="227"/>
      <c r="C2" s="227"/>
      <c r="D2" s="227"/>
      <c r="E2" s="227"/>
      <c r="F2" s="227"/>
      <c r="G2" s="228" t="s">
        <v>1105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9"/>
    </row>
    <row r="3" spans="1:19" ht="19.5" customHeight="1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2"/>
    </row>
    <row r="4" spans="1:19" ht="19.5" customHeight="1" thickBot="1">
      <c r="A4" s="233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5"/>
      <c r="P4" s="234"/>
      <c r="Q4" s="234"/>
      <c r="R4" s="234"/>
      <c r="S4" s="236"/>
    </row>
    <row r="5" spans="1:19" ht="19.5" customHeight="1">
      <c r="A5" s="237"/>
      <c r="B5" s="235" t="s">
        <v>1106</v>
      </c>
      <c r="C5" s="235"/>
      <c r="D5" s="235"/>
      <c r="E5" s="390" t="s">
        <v>19</v>
      </c>
      <c r="F5" s="391"/>
      <c r="G5" s="391"/>
      <c r="H5" s="391"/>
      <c r="I5" s="391"/>
      <c r="J5" s="391"/>
      <c r="K5" s="391"/>
      <c r="L5" s="391"/>
      <c r="M5" s="392"/>
      <c r="N5" s="235"/>
      <c r="O5" s="235"/>
      <c r="P5" s="235" t="s">
        <v>1107</v>
      </c>
      <c r="Q5" s="238"/>
      <c r="R5" s="239"/>
      <c r="S5" s="240"/>
    </row>
    <row r="6" spans="1:19" ht="19.5" customHeight="1">
      <c r="A6" s="237"/>
      <c r="B6" s="235" t="s">
        <v>1108</v>
      </c>
      <c r="C6" s="235"/>
      <c r="D6" s="235"/>
      <c r="E6" s="393"/>
      <c r="F6" s="394"/>
      <c r="G6" s="394"/>
      <c r="H6" s="394"/>
      <c r="I6" s="394"/>
      <c r="J6" s="394"/>
      <c r="K6" s="394"/>
      <c r="L6" s="394"/>
      <c r="M6" s="395"/>
      <c r="N6" s="235"/>
      <c r="O6" s="235"/>
      <c r="P6" s="235" t="s">
        <v>1109</v>
      </c>
      <c r="Q6" s="241"/>
      <c r="R6" s="242"/>
      <c r="S6" s="240"/>
    </row>
    <row r="7" spans="1:19" ht="19.5" customHeight="1" thickBot="1">
      <c r="A7" s="237"/>
      <c r="B7" s="235"/>
      <c r="C7" s="235"/>
      <c r="D7" s="235"/>
      <c r="E7" s="396" t="s">
        <v>1110</v>
      </c>
      <c r="F7" s="397"/>
      <c r="G7" s="397"/>
      <c r="H7" s="397"/>
      <c r="I7" s="397"/>
      <c r="J7" s="397"/>
      <c r="K7" s="397"/>
      <c r="L7" s="397"/>
      <c r="M7" s="398"/>
      <c r="N7" s="235"/>
      <c r="O7" s="235"/>
      <c r="P7" s="235" t="s">
        <v>1111</v>
      </c>
      <c r="Q7" s="243"/>
      <c r="R7" s="244"/>
      <c r="S7" s="240"/>
    </row>
    <row r="8" spans="1:19" ht="19.5" customHeight="1" thickBot="1">
      <c r="A8" s="237"/>
      <c r="B8" s="399"/>
      <c r="C8" s="399"/>
      <c r="D8" s="399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 t="s">
        <v>1112</v>
      </c>
      <c r="Q8" s="235" t="s">
        <v>1113</v>
      </c>
      <c r="R8" s="235"/>
      <c r="S8" s="240"/>
    </row>
    <row r="9" spans="1:19" ht="19.5" customHeight="1" thickBot="1">
      <c r="A9" s="237"/>
      <c r="B9" s="235" t="s">
        <v>1114</v>
      </c>
      <c r="C9" s="235"/>
      <c r="D9" s="235"/>
      <c r="E9" s="400" t="s">
        <v>22</v>
      </c>
      <c r="F9" s="401"/>
      <c r="G9" s="401"/>
      <c r="H9" s="401"/>
      <c r="I9" s="401"/>
      <c r="J9" s="401"/>
      <c r="K9" s="401"/>
      <c r="L9" s="401"/>
      <c r="M9" s="402"/>
      <c r="N9" s="235"/>
      <c r="O9" s="235"/>
      <c r="P9" s="245"/>
      <c r="Q9" s="246"/>
      <c r="R9" s="247"/>
      <c r="S9" s="240"/>
    </row>
    <row r="10" spans="1:19" ht="19.5" customHeight="1" thickBot="1">
      <c r="A10" s="237"/>
      <c r="B10" s="235" t="s">
        <v>1115</v>
      </c>
      <c r="C10" s="235"/>
      <c r="D10" s="235"/>
      <c r="E10" s="403" t="s">
        <v>24</v>
      </c>
      <c r="F10" s="404"/>
      <c r="G10" s="404"/>
      <c r="H10" s="404"/>
      <c r="I10" s="404"/>
      <c r="J10" s="404"/>
      <c r="K10" s="404"/>
      <c r="L10" s="404"/>
      <c r="M10" s="405"/>
      <c r="N10" s="235"/>
      <c r="O10" s="235"/>
      <c r="P10" s="245"/>
      <c r="Q10" s="246"/>
      <c r="R10" s="247"/>
      <c r="S10" s="240"/>
    </row>
    <row r="11" spans="1:19" ht="19.5" customHeight="1" thickBot="1">
      <c r="A11" s="237"/>
      <c r="B11" s="235" t="s">
        <v>1116</v>
      </c>
      <c r="C11" s="235"/>
      <c r="D11" s="235"/>
      <c r="E11" s="403" t="s">
        <v>1110</v>
      </c>
      <c r="F11" s="404"/>
      <c r="G11" s="404"/>
      <c r="H11" s="404"/>
      <c r="I11" s="404"/>
      <c r="J11" s="404"/>
      <c r="K11" s="404"/>
      <c r="L11" s="404"/>
      <c r="M11" s="405"/>
      <c r="N11" s="235"/>
      <c r="O11" s="235"/>
      <c r="P11" s="245"/>
      <c r="Q11" s="246"/>
      <c r="R11" s="247"/>
      <c r="S11" s="240"/>
    </row>
    <row r="12" spans="1:19" ht="19.5" customHeight="1" thickBot="1">
      <c r="A12" s="248"/>
      <c r="B12" s="406" t="s">
        <v>1117</v>
      </c>
      <c r="C12" s="406"/>
      <c r="D12" s="406"/>
      <c r="E12" s="407"/>
      <c r="F12" s="408"/>
      <c r="G12" s="408"/>
      <c r="H12" s="408"/>
      <c r="I12" s="408"/>
      <c r="J12" s="408"/>
      <c r="K12" s="408"/>
      <c r="L12" s="408"/>
      <c r="M12" s="409"/>
      <c r="N12" s="249"/>
      <c r="O12" s="249"/>
      <c r="P12" s="250"/>
      <c r="Q12" s="385"/>
      <c r="R12" s="386"/>
      <c r="S12" s="251"/>
    </row>
    <row r="13" spans="1:19" ht="19.5" customHeight="1">
      <c r="A13" s="248"/>
      <c r="B13" s="249"/>
      <c r="C13" s="249"/>
      <c r="D13" s="249"/>
      <c r="E13" s="252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52"/>
      <c r="Q13" s="252"/>
      <c r="R13" s="249"/>
      <c r="S13" s="251"/>
    </row>
    <row r="14" spans="1:19" ht="19.5" customHeight="1" thickBot="1">
      <c r="A14" s="237"/>
      <c r="B14" s="235"/>
      <c r="C14" s="235"/>
      <c r="D14" s="235"/>
      <c r="E14" s="253" t="s">
        <v>1118</v>
      </c>
      <c r="F14" s="235"/>
      <c r="G14" s="249"/>
      <c r="H14" s="249"/>
      <c r="I14" s="249"/>
      <c r="J14" s="235"/>
      <c r="K14" s="235"/>
      <c r="L14" s="235"/>
      <c r="M14" s="235"/>
      <c r="N14" s="235"/>
      <c r="O14" s="235"/>
      <c r="P14" s="253" t="s">
        <v>1119</v>
      </c>
      <c r="Q14" s="254"/>
      <c r="R14" s="235"/>
      <c r="S14" s="240"/>
    </row>
    <row r="15" spans="1:19" ht="19.5" customHeight="1" thickBot="1">
      <c r="A15" s="237"/>
      <c r="B15" s="235"/>
      <c r="C15" s="235"/>
      <c r="D15" s="235"/>
      <c r="E15" s="250"/>
      <c r="F15" s="235"/>
      <c r="G15" s="249"/>
      <c r="H15" s="249"/>
      <c r="I15" s="249"/>
      <c r="J15" s="235"/>
      <c r="K15" s="235"/>
      <c r="L15" s="235"/>
      <c r="M15" s="235"/>
      <c r="N15" s="235"/>
      <c r="O15" s="235"/>
      <c r="P15" s="345">
        <v>45007</v>
      </c>
      <c r="Q15" s="254"/>
      <c r="R15" s="235"/>
      <c r="S15" s="240"/>
    </row>
    <row r="16" spans="1:19" ht="19.5" customHeight="1">
      <c r="A16" s="255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7"/>
    </row>
    <row r="17" spans="1:22" ht="19.5" customHeight="1">
      <c r="A17" s="258"/>
      <c r="B17" s="259"/>
      <c r="C17" s="259"/>
      <c r="D17" s="259"/>
      <c r="E17" s="260" t="s">
        <v>1120</v>
      </c>
      <c r="F17" s="259"/>
      <c r="G17" s="259"/>
      <c r="H17" s="259"/>
      <c r="I17" s="259"/>
      <c r="J17" s="259"/>
      <c r="K17" s="259"/>
      <c r="L17" s="259"/>
      <c r="M17" s="259"/>
      <c r="N17" s="259"/>
      <c r="O17" s="256"/>
      <c r="P17" s="259"/>
      <c r="Q17" s="259"/>
      <c r="R17" s="259"/>
      <c r="S17" s="261"/>
    </row>
    <row r="18" spans="1:22" ht="19.5" customHeight="1">
      <c r="A18" s="262" t="s">
        <v>1121</v>
      </c>
      <c r="B18" s="263"/>
      <c r="C18" s="263"/>
      <c r="D18" s="264"/>
      <c r="E18" s="265" t="s">
        <v>1122</v>
      </c>
      <c r="F18" s="264"/>
      <c r="G18" s="265" t="s">
        <v>1123</v>
      </c>
      <c r="H18" s="263"/>
      <c r="I18" s="264"/>
      <c r="J18" s="265" t="s">
        <v>1124</v>
      </c>
      <c r="K18" s="263"/>
      <c r="L18" s="265" t="s">
        <v>1125</v>
      </c>
      <c r="M18" s="263"/>
      <c r="N18" s="263"/>
      <c r="O18" s="266"/>
      <c r="P18" s="264"/>
      <c r="Q18" s="265" t="s">
        <v>1126</v>
      </c>
      <c r="R18" s="263"/>
      <c r="S18" s="267"/>
    </row>
    <row r="19" spans="1:22" ht="19.5" customHeight="1">
      <c r="A19" s="268"/>
      <c r="B19" s="269"/>
      <c r="C19" s="269"/>
      <c r="D19" s="270">
        <v>0</v>
      </c>
      <c r="E19" s="271">
        <v>0</v>
      </c>
      <c r="F19" s="272"/>
      <c r="G19" s="273"/>
      <c r="H19" s="269"/>
      <c r="I19" s="270">
        <v>0</v>
      </c>
      <c r="J19" s="271">
        <v>0</v>
      </c>
      <c r="K19" s="274"/>
      <c r="L19" s="273"/>
      <c r="M19" s="269"/>
      <c r="N19" s="269"/>
      <c r="O19" s="275"/>
      <c r="P19" s="270">
        <v>0</v>
      </c>
      <c r="Q19" s="273"/>
      <c r="R19" s="276">
        <v>0</v>
      </c>
      <c r="S19" s="277"/>
    </row>
    <row r="20" spans="1:22" ht="19.5" customHeight="1">
      <c r="A20" s="258"/>
      <c r="B20" s="259"/>
      <c r="C20" s="259"/>
      <c r="D20" s="259"/>
      <c r="E20" s="260" t="s">
        <v>1127</v>
      </c>
      <c r="F20" s="259"/>
      <c r="G20" s="259"/>
      <c r="H20" s="259"/>
      <c r="I20" s="259"/>
      <c r="J20" s="278" t="s">
        <v>1128</v>
      </c>
      <c r="K20" s="259"/>
      <c r="L20" s="259"/>
      <c r="M20" s="259"/>
      <c r="N20" s="259"/>
      <c r="O20" s="256"/>
      <c r="P20" s="259"/>
      <c r="Q20" s="259"/>
      <c r="R20" s="259"/>
      <c r="S20" s="261"/>
    </row>
    <row r="21" spans="1:22" ht="19.5" customHeight="1">
      <c r="A21" s="279" t="s">
        <v>1</v>
      </c>
      <c r="B21" s="280"/>
      <c r="C21" s="281" t="s">
        <v>1129</v>
      </c>
      <c r="D21" s="282"/>
      <c r="E21" s="282"/>
      <c r="F21" s="283"/>
      <c r="G21" s="279" t="s">
        <v>2</v>
      </c>
      <c r="H21" s="284"/>
      <c r="I21" s="281" t="s">
        <v>1130</v>
      </c>
      <c r="J21" s="282"/>
      <c r="K21" s="282"/>
      <c r="L21" s="279" t="s">
        <v>3</v>
      </c>
      <c r="M21" s="284"/>
      <c r="N21" s="281" t="s">
        <v>1131</v>
      </c>
      <c r="O21" s="285"/>
      <c r="P21" s="282"/>
      <c r="Q21" s="282"/>
      <c r="R21" s="282"/>
      <c r="S21" s="283"/>
    </row>
    <row r="22" spans="1:22" ht="19.5" customHeight="1">
      <c r="A22" s="286" t="s">
        <v>4</v>
      </c>
      <c r="B22" s="287" t="s">
        <v>5</v>
      </c>
      <c r="C22" s="288"/>
      <c r="D22" s="289" t="s">
        <v>1132</v>
      </c>
      <c r="E22" s="290">
        <v>0</v>
      </c>
      <c r="F22" s="291"/>
      <c r="G22" s="286" t="s">
        <v>13</v>
      </c>
      <c r="H22" s="292" t="s">
        <v>1133</v>
      </c>
      <c r="I22" s="293"/>
      <c r="J22" s="294">
        <v>0</v>
      </c>
      <c r="K22" s="295"/>
      <c r="L22" s="286" t="s">
        <v>1134</v>
      </c>
      <c r="M22" s="296" t="s">
        <v>1135</v>
      </c>
      <c r="N22" s="297"/>
      <c r="O22" s="266"/>
      <c r="P22" s="297"/>
      <c r="Q22" s="298"/>
      <c r="R22" s="290">
        <v>0</v>
      </c>
      <c r="S22" s="291"/>
    </row>
    <row r="23" spans="1:22" ht="19.5" customHeight="1">
      <c r="A23" s="286" t="s">
        <v>6</v>
      </c>
      <c r="B23" s="299"/>
      <c r="C23" s="300"/>
      <c r="D23" s="289" t="s">
        <v>1136</v>
      </c>
      <c r="E23" s="290">
        <v>0</v>
      </c>
      <c r="F23" s="291"/>
      <c r="G23" s="286" t="s">
        <v>14</v>
      </c>
      <c r="H23" s="235" t="s">
        <v>1137</v>
      </c>
      <c r="I23" s="293"/>
      <c r="J23" s="294">
        <v>0</v>
      </c>
      <c r="K23" s="295"/>
      <c r="L23" s="286" t="s">
        <v>1138</v>
      </c>
      <c r="M23" s="296" t="s">
        <v>1139</v>
      </c>
      <c r="N23" s="297"/>
      <c r="O23" s="266"/>
      <c r="P23" s="297"/>
      <c r="Q23" s="298"/>
      <c r="R23" s="290">
        <v>0</v>
      </c>
      <c r="S23" s="291"/>
    </row>
    <row r="24" spans="1:22" ht="19.5" customHeight="1">
      <c r="A24" s="286" t="s">
        <v>7</v>
      </c>
      <c r="B24" s="287" t="s">
        <v>8</v>
      </c>
      <c r="C24" s="288"/>
      <c r="D24" s="289" t="s">
        <v>1132</v>
      </c>
      <c r="E24" s="290">
        <v>0</v>
      </c>
      <c r="F24" s="291"/>
      <c r="G24" s="286" t="s">
        <v>1140</v>
      </c>
      <c r="H24" s="292" t="s">
        <v>1141</v>
      </c>
      <c r="I24" s="293"/>
      <c r="J24" s="294">
        <v>0</v>
      </c>
      <c r="K24" s="295"/>
      <c r="L24" s="286" t="s">
        <v>1142</v>
      </c>
      <c r="M24" s="296" t="s">
        <v>1143</v>
      </c>
      <c r="N24" s="297"/>
      <c r="O24" s="266"/>
      <c r="P24" s="297"/>
      <c r="Q24" s="298"/>
      <c r="R24" s="290">
        <v>0</v>
      </c>
      <c r="S24" s="291"/>
    </row>
    <row r="25" spans="1:22" ht="19.5" customHeight="1">
      <c r="A25" s="286" t="s">
        <v>9</v>
      </c>
      <c r="B25" s="299"/>
      <c r="C25" s="300"/>
      <c r="D25" s="289" t="s">
        <v>1136</v>
      </c>
      <c r="E25" s="290">
        <v>0</v>
      </c>
      <c r="F25" s="291"/>
      <c r="G25" s="286" t="s">
        <v>1144</v>
      </c>
      <c r="H25" s="292"/>
      <c r="I25" s="293"/>
      <c r="J25" s="294">
        <v>0</v>
      </c>
      <c r="K25" s="295"/>
      <c r="L25" s="286" t="s">
        <v>1145</v>
      </c>
      <c r="M25" s="296" t="s">
        <v>1146</v>
      </c>
      <c r="N25" s="297"/>
      <c r="O25" s="266"/>
      <c r="P25" s="297"/>
      <c r="Q25" s="298"/>
      <c r="R25" s="290">
        <v>0</v>
      </c>
      <c r="S25" s="291"/>
    </row>
    <row r="26" spans="1:22" ht="19.5" customHeight="1">
      <c r="A26" s="286" t="s">
        <v>10</v>
      </c>
      <c r="B26" s="287" t="s">
        <v>1147</v>
      </c>
      <c r="C26" s="288"/>
      <c r="D26" s="289" t="s">
        <v>1132</v>
      </c>
      <c r="E26" s="290">
        <v>0</v>
      </c>
      <c r="F26" s="291"/>
      <c r="G26" s="301"/>
      <c r="H26" s="297"/>
      <c r="I26" s="293"/>
      <c r="J26" s="294"/>
      <c r="K26" s="295"/>
      <c r="L26" s="286" t="s">
        <v>1148</v>
      </c>
      <c r="M26" s="296" t="s">
        <v>1149</v>
      </c>
      <c r="N26" s="297"/>
      <c r="O26" s="266"/>
      <c r="P26" s="297"/>
      <c r="Q26" s="298"/>
      <c r="R26" s="290">
        <v>0</v>
      </c>
      <c r="S26" s="291"/>
    </row>
    <row r="27" spans="1:22" ht="19.5" customHeight="1">
      <c r="A27" s="286" t="s">
        <v>11</v>
      </c>
      <c r="B27" s="299"/>
      <c r="C27" s="300"/>
      <c r="D27" s="289" t="s">
        <v>1136</v>
      </c>
      <c r="E27" s="290">
        <v>0</v>
      </c>
      <c r="F27" s="291"/>
      <c r="G27" s="301"/>
      <c r="H27" s="297"/>
      <c r="I27" s="293"/>
      <c r="J27" s="294"/>
      <c r="K27" s="295"/>
      <c r="L27" s="286" t="s">
        <v>1150</v>
      </c>
      <c r="M27" s="292" t="s">
        <v>1151</v>
      </c>
      <c r="N27" s="297"/>
      <c r="O27" s="266"/>
      <c r="P27" s="297"/>
      <c r="Q27" s="293"/>
      <c r="R27" s="290">
        <v>0</v>
      </c>
      <c r="S27" s="291"/>
    </row>
    <row r="28" spans="1:22" ht="19.5" customHeight="1">
      <c r="A28" s="286" t="s">
        <v>12</v>
      </c>
      <c r="B28" s="387" t="s">
        <v>1152</v>
      </c>
      <c r="C28" s="387"/>
      <c r="D28" s="387"/>
      <c r="E28" s="302">
        <f>SUM(E22:E27)</f>
        <v>0</v>
      </c>
      <c r="F28" s="261"/>
      <c r="G28" s="286" t="s">
        <v>1153</v>
      </c>
      <c r="H28" s="303" t="s">
        <v>1154</v>
      </c>
      <c r="I28" s="293"/>
      <c r="J28" s="304"/>
      <c r="K28" s="305"/>
      <c r="L28" s="286" t="s">
        <v>1155</v>
      </c>
      <c r="M28" s="303" t="s">
        <v>1156</v>
      </c>
      <c r="N28" s="297"/>
      <c r="O28" s="266"/>
      <c r="P28" s="297"/>
      <c r="Q28" s="293"/>
      <c r="R28" s="302">
        <v>0</v>
      </c>
      <c r="S28" s="261"/>
    </row>
    <row r="29" spans="1:22" ht="19.5" customHeight="1">
      <c r="A29" s="306" t="s">
        <v>1157</v>
      </c>
      <c r="B29" s="307" t="s">
        <v>15</v>
      </c>
      <c r="C29" s="308"/>
      <c r="D29" s="309"/>
      <c r="E29" s="310">
        <v>0</v>
      </c>
      <c r="F29" s="257"/>
      <c r="G29" s="306" t="s">
        <v>1158</v>
      </c>
      <c r="H29" s="307" t="s">
        <v>1159</v>
      </c>
      <c r="I29" s="309"/>
      <c r="J29" s="311">
        <v>0</v>
      </c>
      <c r="K29" s="312"/>
      <c r="L29" s="306" t="s">
        <v>1160</v>
      </c>
      <c r="M29" s="307" t="s">
        <v>1161</v>
      </c>
      <c r="N29" s="308"/>
      <c r="O29" s="256"/>
      <c r="P29" s="308"/>
      <c r="Q29" s="309"/>
      <c r="R29" s="310">
        <v>0</v>
      </c>
      <c r="S29" s="257"/>
    </row>
    <row r="30" spans="1:22" ht="19.5" customHeight="1">
      <c r="A30" s="313" t="s">
        <v>1115</v>
      </c>
      <c r="B30" s="234"/>
      <c r="C30" s="234"/>
      <c r="D30" s="234"/>
      <c r="E30" s="234"/>
      <c r="F30" s="314"/>
      <c r="G30" s="315"/>
      <c r="H30" s="234"/>
      <c r="I30" s="234"/>
      <c r="J30" s="234"/>
      <c r="K30" s="234"/>
      <c r="L30" s="279" t="s">
        <v>1162</v>
      </c>
      <c r="M30" s="264"/>
      <c r="N30" s="281" t="s">
        <v>1163</v>
      </c>
      <c r="O30" s="285"/>
      <c r="P30" s="263"/>
      <c r="Q30" s="263"/>
      <c r="R30" s="263"/>
      <c r="S30" s="267"/>
    </row>
    <row r="31" spans="1:22" ht="19.5" customHeight="1">
      <c r="A31" s="237"/>
      <c r="B31" s="235"/>
      <c r="C31" s="235"/>
      <c r="D31" s="235"/>
      <c r="E31" s="235"/>
      <c r="F31" s="316"/>
      <c r="G31" s="317"/>
      <c r="H31" s="235"/>
      <c r="I31" s="235"/>
      <c r="J31" s="235"/>
      <c r="K31" s="235"/>
      <c r="L31" s="286" t="s">
        <v>1164</v>
      </c>
      <c r="M31" s="292" t="s">
        <v>1165</v>
      </c>
      <c r="N31" s="297"/>
      <c r="O31" s="266"/>
      <c r="P31" s="297"/>
      <c r="Q31" s="293"/>
      <c r="R31" s="302">
        <f>'162003 - Rekapitulácia objektov'!C62</f>
        <v>0</v>
      </c>
      <c r="S31" s="261"/>
    </row>
    <row r="32" spans="1:22" ht="19.5" customHeight="1">
      <c r="A32" s="318" t="s">
        <v>1166</v>
      </c>
      <c r="B32" s="266"/>
      <c r="C32" s="266"/>
      <c r="D32" s="266"/>
      <c r="E32" s="266"/>
      <c r="F32" s="300"/>
      <c r="G32" s="319" t="s">
        <v>1167</v>
      </c>
      <c r="H32" s="266"/>
      <c r="I32" s="266"/>
      <c r="J32" s="266"/>
      <c r="K32" s="266"/>
      <c r="L32" s="286" t="s">
        <v>1168</v>
      </c>
      <c r="M32" s="296" t="s">
        <v>16</v>
      </c>
      <c r="N32" s="320">
        <v>20</v>
      </c>
      <c r="O32" s="321" t="s">
        <v>1169</v>
      </c>
      <c r="P32" s="322">
        <f>R31</f>
        <v>0</v>
      </c>
      <c r="Q32" s="293"/>
      <c r="R32" s="323">
        <f>'162003 - Rekapitulácia objektov'!D62</f>
        <v>0</v>
      </c>
      <c r="S32" s="324"/>
      <c r="V32" s="221"/>
    </row>
    <row r="33" spans="1:19" ht="19.5" customHeight="1" thickBot="1">
      <c r="A33" s="325"/>
      <c r="B33" s="326"/>
      <c r="C33" s="326"/>
      <c r="D33" s="326"/>
      <c r="E33" s="326"/>
      <c r="F33" s="288"/>
      <c r="G33" s="327"/>
      <c r="H33" s="326"/>
      <c r="I33" s="326"/>
      <c r="J33" s="326"/>
      <c r="K33" s="326"/>
      <c r="L33" s="328"/>
      <c r="M33" s="329"/>
      <c r="N33" s="330"/>
      <c r="O33" s="331"/>
      <c r="P33" s="332"/>
      <c r="Q33" s="330"/>
      <c r="R33" s="333"/>
      <c r="S33" s="291"/>
    </row>
    <row r="34" spans="1:19" ht="19.5" customHeight="1" thickBot="1">
      <c r="A34" s="334" t="s">
        <v>1114</v>
      </c>
      <c r="B34" s="335"/>
      <c r="C34" s="335"/>
      <c r="D34" s="335"/>
      <c r="E34" s="235"/>
      <c r="F34" s="316"/>
      <c r="G34" s="317"/>
      <c r="H34" s="235"/>
      <c r="I34" s="235"/>
      <c r="J34" s="235"/>
      <c r="K34" s="235"/>
      <c r="L34" s="306" t="s">
        <v>1170</v>
      </c>
      <c r="M34" s="388" t="s">
        <v>1171</v>
      </c>
      <c r="N34" s="389"/>
      <c r="O34" s="389"/>
      <c r="P34" s="389"/>
      <c r="Q34" s="309"/>
      <c r="R34" s="336">
        <f>R32+R31</f>
        <v>0</v>
      </c>
      <c r="S34" s="247"/>
    </row>
    <row r="35" spans="1:19" ht="19.5" customHeight="1">
      <c r="A35" s="318" t="s">
        <v>1166</v>
      </c>
      <c r="B35" s="266"/>
      <c r="C35" s="266"/>
      <c r="D35" s="266"/>
      <c r="E35" s="266"/>
      <c r="F35" s="300"/>
      <c r="G35" s="319" t="s">
        <v>1167</v>
      </c>
      <c r="H35" s="266"/>
      <c r="I35" s="266"/>
      <c r="J35" s="266"/>
      <c r="K35" s="266"/>
      <c r="L35" s="279" t="s">
        <v>1172</v>
      </c>
      <c r="M35" s="264"/>
      <c r="N35" s="281" t="s">
        <v>1173</v>
      </c>
      <c r="O35" s="285"/>
      <c r="P35" s="263"/>
      <c r="Q35" s="263"/>
      <c r="R35" s="337"/>
      <c r="S35" s="267"/>
    </row>
    <row r="36" spans="1:19" ht="19.5" customHeight="1">
      <c r="A36" s="338" t="s">
        <v>1116</v>
      </c>
      <c r="B36" s="326"/>
      <c r="C36" s="326"/>
      <c r="D36" s="326"/>
      <c r="E36" s="326"/>
      <c r="F36" s="288"/>
      <c r="G36" s="339"/>
      <c r="H36" s="326"/>
      <c r="I36" s="326"/>
      <c r="J36" s="326"/>
      <c r="K36" s="326"/>
      <c r="L36" s="286" t="s">
        <v>1174</v>
      </c>
      <c r="M36" s="292" t="s">
        <v>1175</v>
      </c>
      <c r="N36" s="297"/>
      <c r="O36" s="266"/>
      <c r="P36" s="297"/>
      <c r="Q36" s="293"/>
      <c r="R36" s="290">
        <v>0</v>
      </c>
      <c r="S36" s="291"/>
    </row>
    <row r="37" spans="1:19" ht="19.5" customHeight="1">
      <c r="A37" s="237"/>
      <c r="B37" s="235"/>
      <c r="C37" s="235"/>
      <c r="D37" s="235"/>
      <c r="E37" s="235"/>
      <c r="F37" s="316"/>
      <c r="G37" s="340"/>
      <c r="H37" s="235"/>
      <c r="I37" s="235"/>
      <c r="J37" s="235"/>
      <c r="K37" s="235"/>
      <c r="L37" s="286" t="s">
        <v>1176</v>
      </c>
      <c r="M37" s="292" t="s">
        <v>1177</v>
      </c>
      <c r="N37" s="297"/>
      <c r="O37" s="266"/>
      <c r="P37" s="297"/>
      <c r="Q37" s="293"/>
      <c r="R37" s="290">
        <v>0</v>
      </c>
      <c r="S37" s="291"/>
    </row>
    <row r="38" spans="1:19" ht="19.5" customHeight="1">
      <c r="A38" s="341" t="s">
        <v>1166</v>
      </c>
      <c r="B38" s="256"/>
      <c r="C38" s="256"/>
      <c r="D38" s="256"/>
      <c r="E38" s="256"/>
      <c r="F38" s="342"/>
      <c r="G38" s="343" t="s">
        <v>1167</v>
      </c>
      <c r="H38" s="256"/>
      <c r="I38" s="256"/>
      <c r="J38" s="256"/>
      <c r="K38" s="256"/>
      <c r="L38" s="306" t="s">
        <v>1178</v>
      </c>
      <c r="M38" s="307" t="s">
        <v>1179</v>
      </c>
      <c r="N38" s="308"/>
      <c r="O38" s="235"/>
      <c r="P38" s="308"/>
      <c r="Q38" s="309"/>
      <c r="R38" s="271">
        <v>0</v>
      </c>
      <c r="S38" s="344"/>
    </row>
    <row r="39" spans="1:19" ht="12" customHeight="1">
      <c r="O39" s="346"/>
    </row>
  </sheetData>
  <mergeCells count="12">
    <mergeCell ref="Q12:R12"/>
    <mergeCell ref="B28:D28"/>
    <mergeCell ref="M34:P34"/>
    <mergeCell ref="E5:M5"/>
    <mergeCell ref="E6:M6"/>
    <mergeCell ref="E7:M7"/>
    <mergeCell ref="B8:D8"/>
    <mergeCell ref="E9:M9"/>
    <mergeCell ref="E10:M10"/>
    <mergeCell ref="E11:M11"/>
    <mergeCell ref="B12:D12"/>
    <mergeCell ref="E12:M12"/>
  </mergeCells>
  <pageMargins left="0.7" right="0.7" top="0.75" bottom="0.75" header="0.3" footer="0.3"/>
  <pageSetup paperSize="9" scale="87" fitToHeight="0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231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372.64985604999998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129.92760849999999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115.5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168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168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7</v>
      </c>
      <c r="F16" s="97"/>
      <c r="G16" s="97">
        <f t="shared" si="0"/>
        <v>0</v>
      </c>
      <c r="H16" s="104">
        <v>7.4969999999999995E-2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31.994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159.96799999999999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395.85</v>
      </c>
      <c r="F19" s="97"/>
      <c r="G19" s="97">
        <f t="shared" si="0"/>
        <v>0</v>
      </c>
      <c r="H19" s="104">
        <v>0.33647250000000001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395.85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159.96799999999999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303.93900000000002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79.117999999999995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79.117999999999995</v>
      </c>
      <c r="F24" s="165"/>
      <c r="G24" s="165">
        <f t="shared" si="0"/>
        <v>0</v>
      </c>
      <c r="H24" s="166">
        <v>129.516166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61.878999999999998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61.878999999999998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61.878999999999998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2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2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4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105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105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34.308917249999993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17.324999999999999</v>
      </c>
      <c r="F35" s="101"/>
      <c r="G35" s="101">
        <f t="shared" si="0"/>
        <v>0</v>
      </c>
      <c r="H35" s="102">
        <v>32.756999999999998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3</v>
      </c>
      <c r="F36" s="97"/>
      <c r="G36" s="97">
        <f t="shared" si="0"/>
        <v>0</v>
      </c>
      <c r="H36" s="104">
        <v>1.9800000000000002E-2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3</v>
      </c>
      <c r="F37" s="165"/>
      <c r="G37" s="165">
        <f t="shared" si="0"/>
        <v>0</v>
      </c>
      <c r="H37" s="166">
        <v>3.5999999999999997E-2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0.67500000000000004</v>
      </c>
      <c r="F38" s="109"/>
      <c r="G38" s="109">
        <f t="shared" si="0"/>
        <v>0</v>
      </c>
      <c r="H38" s="110">
        <v>1.49611725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200.18533500000001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115.5</v>
      </c>
      <c r="F40" s="172"/>
      <c r="G40" s="101">
        <f t="shared" si="0"/>
        <v>0</v>
      </c>
      <c r="H40" s="173">
        <v>42.827399999999997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168</v>
      </c>
      <c r="F41" s="40"/>
      <c r="G41" s="97">
        <f t="shared" si="0"/>
        <v>0</v>
      </c>
      <c r="H41" s="175">
        <v>97.851600000000005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168</v>
      </c>
      <c r="F42" s="40"/>
      <c r="G42" s="97">
        <f t="shared" si="0"/>
        <v>0</v>
      </c>
      <c r="H42" s="175">
        <v>0.26901000000000003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168</v>
      </c>
      <c r="F43" s="179"/>
      <c r="G43" s="109">
        <f t="shared" si="0"/>
        <v>0</v>
      </c>
      <c r="H43" s="180">
        <v>29.284604999999999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8.2209392999999995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102</v>
      </c>
      <c r="F45" s="101"/>
      <c r="G45" s="101">
        <f t="shared" si="0"/>
        <v>0</v>
      </c>
      <c r="H45" s="102">
        <v>1.0200000000000001E-3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102</v>
      </c>
      <c r="F46" s="165"/>
      <c r="G46" s="165">
        <f t="shared" si="0"/>
        <v>0</v>
      </c>
      <c r="H46" s="166">
        <v>1.1220000000000001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4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4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105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6</v>
      </c>
      <c r="F50" s="97"/>
      <c r="G50" s="97">
        <f t="shared" si="0"/>
        <v>0</v>
      </c>
      <c r="H50" s="104">
        <v>0.22344839999999999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3</v>
      </c>
      <c r="F51" s="97"/>
      <c r="G51" s="97">
        <f t="shared" si="0"/>
        <v>0</v>
      </c>
      <c r="H51" s="104">
        <v>6.3944099999999997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3</v>
      </c>
      <c r="F52" s="97"/>
      <c r="G52" s="97">
        <f t="shared" si="0"/>
        <v>0</v>
      </c>
      <c r="H52" s="104">
        <v>2.10609E-2</v>
      </c>
      <c r="J52" s="221"/>
    </row>
    <row r="53" spans="1:10" s="168" customFormat="1" ht="34.5" customHeight="1" thickBot="1">
      <c r="A53" s="182">
        <v>37</v>
      </c>
      <c r="B53" s="183">
        <v>5524214249</v>
      </c>
      <c r="C53" s="183" t="s">
        <v>213</v>
      </c>
      <c r="D53" s="183" t="s">
        <v>177</v>
      </c>
      <c r="E53" s="184">
        <v>3</v>
      </c>
      <c r="F53" s="185"/>
      <c r="G53" s="185">
        <f t="shared" si="0"/>
        <v>0</v>
      </c>
      <c r="H53" s="186">
        <v>0.45900000000000002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7.0559999999999998E-3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105</v>
      </c>
      <c r="F55" s="172"/>
      <c r="G55" s="101">
        <f t="shared" si="0"/>
        <v>0</v>
      </c>
      <c r="H55" s="173">
        <v>3.5279999999999999E-3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105</v>
      </c>
      <c r="F56" s="40"/>
      <c r="G56" s="97">
        <f t="shared" si="0"/>
        <v>0</v>
      </c>
      <c r="H56" s="175">
        <v>3.5279999999999999E-3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134.83099999999999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3235.944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134.83099999999999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8.2210000000000001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5">
        <f>H11</f>
        <v>372.64985604999998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51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" right="0.7" top="0.75" bottom="0.75" header="0.3" footer="0.3"/>
  <pageSetup paperSize="9" scale="8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232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715.95796940000014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325.44018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187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357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527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20</v>
      </c>
      <c r="F16" s="97"/>
      <c r="G16" s="97">
        <f t="shared" si="0"/>
        <v>0</v>
      </c>
      <c r="H16" s="104">
        <v>0.2142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65.823999999999998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329.12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870.4</v>
      </c>
      <c r="F19" s="97"/>
      <c r="G19" s="97">
        <f t="shared" si="0"/>
        <v>0</v>
      </c>
      <c r="H19" s="104">
        <v>0.73984000000000005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870.4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187" t="s">
        <v>1038</v>
      </c>
      <c r="C21" s="187" t="s">
        <v>1036</v>
      </c>
      <c r="D21" s="95" t="s">
        <v>154</v>
      </c>
      <c r="E21" s="96">
        <v>385.22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731.91800000000001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198.22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198.22</v>
      </c>
      <c r="F24" s="165"/>
      <c r="G24" s="165">
        <f t="shared" si="0"/>
        <v>0</v>
      </c>
      <c r="H24" s="166">
        <v>324.48613999999998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100.18600000000001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100.18600000000001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100.18600000000001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3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3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6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170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170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55.105223000000002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26.7</v>
      </c>
      <c r="F35" s="101"/>
      <c r="G35" s="101">
        <f t="shared" si="0"/>
        <v>0</v>
      </c>
      <c r="H35" s="102">
        <v>53.036000000000001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4</v>
      </c>
      <c r="F36" s="97"/>
      <c r="G36" s="97">
        <f t="shared" si="0"/>
        <v>0</v>
      </c>
      <c r="H36" s="104">
        <v>2.64E-2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4</v>
      </c>
      <c r="F37" s="165"/>
      <c r="G37" s="165">
        <f t="shared" si="0"/>
        <v>0</v>
      </c>
      <c r="H37" s="166">
        <v>4.8000000000000001E-2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0.9</v>
      </c>
      <c r="F38" s="109"/>
      <c r="G38" s="109">
        <f t="shared" si="0"/>
        <v>0</v>
      </c>
      <c r="H38" s="110">
        <v>1.994823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324.10959000000003</v>
      </c>
      <c r="J39" s="221"/>
    </row>
    <row r="40" spans="1:10" ht="24" customHeight="1">
      <c r="A40" s="169">
        <v>25</v>
      </c>
      <c r="B40" s="170">
        <v>564871111</v>
      </c>
      <c r="C40" s="170" t="s">
        <v>1183</v>
      </c>
      <c r="D40" s="170" t="s">
        <v>144</v>
      </c>
      <c r="E40" s="171">
        <v>187</v>
      </c>
      <c r="F40" s="172"/>
      <c r="G40" s="101">
        <f t="shared" si="0"/>
        <v>0</v>
      </c>
      <c r="H40" s="173">
        <v>69.339600000000004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357</v>
      </c>
      <c r="F41" s="40"/>
      <c r="G41" s="97">
        <f t="shared" si="0"/>
        <v>0</v>
      </c>
      <c r="H41" s="175">
        <v>158.4264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1054</v>
      </c>
      <c r="F42" s="40"/>
      <c r="G42" s="97">
        <f t="shared" si="0"/>
        <v>0</v>
      </c>
      <c r="H42" s="175">
        <v>0.43553999999999998</v>
      </c>
      <c r="J42" s="221"/>
    </row>
    <row r="43" spans="1:10" ht="34.5" customHeight="1" thickBot="1">
      <c r="A43" s="176">
        <v>28</v>
      </c>
      <c r="B43" s="188" t="s">
        <v>1037</v>
      </c>
      <c r="C43" s="177" t="s">
        <v>1545</v>
      </c>
      <c r="D43" s="177" t="s">
        <v>144</v>
      </c>
      <c r="E43" s="178">
        <v>527</v>
      </c>
      <c r="F43" s="179"/>
      <c r="G43" s="109">
        <f t="shared" si="0"/>
        <v>0</v>
      </c>
      <c r="H43" s="180">
        <v>47.413170000000001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11.2915524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166</v>
      </c>
      <c r="F45" s="101"/>
      <c r="G45" s="101">
        <f t="shared" si="0"/>
        <v>0</v>
      </c>
      <c r="H45" s="102">
        <v>1.66E-3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166</v>
      </c>
      <c r="F46" s="165"/>
      <c r="G46" s="165">
        <f t="shared" si="0"/>
        <v>0</v>
      </c>
      <c r="H46" s="166">
        <v>1.8260000000000001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12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12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170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8</v>
      </c>
      <c r="F50" s="97"/>
      <c r="G50" s="97">
        <f t="shared" si="0"/>
        <v>0</v>
      </c>
      <c r="H50" s="104">
        <v>0.29793120000000001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4</v>
      </c>
      <c r="F51" s="97"/>
      <c r="G51" s="97">
        <f t="shared" si="0"/>
        <v>0</v>
      </c>
      <c r="H51" s="104">
        <v>8.5258800000000008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4</v>
      </c>
      <c r="F52" s="97"/>
      <c r="G52" s="97">
        <f t="shared" si="0"/>
        <v>0</v>
      </c>
      <c r="H52" s="104">
        <v>2.8081200000000001E-2</v>
      </c>
      <c r="J52" s="221"/>
    </row>
    <row r="53" spans="1:10" s="168" customFormat="1" ht="34.5" customHeight="1" thickBot="1">
      <c r="A53" s="182">
        <v>37</v>
      </c>
      <c r="B53" s="183">
        <v>5524214249</v>
      </c>
      <c r="C53" s="183" t="s">
        <v>213</v>
      </c>
      <c r="D53" s="183" t="s">
        <v>177</v>
      </c>
      <c r="E53" s="184">
        <v>4</v>
      </c>
      <c r="F53" s="185"/>
      <c r="G53" s="185">
        <f t="shared" si="0"/>
        <v>0</v>
      </c>
      <c r="H53" s="186">
        <v>0.61199999999999999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1.1424E-2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170</v>
      </c>
      <c r="F55" s="172"/>
      <c r="G55" s="101">
        <f t="shared" si="0"/>
        <v>0</v>
      </c>
      <c r="H55" s="173">
        <v>5.7120000000000001E-3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170</v>
      </c>
      <c r="F56" s="40"/>
      <c r="G56" s="97">
        <f t="shared" si="0"/>
        <v>0</v>
      </c>
      <c r="H56" s="175">
        <v>5.7120000000000001E-3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218.297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5239.1279999999997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218.297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11.292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5">
        <f>H11</f>
        <v>715.95796940000014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55.5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" right="0.7" top="0.75" bottom="0.75" header="0.3" footer="0.3"/>
  <pageSetup paperSize="9" scale="8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69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233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G12+G33+G35+G40+G47+G58+G64</f>
        <v>0</v>
      </c>
      <c r="H11" s="26">
        <f>H12+H33+H35+H40+H47+H58+H64</f>
        <v>3966.4279606999999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SUM(G13:G32)</f>
        <v>0</v>
      </c>
      <c r="H12" s="30">
        <v>1969.8032813</v>
      </c>
    </row>
    <row r="13" spans="1:10" ht="22.5">
      <c r="A13" s="98">
        <v>1</v>
      </c>
      <c r="B13" s="99">
        <v>113106612</v>
      </c>
      <c r="C13" s="189" t="s">
        <v>1039</v>
      </c>
      <c r="D13" s="189" t="s">
        <v>144</v>
      </c>
      <c r="E13" s="100">
        <v>187.2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113107212</v>
      </c>
      <c r="C14" s="95" t="s">
        <v>143</v>
      </c>
      <c r="D14" s="95" t="s">
        <v>144</v>
      </c>
      <c r="E14" s="96">
        <v>911</v>
      </c>
      <c r="F14" s="97"/>
      <c r="G14" s="97">
        <f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113107223</v>
      </c>
      <c r="C15" s="95" t="s">
        <v>146</v>
      </c>
      <c r="D15" s="95" t="s">
        <v>144</v>
      </c>
      <c r="E15" s="96">
        <v>1092.3</v>
      </c>
      <c r="F15" s="97"/>
      <c r="G15" s="97">
        <f t="shared" ref="G15:G65" si="0">ROUND(E15*F15,2)</f>
        <v>0</v>
      </c>
      <c r="H15" s="104">
        <v>0</v>
      </c>
      <c r="J15" s="221"/>
    </row>
    <row r="16" spans="1:10" ht="24" customHeight="1">
      <c r="A16" s="103">
        <v>4</v>
      </c>
      <c r="B16" s="95">
        <v>113107242</v>
      </c>
      <c r="C16" s="95" t="s">
        <v>148</v>
      </c>
      <c r="D16" s="95" t="s">
        <v>144</v>
      </c>
      <c r="E16" s="96">
        <v>1171.3</v>
      </c>
      <c r="F16" s="97"/>
      <c r="G16" s="97">
        <f t="shared" si="0"/>
        <v>0</v>
      </c>
      <c r="H16" s="104">
        <v>0</v>
      </c>
      <c r="J16" s="221"/>
    </row>
    <row r="17" spans="1:10" ht="13.5" customHeight="1">
      <c r="A17" s="103">
        <v>5</v>
      </c>
      <c r="B17" s="95" t="s">
        <v>149</v>
      </c>
      <c r="C17" s="95" t="s">
        <v>150</v>
      </c>
      <c r="D17" s="95" t="s">
        <v>151</v>
      </c>
      <c r="E17" s="96">
        <v>60</v>
      </c>
      <c r="F17" s="97"/>
      <c r="G17" s="97">
        <f t="shared" si="0"/>
        <v>0</v>
      </c>
      <c r="H17" s="104">
        <v>0.64259999999999995</v>
      </c>
      <c r="J17" s="221"/>
    </row>
    <row r="18" spans="1:10" ht="24" customHeight="1">
      <c r="A18" s="103">
        <v>6</v>
      </c>
      <c r="B18" s="95">
        <v>130001101</v>
      </c>
      <c r="C18" s="95" t="s">
        <v>153</v>
      </c>
      <c r="D18" s="95" t="s">
        <v>154</v>
      </c>
      <c r="E18" s="96">
        <v>413.91899999999998</v>
      </c>
      <c r="F18" s="97"/>
      <c r="G18" s="97">
        <f t="shared" si="0"/>
        <v>0</v>
      </c>
      <c r="H18" s="104">
        <v>0</v>
      </c>
      <c r="J18" s="221"/>
    </row>
    <row r="19" spans="1:10" ht="13.5" customHeight="1">
      <c r="A19" s="103">
        <v>7</v>
      </c>
      <c r="B19" s="95">
        <v>132201203</v>
      </c>
      <c r="C19" s="95" t="s">
        <v>156</v>
      </c>
      <c r="D19" s="95" t="s">
        <v>154</v>
      </c>
      <c r="E19" s="96">
        <v>2069.5940000000001</v>
      </c>
      <c r="F19" s="97"/>
      <c r="G19" s="97">
        <f t="shared" si="0"/>
        <v>0</v>
      </c>
      <c r="H19" s="104">
        <v>0</v>
      </c>
      <c r="J19" s="221"/>
    </row>
    <row r="20" spans="1:10" ht="24" customHeight="1">
      <c r="A20" s="103">
        <v>8</v>
      </c>
      <c r="B20" s="95" t="s">
        <v>157</v>
      </c>
      <c r="C20" s="95" t="s">
        <v>158</v>
      </c>
      <c r="D20" s="95" t="s">
        <v>144</v>
      </c>
      <c r="E20" s="96">
        <v>4610.8980000000001</v>
      </c>
      <c r="F20" s="97"/>
      <c r="G20" s="97">
        <f t="shared" si="0"/>
        <v>0</v>
      </c>
      <c r="H20" s="104">
        <v>3.9192632999999999</v>
      </c>
      <c r="J20" s="221"/>
    </row>
    <row r="21" spans="1:10" ht="24" customHeight="1">
      <c r="A21" s="103">
        <v>9</v>
      </c>
      <c r="B21" s="95" t="s">
        <v>159</v>
      </c>
      <c r="C21" s="95" t="s">
        <v>160</v>
      </c>
      <c r="D21" s="95" t="s">
        <v>144</v>
      </c>
      <c r="E21" s="96">
        <v>4610.8980000000001</v>
      </c>
      <c r="F21" s="97"/>
      <c r="G21" s="97">
        <f t="shared" si="0"/>
        <v>0</v>
      </c>
      <c r="H21" s="104">
        <v>0</v>
      </c>
      <c r="J21" s="221"/>
    </row>
    <row r="22" spans="1:10" ht="24" customHeight="1">
      <c r="A22" s="103">
        <v>10</v>
      </c>
      <c r="B22" s="95" t="s">
        <v>161</v>
      </c>
      <c r="C22" s="187" t="s">
        <v>1036</v>
      </c>
      <c r="D22" s="95" t="s">
        <v>154</v>
      </c>
      <c r="E22" s="96">
        <v>1914.3040000000001</v>
      </c>
      <c r="F22" s="97"/>
      <c r="G22" s="97">
        <f t="shared" si="0"/>
        <v>0</v>
      </c>
      <c r="H22" s="104">
        <v>0</v>
      </c>
      <c r="J22" s="221"/>
    </row>
    <row r="23" spans="1:10" ht="13.5" customHeight="1">
      <c r="A23" s="103">
        <v>11</v>
      </c>
      <c r="B23" s="95" t="s">
        <v>163</v>
      </c>
      <c r="C23" s="95" t="s">
        <v>164</v>
      </c>
      <c r="D23" s="95" t="s">
        <v>165</v>
      </c>
      <c r="E23" s="96">
        <v>3637.1779999999999</v>
      </c>
      <c r="F23" s="97"/>
      <c r="G23" s="97">
        <f t="shared" si="0"/>
        <v>0</v>
      </c>
      <c r="H23" s="104">
        <v>0</v>
      </c>
      <c r="J23" s="221"/>
    </row>
    <row r="24" spans="1:10" ht="24" customHeight="1">
      <c r="A24" s="103">
        <v>12</v>
      </c>
      <c r="B24" s="95">
        <v>174101003</v>
      </c>
      <c r="C24" s="95" t="s">
        <v>167</v>
      </c>
      <c r="D24" s="95" t="s">
        <v>154</v>
      </c>
      <c r="E24" s="96">
        <v>1355.8040000000001</v>
      </c>
      <c r="F24" s="97"/>
      <c r="G24" s="97">
        <f t="shared" si="0"/>
        <v>0</v>
      </c>
      <c r="H24" s="104">
        <v>0</v>
      </c>
      <c r="J24" s="221"/>
    </row>
    <row r="25" spans="1:10" s="168" customFormat="1" ht="13.5" customHeight="1">
      <c r="A25" s="167">
        <v>13</v>
      </c>
      <c r="B25" s="163" t="s">
        <v>168</v>
      </c>
      <c r="C25" s="163" t="s">
        <v>1182</v>
      </c>
      <c r="D25" s="163" t="s">
        <v>154</v>
      </c>
      <c r="E25" s="164">
        <v>1200.5139999999999</v>
      </c>
      <c r="F25" s="165"/>
      <c r="G25" s="165">
        <f t="shared" si="0"/>
        <v>0</v>
      </c>
      <c r="H25" s="166">
        <v>1965.2414180000001</v>
      </c>
      <c r="J25" s="221"/>
    </row>
    <row r="26" spans="1:10" ht="24" customHeight="1">
      <c r="A26" s="103">
        <v>14</v>
      </c>
      <c r="B26" s="95" t="s">
        <v>169</v>
      </c>
      <c r="C26" s="95" t="s">
        <v>170</v>
      </c>
      <c r="D26" s="95" t="s">
        <v>154</v>
      </c>
      <c r="E26" s="96">
        <v>546.30700000000002</v>
      </c>
      <c r="F26" s="97"/>
      <c r="G26" s="97">
        <f t="shared" si="0"/>
        <v>0</v>
      </c>
      <c r="H26" s="104">
        <v>0</v>
      </c>
      <c r="J26" s="221"/>
    </row>
    <row r="27" spans="1:10" ht="13.5" customHeight="1">
      <c r="A27" s="103">
        <v>15</v>
      </c>
      <c r="B27" s="95" t="s">
        <v>171</v>
      </c>
      <c r="C27" s="95" t="s">
        <v>172</v>
      </c>
      <c r="D27" s="95" t="s">
        <v>154</v>
      </c>
      <c r="E27" s="96">
        <v>546.30700000000002</v>
      </c>
      <c r="F27" s="97"/>
      <c r="G27" s="97">
        <f t="shared" si="0"/>
        <v>0</v>
      </c>
      <c r="H27" s="104">
        <v>0</v>
      </c>
      <c r="J27" s="221"/>
    </row>
    <row r="28" spans="1:10" s="168" customFormat="1" ht="13.5" customHeight="1">
      <c r="A28" s="167">
        <v>16</v>
      </c>
      <c r="B28" s="163" t="s">
        <v>173</v>
      </c>
      <c r="C28" s="163" t="s">
        <v>174</v>
      </c>
      <c r="D28" s="163" t="s">
        <v>154</v>
      </c>
      <c r="E28" s="164">
        <v>546.30700000000002</v>
      </c>
      <c r="F28" s="165"/>
      <c r="G28" s="165">
        <f t="shared" si="0"/>
        <v>0</v>
      </c>
      <c r="H28" s="166">
        <v>0</v>
      </c>
      <c r="J28" s="221"/>
    </row>
    <row r="29" spans="1:10" ht="13.5" customHeight="1">
      <c r="A29" s="103">
        <v>17</v>
      </c>
      <c r="B29" s="95" t="s">
        <v>175</v>
      </c>
      <c r="C29" s="95" t="s">
        <v>176</v>
      </c>
      <c r="D29" s="95" t="s">
        <v>177</v>
      </c>
      <c r="E29" s="96">
        <v>13</v>
      </c>
      <c r="F29" s="97"/>
      <c r="G29" s="97">
        <f t="shared" si="0"/>
        <v>0</v>
      </c>
      <c r="H29" s="104">
        <v>0</v>
      </c>
      <c r="J29" s="221"/>
    </row>
    <row r="30" spans="1:10" ht="13.5" customHeight="1">
      <c r="A30" s="103">
        <v>18</v>
      </c>
      <c r="B30" s="95" t="s">
        <v>178</v>
      </c>
      <c r="C30" s="95" t="s">
        <v>179</v>
      </c>
      <c r="D30" s="95" t="s">
        <v>177</v>
      </c>
      <c r="E30" s="96">
        <v>13</v>
      </c>
      <c r="F30" s="97"/>
      <c r="G30" s="97">
        <f t="shared" si="0"/>
        <v>0</v>
      </c>
      <c r="H30" s="104">
        <v>0</v>
      </c>
      <c r="J30" s="221"/>
    </row>
    <row r="31" spans="1:10" ht="24" customHeight="1">
      <c r="A31" s="103">
        <v>19</v>
      </c>
      <c r="B31" s="95" t="s">
        <v>180</v>
      </c>
      <c r="C31" s="95" t="s">
        <v>181</v>
      </c>
      <c r="D31" s="95" t="s">
        <v>177</v>
      </c>
      <c r="E31" s="96">
        <v>24</v>
      </c>
      <c r="F31" s="97"/>
      <c r="G31" s="97">
        <f t="shared" si="0"/>
        <v>0</v>
      </c>
      <c r="H31" s="104">
        <v>0</v>
      </c>
      <c r="J31" s="221"/>
    </row>
    <row r="32" spans="1:10" ht="13.5" customHeight="1" thickBot="1">
      <c r="A32" s="105">
        <v>20</v>
      </c>
      <c r="B32" s="106" t="s">
        <v>182</v>
      </c>
      <c r="C32" s="106" t="s">
        <v>183</v>
      </c>
      <c r="D32" s="106" t="s">
        <v>151</v>
      </c>
      <c r="E32" s="108">
        <v>927</v>
      </c>
      <c r="F32" s="109"/>
      <c r="G32" s="109">
        <f t="shared" si="0"/>
        <v>0</v>
      </c>
      <c r="H32" s="110">
        <v>0</v>
      </c>
      <c r="J32" s="221"/>
    </row>
    <row r="33" spans="1:10" ht="21" customHeight="1" thickBot="1">
      <c r="A33" s="28"/>
      <c r="B33" s="29" t="s">
        <v>7</v>
      </c>
      <c r="C33" s="29" t="s">
        <v>127</v>
      </c>
      <c r="D33" s="29"/>
      <c r="E33" s="30"/>
      <c r="F33" s="31"/>
      <c r="G33" s="31">
        <f>G34</f>
        <v>0</v>
      </c>
      <c r="H33" s="30">
        <v>0</v>
      </c>
      <c r="J33" s="221"/>
    </row>
    <row r="34" spans="1:10" ht="13.5" customHeight="1" thickBot="1">
      <c r="A34" s="127">
        <v>21</v>
      </c>
      <c r="B34" s="128" t="s">
        <v>184</v>
      </c>
      <c r="C34" s="128" t="s">
        <v>185</v>
      </c>
      <c r="D34" s="128" t="s">
        <v>151</v>
      </c>
      <c r="E34" s="129">
        <v>927</v>
      </c>
      <c r="F34" s="130"/>
      <c r="G34" s="151">
        <f t="shared" si="0"/>
        <v>0</v>
      </c>
      <c r="H34" s="131">
        <v>0</v>
      </c>
      <c r="J34" s="221"/>
    </row>
    <row r="35" spans="1:10" ht="21" customHeight="1" thickBot="1">
      <c r="A35" s="28"/>
      <c r="B35" s="29" t="s">
        <v>9</v>
      </c>
      <c r="C35" s="29" t="s">
        <v>128</v>
      </c>
      <c r="D35" s="29"/>
      <c r="E35" s="30"/>
      <c r="F35" s="31"/>
      <c r="G35" s="31">
        <f>SUM(G36:G39)</f>
        <v>0</v>
      </c>
      <c r="H35" s="31">
        <f>SUM(H36:H39)</f>
        <v>303.68756099999996</v>
      </c>
      <c r="J35" s="221"/>
    </row>
    <row r="36" spans="1:10" ht="24" customHeight="1">
      <c r="A36" s="98">
        <v>22</v>
      </c>
      <c r="B36" s="99">
        <v>451573111</v>
      </c>
      <c r="C36" s="99" t="s">
        <v>187</v>
      </c>
      <c r="D36" s="99" t="s">
        <v>154</v>
      </c>
      <c r="E36" s="100">
        <v>152.95500000000001</v>
      </c>
      <c r="F36" s="101"/>
      <c r="G36" s="101">
        <f t="shared" si="0"/>
        <v>0</v>
      </c>
      <c r="H36" s="102">
        <v>289.20299999999997</v>
      </c>
      <c r="J36" s="221"/>
    </row>
    <row r="37" spans="1:10" ht="24" customHeight="1">
      <c r="A37" s="103">
        <v>23</v>
      </c>
      <c r="B37" s="95" t="s">
        <v>188</v>
      </c>
      <c r="C37" s="95" t="s">
        <v>189</v>
      </c>
      <c r="D37" s="95" t="s">
        <v>177</v>
      </c>
      <c r="E37" s="96">
        <v>28</v>
      </c>
      <c r="F37" s="97"/>
      <c r="G37" s="97">
        <f t="shared" si="0"/>
        <v>0</v>
      </c>
      <c r="H37" s="104">
        <v>0.18479999999999999</v>
      </c>
      <c r="J37" s="221"/>
    </row>
    <row r="38" spans="1:10" s="168" customFormat="1" ht="13.5" customHeight="1">
      <c r="A38" s="167">
        <v>24</v>
      </c>
      <c r="B38" s="163" t="s">
        <v>190</v>
      </c>
      <c r="C38" s="163" t="s">
        <v>191</v>
      </c>
      <c r="D38" s="163" t="s">
        <v>177</v>
      </c>
      <c r="E38" s="164">
        <v>28</v>
      </c>
      <c r="F38" s="165"/>
      <c r="G38" s="165">
        <f t="shared" si="0"/>
        <v>0</v>
      </c>
      <c r="H38" s="166">
        <v>0.33600000000000002</v>
      </c>
      <c r="J38" s="221"/>
    </row>
    <row r="39" spans="1:10" ht="13.5" customHeight="1" thickBot="1">
      <c r="A39" s="105">
        <v>25</v>
      </c>
      <c r="B39" s="106" t="s">
        <v>192</v>
      </c>
      <c r="C39" s="106" t="s">
        <v>193</v>
      </c>
      <c r="D39" s="106" t="s">
        <v>154</v>
      </c>
      <c r="E39" s="108">
        <v>6.3</v>
      </c>
      <c r="F39" s="109"/>
      <c r="G39" s="109">
        <f t="shared" si="0"/>
        <v>0</v>
      </c>
      <c r="H39" s="110">
        <v>13.963761</v>
      </c>
      <c r="J39" s="221"/>
    </row>
    <row r="40" spans="1:10" ht="21" customHeight="1" thickBot="1">
      <c r="A40" s="28"/>
      <c r="B40" s="29" t="s">
        <v>10</v>
      </c>
      <c r="C40" s="29" t="s">
        <v>129</v>
      </c>
      <c r="D40" s="29"/>
      <c r="E40" s="30"/>
      <c r="F40" s="31"/>
      <c r="G40" s="31">
        <f>SUM(G41:G46)</f>
        <v>0</v>
      </c>
      <c r="H40" s="30">
        <v>1616.7348959999999</v>
      </c>
      <c r="J40" s="221"/>
    </row>
    <row r="41" spans="1:10" ht="24" customHeight="1">
      <c r="A41" s="98">
        <v>26</v>
      </c>
      <c r="B41" s="170">
        <v>564851111</v>
      </c>
      <c r="C41" s="170" t="s">
        <v>1184</v>
      </c>
      <c r="D41" s="99" t="s">
        <v>144</v>
      </c>
      <c r="E41" s="100">
        <v>911</v>
      </c>
      <c r="F41" s="101"/>
      <c r="G41" s="101">
        <f t="shared" si="0"/>
        <v>0</v>
      </c>
      <c r="H41" s="102">
        <v>345.88224000000002</v>
      </c>
      <c r="J41" s="221"/>
    </row>
    <row r="42" spans="1:10" ht="24" customHeight="1">
      <c r="A42" s="103">
        <v>27</v>
      </c>
      <c r="B42" s="95">
        <v>567145115</v>
      </c>
      <c r="C42" s="95" t="s">
        <v>199</v>
      </c>
      <c r="D42" s="95" t="s">
        <v>144</v>
      </c>
      <c r="E42" s="96">
        <v>1092.3</v>
      </c>
      <c r="F42" s="97"/>
      <c r="G42" s="97">
        <f t="shared" si="0"/>
        <v>0</v>
      </c>
      <c r="H42" s="104">
        <v>790.26815999999997</v>
      </c>
      <c r="J42" s="221"/>
    </row>
    <row r="43" spans="1:10" ht="24" customHeight="1">
      <c r="A43" s="103">
        <v>28</v>
      </c>
      <c r="B43" s="95" t="s">
        <v>200</v>
      </c>
      <c r="C43" s="95" t="s">
        <v>201</v>
      </c>
      <c r="D43" s="95" t="s">
        <v>144</v>
      </c>
      <c r="E43" s="96">
        <v>1416.2</v>
      </c>
      <c r="F43" s="97"/>
      <c r="G43" s="97">
        <f t="shared" si="0"/>
        <v>0</v>
      </c>
      <c r="H43" s="104">
        <v>2.1725759999999998</v>
      </c>
      <c r="J43" s="221"/>
    </row>
    <row r="44" spans="1:10" ht="34.5" customHeight="1">
      <c r="A44" s="103">
        <v>29</v>
      </c>
      <c r="B44" s="95" t="s">
        <v>202</v>
      </c>
      <c r="C44" s="95" t="s">
        <v>203</v>
      </c>
      <c r="D44" s="95" t="s">
        <v>144</v>
      </c>
      <c r="E44" s="96">
        <v>926.4</v>
      </c>
      <c r="F44" s="97"/>
      <c r="G44" s="97">
        <f t="shared" si="0"/>
        <v>0</v>
      </c>
      <c r="H44" s="104">
        <v>236.508048</v>
      </c>
      <c r="J44" s="221"/>
    </row>
    <row r="45" spans="1:10" ht="34.5" customHeight="1">
      <c r="A45" s="103">
        <v>30</v>
      </c>
      <c r="B45" s="187" t="s">
        <v>1037</v>
      </c>
      <c r="C45" s="95" t="s">
        <v>1546</v>
      </c>
      <c r="D45" s="95" t="s">
        <v>144</v>
      </c>
      <c r="E45" s="96">
        <v>244.9</v>
      </c>
      <c r="F45" s="97"/>
      <c r="G45" s="97">
        <f t="shared" ref="G45" si="1">ROUND(E45*F45,2)</f>
        <v>0</v>
      </c>
      <c r="H45" s="104">
        <v>0</v>
      </c>
      <c r="J45" s="221"/>
    </row>
    <row r="46" spans="1:10" ht="23.25" thickBot="1">
      <c r="A46" s="105">
        <v>31</v>
      </c>
      <c r="B46" s="106">
        <v>596911112</v>
      </c>
      <c r="C46" s="190" t="s">
        <v>1040</v>
      </c>
      <c r="D46" s="106" t="s">
        <v>144</v>
      </c>
      <c r="E46" s="108">
        <v>187.2</v>
      </c>
      <c r="F46" s="109"/>
      <c r="G46" s="109">
        <f t="shared" si="0"/>
        <v>0</v>
      </c>
      <c r="H46" s="110">
        <v>0</v>
      </c>
      <c r="J46" s="221"/>
    </row>
    <row r="47" spans="1:10" ht="21" customHeight="1" thickBot="1">
      <c r="A47" s="28"/>
      <c r="B47" s="29" t="s">
        <v>13</v>
      </c>
      <c r="C47" s="29" t="s">
        <v>130</v>
      </c>
      <c r="D47" s="29"/>
      <c r="E47" s="30"/>
      <c r="F47" s="31"/>
      <c r="G47" s="31">
        <f>SUM(G48:G57)</f>
        <v>0</v>
      </c>
      <c r="H47" s="30">
        <v>76.145236800000006</v>
      </c>
      <c r="J47" s="221"/>
    </row>
    <row r="48" spans="1:10" ht="24" customHeight="1">
      <c r="A48" s="98">
        <v>32</v>
      </c>
      <c r="B48" s="99">
        <v>871373121</v>
      </c>
      <c r="C48" s="99" t="s">
        <v>205</v>
      </c>
      <c r="D48" s="99" t="s">
        <v>151</v>
      </c>
      <c r="E48" s="100">
        <v>899</v>
      </c>
      <c r="F48" s="101"/>
      <c r="G48" s="101">
        <f t="shared" si="0"/>
        <v>0</v>
      </c>
      <c r="H48" s="102">
        <v>8.9899999999999997E-3</v>
      </c>
      <c r="J48" s="221"/>
    </row>
    <row r="49" spans="1:10" s="168" customFormat="1" ht="13.5" customHeight="1">
      <c r="A49" s="167">
        <v>33</v>
      </c>
      <c r="B49" s="163" t="s">
        <v>1539</v>
      </c>
      <c r="C49" s="163" t="s">
        <v>1538</v>
      </c>
      <c r="D49" s="163" t="s">
        <v>151</v>
      </c>
      <c r="E49" s="164">
        <v>899</v>
      </c>
      <c r="F49" s="165"/>
      <c r="G49" s="165">
        <f t="shared" si="0"/>
        <v>0</v>
      </c>
      <c r="H49" s="166">
        <v>9.8889999999999993</v>
      </c>
      <c r="J49" s="221"/>
    </row>
    <row r="50" spans="1:10" ht="11.25">
      <c r="A50" s="103">
        <v>34</v>
      </c>
      <c r="B50" s="95">
        <v>877374172</v>
      </c>
      <c r="C50" s="95" t="s">
        <v>1035</v>
      </c>
      <c r="D50" s="95" t="s">
        <v>177</v>
      </c>
      <c r="E50" s="96">
        <v>50</v>
      </c>
      <c r="F50" s="97"/>
      <c r="G50" s="97">
        <f t="shared" si="0"/>
        <v>0</v>
      </c>
      <c r="H50" s="104">
        <v>0</v>
      </c>
      <c r="J50" s="221"/>
    </row>
    <row r="51" spans="1:10" s="168" customFormat="1" ht="13.5" customHeight="1">
      <c r="A51" s="167">
        <v>35</v>
      </c>
      <c r="B51" s="181" t="s">
        <v>1541</v>
      </c>
      <c r="C51" s="163" t="s">
        <v>1540</v>
      </c>
      <c r="D51" s="163" t="s">
        <v>177</v>
      </c>
      <c r="E51" s="164">
        <v>50</v>
      </c>
      <c r="F51" s="165"/>
      <c r="G51" s="165">
        <f t="shared" si="0"/>
        <v>0</v>
      </c>
      <c r="H51" s="166">
        <v>0</v>
      </c>
      <c r="J51" s="221"/>
    </row>
    <row r="52" spans="1:10" ht="13.5" customHeight="1">
      <c r="A52" s="103">
        <v>36</v>
      </c>
      <c r="B52" s="95" t="s">
        <v>206</v>
      </c>
      <c r="C52" s="95" t="s">
        <v>207</v>
      </c>
      <c r="D52" s="95" t="s">
        <v>151</v>
      </c>
      <c r="E52" s="96">
        <v>927</v>
      </c>
      <c r="F52" s="97"/>
      <c r="G52" s="97">
        <f t="shared" si="0"/>
        <v>0</v>
      </c>
      <c r="H52" s="104">
        <v>0</v>
      </c>
      <c r="J52" s="221"/>
    </row>
    <row r="53" spans="1:10" ht="13.5" customHeight="1">
      <c r="A53" s="103">
        <v>37</v>
      </c>
      <c r="B53" s="95" t="s">
        <v>208</v>
      </c>
      <c r="C53" s="95" t="s">
        <v>209</v>
      </c>
      <c r="D53" s="95" t="s">
        <v>177</v>
      </c>
      <c r="E53" s="96">
        <v>56</v>
      </c>
      <c r="F53" s="97"/>
      <c r="G53" s="97">
        <f t="shared" si="0"/>
        <v>0</v>
      </c>
      <c r="H53" s="104">
        <v>2.0855184000000002</v>
      </c>
      <c r="J53" s="221"/>
    </row>
    <row r="54" spans="1:10" ht="45" customHeight="1">
      <c r="A54" s="103">
        <v>38</v>
      </c>
      <c r="B54" s="95">
        <v>894411121</v>
      </c>
      <c r="C54" s="95" t="s">
        <v>210</v>
      </c>
      <c r="D54" s="95" t="s">
        <v>177</v>
      </c>
      <c r="E54" s="96">
        <v>28</v>
      </c>
      <c r="F54" s="97"/>
      <c r="G54" s="97">
        <f t="shared" si="0"/>
        <v>0</v>
      </c>
      <c r="H54" s="104">
        <v>59.681159999999998</v>
      </c>
      <c r="J54" s="221"/>
    </row>
    <row r="55" spans="1:10" ht="34.5" customHeight="1">
      <c r="A55" s="103">
        <v>39</v>
      </c>
      <c r="B55" s="95">
        <v>899104111</v>
      </c>
      <c r="C55" s="95" t="s">
        <v>211</v>
      </c>
      <c r="D55" s="95" t="s">
        <v>177</v>
      </c>
      <c r="E55" s="96">
        <v>28</v>
      </c>
      <c r="F55" s="97"/>
      <c r="G55" s="97">
        <f t="shared" si="0"/>
        <v>0</v>
      </c>
      <c r="H55" s="104">
        <v>0.1965684</v>
      </c>
      <c r="J55" s="221"/>
    </row>
    <row r="56" spans="1:10" s="168" customFormat="1" ht="34.5" customHeight="1">
      <c r="A56" s="167">
        <v>40</v>
      </c>
      <c r="B56" s="163" t="s">
        <v>212</v>
      </c>
      <c r="C56" s="163" t="s">
        <v>213</v>
      </c>
      <c r="D56" s="163" t="s">
        <v>177</v>
      </c>
      <c r="E56" s="164">
        <v>25</v>
      </c>
      <c r="F56" s="165"/>
      <c r="G56" s="165">
        <f t="shared" si="0"/>
        <v>0</v>
      </c>
      <c r="H56" s="166">
        <v>3.8250000000000002</v>
      </c>
      <c r="J56" s="221"/>
    </row>
    <row r="57" spans="1:10" s="168" customFormat="1" ht="34.5" customHeight="1" thickBot="1">
      <c r="A57" s="182">
        <v>41</v>
      </c>
      <c r="B57" s="183">
        <v>5524214249</v>
      </c>
      <c r="C57" s="183" t="s">
        <v>213</v>
      </c>
      <c r="D57" s="183" t="s">
        <v>177</v>
      </c>
      <c r="E57" s="184">
        <v>3</v>
      </c>
      <c r="F57" s="185"/>
      <c r="G57" s="185">
        <f>ROUND(E57*F57,2)</f>
        <v>0</v>
      </c>
      <c r="H57" s="186">
        <v>0.45900000000000002</v>
      </c>
      <c r="J57" s="221"/>
    </row>
    <row r="58" spans="1:10" ht="21" customHeight="1" thickBot="1">
      <c r="A58" s="28"/>
      <c r="B58" s="29" t="s">
        <v>14</v>
      </c>
      <c r="C58" s="29" t="s">
        <v>131</v>
      </c>
      <c r="D58" s="29"/>
      <c r="E58" s="30"/>
      <c r="F58" s="31"/>
      <c r="G58" s="31">
        <f>SUM(G59:G63)</f>
        <v>0</v>
      </c>
      <c r="H58" s="30">
        <v>5.6985599999999997E-2</v>
      </c>
      <c r="J58" s="221"/>
    </row>
    <row r="59" spans="1:10" ht="24" customHeight="1">
      <c r="A59" s="169">
        <v>42</v>
      </c>
      <c r="B59" s="170" t="s">
        <v>216</v>
      </c>
      <c r="C59" s="170" t="s">
        <v>217</v>
      </c>
      <c r="D59" s="170" t="s">
        <v>151</v>
      </c>
      <c r="E59" s="171">
        <v>658</v>
      </c>
      <c r="F59" s="172"/>
      <c r="G59" s="101">
        <f t="shared" si="0"/>
        <v>0</v>
      </c>
      <c r="H59" s="173">
        <v>2.8492799999999999E-2</v>
      </c>
      <c r="J59" s="221"/>
    </row>
    <row r="60" spans="1:10" ht="13.5" customHeight="1">
      <c r="A60" s="174">
        <v>43</v>
      </c>
      <c r="B60" s="38" t="s">
        <v>218</v>
      </c>
      <c r="C60" s="38" t="s">
        <v>219</v>
      </c>
      <c r="D60" s="38" t="s">
        <v>151</v>
      </c>
      <c r="E60" s="39">
        <v>658</v>
      </c>
      <c r="F60" s="40"/>
      <c r="G60" s="97">
        <f t="shared" si="0"/>
        <v>0</v>
      </c>
      <c r="H60" s="175">
        <v>2.8492799999999999E-2</v>
      </c>
      <c r="J60" s="221"/>
    </row>
    <row r="61" spans="1:10" ht="24" customHeight="1">
      <c r="A61" s="174">
        <v>44</v>
      </c>
      <c r="B61" s="38" t="s">
        <v>220</v>
      </c>
      <c r="C61" s="38" t="s">
        <v>221</v>
      </c>
      <c r="D61" s="38" t="s">
        <v>165</v>
      </c>
      <c r="E61" s="39">
        <v>844.93799999999999</v>
      </c>
      <c r="F61" s="40"/>
      <c r="G61" s="97">
        <f t="shared" si="0"/>
        <v>0</v>
      </c>
      <c r="H61" s="175">
        <v>0</v>
      </c>
      <c r="J61" s="221"/>
    </row>
    <row r="62" spans="1:10" ht="13.5" customHeight="1">
      <c r="A62" s="174">
        <v>45</v>
      </c>
      <c r="B62" s="38" t="s">
        <v>222</v>
      </c>
      <c r="C62" s="38" t="s">
        <v>223</v>
      </c>
      <c r="D62" s="38" t="s">
        <v>165</v>
      </c>
      <c r="E62" s="39">
        <v>20278.511999999999</v>
      </c>
      <c r="F62" s="40"/>
      <c r="G62" s="97">
        <f t="shared" si="0"/>
        <v>0</v>
      </c>
      <c r="H62" s="175">
        <v>0</v>
      </c>
      <c r="J62" s="221"/>
    </row>
    <row r="63" spans="1:10" ht="13.5" customHeight="1" thickBot="1">
      <c r="A63" s="176">
        <v>46</v>
      </c>
      <c r="B63" s="177" t="s">
        <v>224</v>
      </c>
      <c r="C63" s="177" t="s">
        <v>225</v>
      </c>
      <c r="D63" s="177" t="s">
        <v>165</v>
      </c>
      <c r="E63" s="178">
        <v>844.93799999999999</v>
      </c>
      <c r="F63" s="179"/>
      <c r="G63" s="109">
        <f t="shared" si="0"/>
        <v>0</v>
      </c>
      <c r="H63" s="180">
        <v>0</v>
      </c>
      <c r="J63" s="221"/>
    </row>
    <row r="64" spans="1:10" ht="21" customHeight="1" thickBot="1">
      <c r="A64" s="28"/>
      <c r="B64" s="29">
        <v>99</v>
      </c>
      <c r="C64" s="29" t="s">
        <v>1033</v>
      </c>
      <c r="D64" s="29"/>
      <c r="E64" s="30"/>
      <c r="F64" s="31"/>
      <c r="G64" s="31">
        <f>G65</f>
        <v>0</v>
      </c>
      <c r="H64" s="30">
        <v>0</v>
      </c>
      <c r="J64" s="221"/>
    </row>
    <row r="65" spans="1:10" ht="23.25" thickBot="1">
      <c r="A65" s="127">
        <v>47</v>
      </c>
      <c r="B65" s="128">
        <v>998276101</v>
      </c>
      <c r="C65" s="128" t="s">
        <v>1034</v>
      </c>
      <c r="D65" s="128" t="s">
        <v>165</v>
      </c>
      <c r="E65" s="129">
        <v>76.144999999999996</v>
      </c>
      <c r="F65" s="130"/>
      <c r="G65" s="151">
        <f t="shared" si="0"/>
        <v>0</v>
      </c>
      <c r="H65" s="131">
        <v>0</v>
      </c>
      <c r="J65" s="221"/>
    </row>
    <row r="66" spans="1:10" ht="21" customHeight="1">
      <c r="A66" s="52"/>
      <c r="B66" s="53"/>
      <c r="C66" s="53" t="s">
        <v>132</v>
      </c>
      <c r="D66" s="53"/>
      <c r="E66" s="54"/>
      <c r="F66" s="55"/>
      <c r="G66" s="55">
        <f>G11</f>
        <v>0</v>
      </c>
      <c r="H66" s="55">
        <f>H11</f>
        <v>3966.4279606999999</v>
      </c>
    </row>
    <row r="68" spans="1:10" ht="12.75">
      <c r="A68" s="411"/>
      <c r="B68" s="411"/>
      <c r="C68" s="411"/>
      <c r="D68" s="411"/>
      <c r="E68" s="411"/>
      <c r="F68" s="411"/>
      <c r="G68" s="411"/>
      <c r="H68" s="411"/>
    </row>
    <row r="69" spans="1:10" ht="50.25" customHeight="1">
      <c r="A69" s="412"/>
      <c r="B69" s="412"/>
      <c r="C69" s="412"/>
      <c r="D69" s="412"/>
      <c r="E69" s="412"/>
      <c r="F69" s="412"/>
      <c r="G69" s="412"/>
      <c r="H69" s="412"/>
    </row>
  </sheetData>
  <mergeCells count="3">
    <mergeCell ref="A4:B4"/>
    <mergeCell ref="A68:H68"/>
    <mergeCell ref="A69:H69"/>
  </mergeCells>
  <pageMargins left="0.7" right="0.7" top="0.75" bottom="0.75" header="0.3" footer="0.3"/>
  <pageSetup paperSize="9" scale="8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234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437.71862255000002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177.38815399999999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121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176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176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4</v>
      </c>
      <c r="F16" s="97"/>
      <c r="G16" s="97">
        <f t="shared" si="0"/>
        <v>0</v>
      </c>
      <c r="H16" s="104">
        <v>4.2840000000000003E-2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47.76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238.79900000000001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544.17999999999995</v>
      </c>
      <c r="F19" s="97"/>
      <c r="G19" s="97">
        <f t="shared" si="0"/>
        <v>0</v>
      </c>
      <c r="H19" s="104">
        <v>0.46255299999999999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544.17999999999995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208.15299999999999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395.49099999999999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138.69900000000001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108.053</v>
      </c>
      <c r="F24" s="165"/>
      <c r="G24" s="165">
        <f t="shared" si="0"/>
        <v>0</v>
      </c>
      <c r="H24" s="166">
        <v>176.88276099999999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108.053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108.053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108.053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2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2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4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130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130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42.108917249999998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21.45</v>
      </c>
      <c r="F35" s="101"/>
      <c r="G35" s="101">
        <f t="shared" si="0"/>
        <v>0</v>
      </c>
      <c r="H35" s="102">
        <v>40.557000000000002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3</v>
      </c>
      <c r="F36" s="97"/>
      <c r="G36" s="97">
        <f t="shared" si="0"/>
        <v>0</v>
      </c>
      <c r="H36" s="104">
        <v>1.9800000000000002E-2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3</v>
      </c>
      <c r="F37" s="165"/>
      <c r="G37" s="165">
        <f t="shared" si="0"/>
        <v>0</v>
      </c>
      <c r="H37" s="166">
        <v>3.5999999999999997E-2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0.67500000000000004</v>
      </c>
      <c r="F38" s="109"/>
      <c r="G38" s="109">
        <f t="shared" si="0"/>
        <v>0</v>
      </c>
      <c r="H38" s="110">
        <v>1.49611725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209.71797000000001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121</v>
      </c>
      <c r="F40" s="172"/>
      <c r="G40" s="101">
        <f t="shared" si="0"/>
        <v>0</v>
      </c>
      <c r="H40" s="173">
        <v>44.866799999999998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176</v>
      </c>
      <c r="F41" s="40"/>
      <c r="G41" s="97">
        <f t="shared" si="0"/>
        <v>0</v>
      </c>
      <c r="H41" s="175">
        <v>102.5112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176</v>
      </c>
      <c r="F42" s="40"/>
      <c r="G42" s="97">
        <f t="shared" si="0"/>
        <v>0</v>
      </c>
      <c r="H42" s="175">
        <v>0.28182000000000001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176</v>
      </c>
      <c r="F43" s="179"/>
      <c r="G43" s="109">
        <f t="shared" si="0"/>
        <v>0</v>
      </c>
      <c r="H43" s="180">
        <v>30.679110000000001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8.4961892999999993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127</v>
      </c>
      <c r="F45" s="101"/>
      <c r="G45" s="101">
        <f t="shared" si="0"/>
        <v>0</v>
      </c>
      <c r="H45" s="102">
        <v>1.2700000000000001E-3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127</v>
      </c>
      <c r="F46" s="165"/>
      <c r="G46" s="165">
        <f t="shared" si="0"/>
        <v>0</v>
      </c>
      <c r="H46" s="166">
        <v>1.397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3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3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130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6</v>
      </c>
      <c r="F50" s="97"/>
      <c r="G50" s="97">
        <f t="shared" si="0"/>
        <v>0</v>
      </c>
      <c r="H50" s="104">
        <v>0.22344839999999999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3</v>
      </c>
      <c r="F51" s="97"/>
      <c r="G51" s="97">
        <f t="shared" si="0"/>
        <v>0</v>
      </c>
      <c r="H51" s="104">
        <v>6.3944099999999997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3</v>
      </c>
      <c r="F52" s="97"/>
      <c r="G52" s="97">
        <f t="shared" si="0"/>
        <v>0</v>
      </c>
      <c r="H52" s="104">
        <v>2.10609E-2</v>
      </c>
      <c r="J52" s="221"/>
    </row>
    <row r="53" spans="1:10" s="168" customFormat="1" ht="34.5" customHeight="1" thickBot="1">
      <c r="A53" s="182">
        <v>37</v>
      </c>
      <c r="B53" s="183">
        <v>5524214249</v>
      </c>
      <c r="C53" s="183" t="s">
        <v>213</v>
      </c>
      <c r="D53" s="183" t="s">
        <v>177</v>
      </c>
      <c r="E53" s="184">
        <v>3</v>
      </c>
      <c r="F53" s="185"/>
      <c r="G53" s="185">
        <f t="shared" si="0"/>
        <v>0</v>
      </c>
      <c r="H53" s="186">
        <v>0.45900000000000002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7.3920000000000001E-3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110</v>
      </c>
      <c r="F55" s="172"/>
      <c r="G55" s="101">
        <f t="shared" si="0"/>
        <v>0</v>
      </c>
      <c r="H55" s="173">
        <v>3.6960000000000001E-3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110</v>
      </c>
      <c r="F56" s="40"/>
      <c r="G56" s="97">
        <f t="shared" si="0"/>
        <v>0</v>
      </c>
      <c r="H56" s="175">
        <v>3.6960000000000001E-3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141.251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3390.0239999999999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141.251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8.4960000000000004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4">
        <v>424.19963354999999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54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" right="0.7" top="0.75" bottom="0.75" header="0.3" footer="0.3"/>
  <pageSetup paperSize="9" scale="8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48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235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G12+G26+G28+G33+G43</f>
        <v>0</v>
      </c>
      <c r="H11" s="26">
        <f>H12+H26+H28+H33+H43</f>
        <v>16.591198850000001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SUM(G13:G25)</f>
        <v>0</v>
      </c>
      <c r="H12" s="30">
        <v>0.15351000000000001</v>
      </c>
    </row>
    <row r="13" spans="1:10" ht="24" customHeight="1">
      <c r="A13" s="98">
        <v>1</v>
      </c>
      <c r="B13" s="99">
        <v>130001101</v>
      </c>
      <c r="C13" s="99" t="s">
        <v>153</v>
      </c>
      <c r="D13" s="99" t="s">
        <v>154</v>
      </c>
      <c r="E13" s="100">
        <v>19.866</v>
      </c>
      <c r="F13" s="101"/>
      <c r="G13" s="101">
        <f t="shared" ref="G13:G44" si="0">ROUND(E13*F13,2)</f>
        <v>0</v>
      </c>
      <c r="H13" s="102">
        <v>0</v>
      </c>
      <c r="J13" s="221"/>
    </row>
    <row r="14" spans="1:10" ht="13.5" customHeight="1">
      <c r="A14" s="103">
        <v>2</v>
      </c>
      <c r="B14" s="95">
        <v>132201203</v>
      </c>
      <c r="C14" s="95" t="s">
        <v>156</v>
      </c>
      <c r="D14" s="95" t="s">
        <v>154</v>
      </c>
      <c r="E14" s="96">
        <v>99.33</v>
      </c>
      <c r="F14" s="97"/>
      <c r="G14" s="97">
        <f t="shared" si="0"/>
        <v>0</v>
      </c>
      <c r="H14" s="104">
        <v>0</v>
      </c>
      <c r="J14" s="221"/>
    </row>
    <row r="15" spans="1:10" ht="24" customHeight="1">
      <c r="A15" s="103">
        <v>3</v>
      </c>
      <c r="B15" s="95" t="s">
        <v>157</v>
      </c>
      <c r="C15" s="95" t="s">
        <v>158</v>
      </c>
      <c r="D15" s="95" t="s">
        <v>144</v>
      </c>
      <c r="E15" s="96">
        <v>180.6</v>
      </c>
      <c r="F15" s="97"/>
      <c r="G15" s="97">
        <f t="shared" si="0"/>
        <v>0</v>
      </c>
      <c r="H15" s="104">
        <v>0.15351000000000001</v>
      </c>
      <c r="J15" s="221"/>
    </row>
    <row r="16" spans="1:10" ht="24" customHeight="1">
      <c r="A16" s="103">
        <v>4</v>
      </c>
      <c r="B16" s="95" t="s">
        <v>159</v>
      </c>
      <c r="C16" s="95" t="s">
        <v>160</v>
      </c>
      <c r="D16" s="95" t="s">
        <v>144</v>
      </c>
      <c r="E16" s="96">
        <v>180.6</v>
      </c>
      <c r="F16" s="97"/>
      <c r="G16" s="97">
        <f t="shared" si="0"/>
        <v>0</v>
      </c>
      <c r="H16" s="104">
        <v>0</v>
      </c>
      <c r="J16" s="221"/>
    </row>
    <row r="17" spans="1:10" ht="24" customHeight="1">
      <c r="A17" s="103">
        <v>5</v>
      </c>
      <c r="B17" s="95" t="s">
        <v>161</v>
      </c>
      <c r="C17" s="187" t="s">
        <v>1036</v>
      </c>
      <c r="D17" s="95" t="s">
        <v>154</v>
      </c>
      <c r="E17" s="96">
        <v>32.340000000000003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 t="s">
        <v>163</v>
      </c>
      <c r="C18" s="95" t="s">
        <v>164</v>
      </c>
      <c r="D18" s="95" t="s">
        <v>165</v>
      </c>
      <c r="E18" s="96">
        <v>61.616999999999997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>
        <v>174101003</v>
      </c>
      <c r="C19" s="95" t="s">
        <v>167</v>
      </c>
      <c r="D19" s="95" t="s">
        <v>154</v>
      </c>
      <c r="E19" s="96">
        <v>66.989999999999995</v>
      </c>
      <c r="F19" s="97"/>
      <c r="G19" s="97">
        <f t="shared" si="0"/>
        <v>0</v>
      </c>
      <c r="H19" s="104">
        <v>0</v>
      </c>
      <c r="J19" s="221"/>
    </row>
    <row r="20" spans="1:10" ht="24" customHeight="1">
      <c r="A20" s="103">
        <v>8</v>
      </c>
      <c r="B20" s="95" t="s">
        <v>169</v>
      </c>
      <c r="C20" s="95" t="s">
        <v>170</v>
      </c>
      <c r="D20" s="95" t="s">
        <v>154</v>
      </c>
      <c r="E20" s="96">
        <v>24.751999999999999</v>
      </c>
      <c r="F20" s="97"/>
      <c r="G20" s="97">
        <f t="shared" si="0"/>
        <v>0</v>
      </c>
      <c r="H20" s="104">
        <v>0</v>
      </c>
      <c r="J20" s="221"/>
    </row>
    <row r="21" spans="1:10" ht="13.5" customHeight="1">
      <c r="A21" s="103">
        <v>9</v>
      </c>
      <c r="B21" s="95" t="s">
        <v>171</v>
      </c>
      <c r="C21" s="95" t="s">
        <v>172</v>
      </c>
      <c r="D21" s="95" t="s">
        <v>154</v>
      </c>
      <c r="E21" s="96">
        <v>24.751999999999999</v>
      </c>
      <c r="F21" s="97"/>
      <c r="G21" s="97">
        <f t="shared" si="0"/>
        <v>0</v>
      </c>
      <c r="H21" s="104">
        <v>0</v>
      </c>
      <c r="J21" s="221"/>
    </row>
    <row r="22" spans="1:10" s="168" customFormat="1" ht="13.5" customHeight="1">
      <c r="A22" s="167">
        <v>10</v>
      </c>
      <c r="B22" s="163" t="s">
        <v>173</v>
      </c>
      <c r="C22" s="163" t="s">
        <v>174</v>
      </c>
      <c r="D22" s="163" t="s">
        <v>154</v>
      </c>
      <c r="E22" s="164">
        <v>24.751999999999999</v>
      </c>
      <c r="F22" s="165"/>
      <c r="G22" s="165">
        <f t="shared" si="0"/>
        <v>0</v>
      </c>
      <c r="H22" s="166">
        <v>0</v>
      </c>
      <c r="J22" s="221"/>
    </row>
    <row r="23" spans="1:10" ht="13.5" customHeight="1">
      <c r="A23" s="103">
        <v>11</v>
      </c>
      <c r="B23" s="95" t="s">
        <v>175</v>
      </c>
      <c r="C23" s="95" t="s">
        <v>176</v>
      </c>
      <c r="D23" s="95" t="s">
        <v>177</v>
      </c>
      <c r="E23" s="96">
        <v>2</v>
      </c>
      <c r="F23" s="97"/>
      <c r="G23" s="97">
        <f t="shared" si="0"/>
        <v>0</v>
      </c>
      <c r="H23" s="104">
        <v>0</v>
      </c>
      <c r="J23" s="221"/>
    </row>
    <row r="24" spans="1:10" ht="13.5" customHeight="1">
      <c r="A24" s="103">
        <v>12</v>
      </c>
      <c r="B24" s="95" t="s">
        <v>178</v>
      </c>
      <c r="C24" s="95" t="s">
        <v>179</v>
      </c>
      <c r="D24" s="95" t="s">
        <v>177</v>
      </c>
      <c r="E24" s="96">
        <v>1</v>
      </c>
      <c r="F24" s="97"/>
      <c r="G24" s="97">
        <f t="shared" si="0"/>
        <v>0</v>
      </c>
      <c r="H24" s="104">
        <v>0</v>
      </c>
      <c r="J24" s="221"/>
    </row>
    <row r="25" spans="1:10" ht="13.5" customHeight="1" thickBot="1">
      <c r="A25" s="105">
        <v>13</v>
      </c>
      <c r="B25" s="106" t="s">
        <v>182</v>
      </c>
      <c r="C25" s="106" t="s">
        <v>183</v>
      </c>
      <c r="D25" s="106" t="s">
        <v>151</v>
      </c>
      <c r="E25" s="108">
        <v>42</v>
      </c>
      <c r="F25" s="109"/>
      <c r="G25" s="109">
        <f t="shared" si="0"/>
        <v>0</v>
      </c>
      <c r="H25" s="110">
        <v>0</v>
      </c>
      <c r="J25" s="221"/>
    </row>
    <row r="26" spans="1:10" ht="21" customHeight="1" thickBot="1">
      <c r="A26" s="28"/>
      <c r="B26" s="29" t="s">
        <v>7</v>
      </c>
      <c r="C26" s="29" t="s">
        <v>127</v>
      </c>
      <c r="D26" s="29"/>
      <c r="E26" s="30"/>
      <c r="F26" s="31"/>
      <c r="G26" s="31">
        <f>G27</f>
        <v>0</v>
      </c>
      <c r="H26" s="30">
        <v>0</v>
      </c>
      <c r="J26" s="221"/>
    </row>
    <row r="27" spans="1:10" ht="13.5" customHeight="1" thickBot="1">
      <c r="A27" s="127">
        <v>14</v>
      </c>
      <c r="B27" s="128" t="s">
        <v>184</v>
      </c>
      <c r="C27" s="128" t="s">
        <v>185</v>
      </c>
      <c r="D27" s="128" t="s">
        <v>151</v>
      </c>
      <c r="E27" s="129">
        <v>42</v>
      </c>
      <c r="F27" s="130"/>
      <c r="G27" s="151">
        <f t="shared" si="0"/>
        <v>0</v>
      </c>
      <c r="H27" s="131">
        <v>0</v>
      </c>
      <c r="J27" s="221"/>
    </row>
    <row r="28" spans="1:10" ht="21" customHeight="1" thickBot="1">
      <c r="A28" s="28"/>
      <c r="B28" s="29" t="s">
        <v>9</v>
      </c>
      <c r="C28" s="29" t="s">
        <v>128</v>
      </c>
      <c r="D28" s="29"/>
      <c r="E28" s="30"/>
      <c r="F28" s="31"/>
      <c r="G28" s="31">
        <f>SUM(G29:G32)</f>
        <v>0</v>
      </c>
      <c r="H28" s="31">
        <f>SUM(H29:H32)</f>
        <v>13.62030575</v>
      </c>
      <c r="J28" s="221"/>
    </row>
    <row r="29" spans="1:10" ht="24" customHeight="1">
      <c r="A29" s="98">
        <v>15</v>
      </c>
      <c r="B29" s="99">
        <v>451573111</v>
      </c>
      <c r="C29" s="99" t="s">
        <v>187</v>
      </c>
      <c r="D29" s="99" t="s">
        <v>154</v>
      </c>
      <c r="E29" s="100">
        <v>6.93</v>
      </c>
      <c r="F29" s="101"/>
      <c r="G29" s="101">
        <f t="shared" si="0"/>
        <v>0</v>
      </c>
      <c r="H29" s="102">
        <v>13.103</v>
      </c>
      <c r="J29" s="221"/>
    </row>
    <row r="30" spans="1:10" ht="24" customHeight="1">
      <c r="A30" s="103">
        <v>16</v>
      </c>
      <c r="B30" s="95" t="s">
        <v>188</v>
      </c>
      <c r="C30" s="95" t="s">
        <v>189</v>
      </c>
      <c r="D30" s="95" t="s">
        <v>177</v>
      </c>
      <c r="E30" s="96">
        <v>1</v>
      </c>
      <c r="F30" s="97"/>
      <c r="G30" s="97">
        <f t="shared" si="0"/>
        <v>0</v>
      </c>
      <c r="H30" s="104">
        <v>6.6E-3</v>
      </c>
      <c r="J30" s="221"/>
    </row>
    <row r="31" spans="1:10" s="168" customFormat="1" ht="13.5" customHeight="1">
      <c r="A31" s="167">
        <v>17</v>
      </c>
      <c r="B31" s="163" t="s">
        <v>190</v>
      </c>
      <c r="C31" s="163" t="s">
        <v>191</v>
      </c>
      <c r="D31" s="163" t="s">
        <v>177</v>
      </c>
      <c r="E31" s="164">
        <v>1</v>
      </c>
      <c r="F31" s="165"/>
      <c r="G31" s="165">
        <f t="shared" si="0"/>
        <v>0</v>
      </c>
      <c r="H31" s="166">
        <v>1.2E-2</v>
      </c>
      <c r="J31" s="221"/>
    </row>
    <row r="32" spans="1:10" ht="13.5" customHeight="1" thickBot="1">
      <c r="A32" s="105">
        <v>18</v>
      </c>
      <c r="B32" s="106" t="s">
        <v>192</v>
      </c>
      <c r="C32" s="106" t="s">
        <v>193</v>
      </c>
      <c r="D32" s="106" t="s">
        <v>154</v>
      </c>
      <c r="E32" s="108">
        <v>0.22500000000000001</v>
      </c>
      <c r="F32" s="109"/>
      <c r="G32" s="109">
        <f t="shared" si="0"/>
        <v>0</v>
      </c>
      <c r="H32" s="110">
        <v>0.49870575</v>
      </c>
      <c r="J32" s="221"/>
    </row>
    <row r="33" spans="1:10" ht="21" customHeight="1" thickBot="1">
      <c r="A33" s="28"/>
      <c r="B33" s="29" t="s">
        <v>13</v>
      </c>
      <c r="C33" s="29" t="s">
        <v>130</v>
      </c>
      <c r="D33" s="29"/>
      <c r="E33" s="30"/>
      <c r="F33" s="31"/>
      <c r="G33" s="31">
        <f>SUM(G34:G42)</f>
        <v>0</v>
      </c>
      <c r="H33" s="30">
        <v>2.8173830999999998</v>
      </c>
      <c r="J33" s="221"/>
    </row>
    <row r="34" spans="1:10" ht="24" customHeight="1">
      <c r="A34" s="98">
        <v>19</v>
      </c>
      <c r="B34" s="99">
        <v>871373121</v>
      </c>
      <c r="C34" s="99" t="s">
        <v>205</v>
      </c>
      <c r="D34" s="99" t="s">
        <v>151</v>
      </c>
      <c r="E34" s="100">
        <v>41</v>
      </c>
      <c r="F34" s="101"/>
      <c r="G34" s="101">
        <f t="shared" si="0"/>
        <v>0</v>
      </c>
      <c r="H34" s="102">
        <v>4.0999999999999999E-4</v>
      </c>
      <c r="J34" s="221"/>
    </row>
    <row r="35" spans="1:10" s="168" customFormat="1" ht="13.5" customHeight="1">
      <c r="A35" s="167">
        <v>20</v>
      </c>
      <c r="B35" s="163" t="s">
        <v>1539</v>
      </c>
      <c r="C35" s="163" t="s">
        <v>1538</v>
      </c>
      <c r="D35" s="163" t="s">
        <v>151</v>
      </c>
      <c r="E35" s="164">
        <v>41</v>
      </c>
      <c r="F35" s="165"/>
      <c r="G35" s="165">
        <f t="shared" si="0"/>
        <v>0</v>
      </c>
      <c r="H35" s="166">
        <v>0.45100000000000001</v>
      </c>
      <c r="J35" s="221"/>
    </row>
    <row r="36" spans="1:10" ht="11.25">
      <c r="A36" s="103">
        <v>21</v>
      </c>
      <c r="B36" s="95">
        <v>877374172</v>
      </c>
      <c r="C36" s="95" t="s">
        <v>1035</v>
      </c>
      <c r="D36" s="95" t="s">
        <v>177</v>
      </c>
      <c r="E36" s="96">
        <v>1</v>
      </c>
      <c r="F36" s="97"/>
      <c r="G36" s="97">
        <f t="shared" si="0"/>
        <v>0</v>
      </c>
      <c r="H36" s="104">
        <v>0</v>
      </c>
      <c r="J36" s="221"/>
    </row>
    <row r="37" spans="1:10" s="168" customFormat="1" ht="13.5" customHeight="1">
      <c r="A37" s="167">
        <v>22</v>
      </c>
      <c r="B37" s="181" t="s">
        <v>1541</v>
      </c>
      <c r="C37" s="163" t="s">
        <v>1540</v>
      </c>
      <c r="D37" s="163" t="s">
        <v>177</v>
      </c>
      <c r="E37" s="164">
        <v>1</v>
      </c>
      <c r="F37" s="165"/>
      <c r="G37" s="165">
        <f t="shared" si="0"/>
        <v>0</v>
      </c>
      <c r="H37" s="166">
        <v>0</v>
      </c>
      <c r="J37" s="221"/>
    </row>
    <row r="38" spans="1:10" ht="13.5" customHeight="1">
      <c r="A38" s="103">
        <v>23</v>
      </c>
      <c r="B38" s="95" t="s">
        <v>206</v>
      </c>
      <c r="C38" s="95" t="s">
        <v>207</v>
      </c>
      <c r="D38" s="95" t="s">
        <v>151</v>
      </c>
      <c r="E38" s="96">
        <v>42</v>
      </c>
      <c r="F38" s="97"/>
      <c r="G38" s="97">
        <f t="shared" si="0"/>
        <v>0</v>
      </c>
      <c r="H38" s="104">
        <v>0</v>
      </c>
      <c r="J38" s="221"/>
    </row>
    <row r="39" spans="1:10" ht="13.5" customHeight="1">
      <c r="A39" s="103">
        <v>24</v>
      </c>
      <c r="B39" s="95" t="s">
        <v>208</v>
      </c>
      <c r="C39" s="95" t="s">
        <v>209</v>
      </c>
      <c r="D39" s="95" t="s">
        <v>177</v>
      </c>
      <c r="E39" s="96">
        <v>2</v>
      </c>
      <c r="F39" s="97"/>
      <c r="G39" s="97">
        <f t="shared" si="0"/>
        <v>0</v>
      </c>
      <c r="H39" s="104">
        <v>7.4482800000000002E-2</v>
      </c>
      <c r="J39" s="221"/>
    </row>
    <row r="40" spans="1:10" ht="45" customHeight="1">
      <c r="A40" s="103">
        <v>25</v>
      </c>
      <c r="B40" s="95">
        <v>894411121</v>
      </c>
      <c r="C40" s="95" t="s">
        <v>210</v>
      </c>
      <c r="D40" s="95" t="s">
        <v>177</v>
      </c>
      <c r="E40" s="96">
        <v>1</v>
      </c>
      <c r="F40" s="97"/>
      <c r="G40" s="97">
        <f t="shared" si="0"/>
        <v>0</v>
      </c>
      <c r="H40" s="104">
        <v>2.1314700000000002</v>
      </c>
      <c r="J40" s="221"/>
    </row>
    <row r="41" spans="1:10" ht="34.5" customHeight="1">
      <c r="A41" s="103">
        <v>26</v>
      </c>
      <c r="B41" s="95">
        <v>899104111</v>
      </c>
      <c r="C41" s="95" t="s">
        <v>211</v>
      </c>
      <c r="D41" s="95" t="s">
        <v>177</v>
      </c>
      <c r="E41" s="96">
        <v>1</v>
      </c>
      <c r="F41" s="97"/>
      <c r="G41" s="97">
        <f t="shared" si="0"/>
        <v>0</v>
      </c>
      <c r="H41" s="104">
        <v>7.0203000000000002E-3</v>
      </c>
      <c r="J41" s="221"/>
    </row>
    <row r="42" spans="1:10" s="168" customFormat="1" ht="34.5" customHeight="1" thickBot="1">
      <c r="A42" s="182">
        <v>27</v>
      </c>
      <c r="B42" s="183">
        <v>5524214249</v>
      </c>
      <c r="C42" s="183" t="s">
        <v>213</v>
      </c>
      <c r="D42" s="183" t="s">
        <v>177</v>
      </c>
      <c r="E42" s="184">
        <v>1</v>
      </c>
      <c r="F42" s="185"/>
      <c r="G42" s="185">
        <f>ROUND(E42*F42,2)</f>
        <v>0</v>
      </c>
      <c r="H42" s="186">
        <v>0.153</v>
      </c>
      <c r="J42" s="221"/>
    </row>
    <row r="43" spans="1:10" ht="21" customHeight="1" thickBot="1">
      <c r="A43" s="28"/>
      <c r="B43" s="29">
        <v>99</v>
      </c>
      <c r="C43" s="29" t="s">
        <v>1033</v>
      </c>
      <c r="D43" s="29"/>
      <c r="E43" s="30"/>
      <c r="F43" s="31"/>
      <c r="G43" s="31">
        <f>G44</f>
        <v>0</v>
      </c>
      <c r="H43" s="30">
        <v>0</v>
      </c>
      <c r="J43" s="221"/>
    </row>
    <row r="44" spans="1:10" ht="23.25" thickBot="1">
      <c r="A44" s="127">
        <v>28</v>
      </c>
      <c r="B44" s="128">
        <v>998276101</v>
      </c>
      <c r="C44" s="128" t="s">
        <v>1034</v>
      </c>
      <c r="D44" s="128" t="s">
        <v>165</v>
      </c>
      <c r="E44" s="129">
        <v>2.8170000000000002</v>
      </c>
      <c r="F44" s="130"/>
      <c r="G44" s="151">
        <f t="shared" si="0"/>
        <v>0</v>
      </c>
      <c r="H44" s="131">
        <v>0</v>
      </c>
      <c r="J44" s="221"/>
    </row>
    <row r="45" spans="1:10" ht="21" customHeight="1">
      <c r="A45" s="52"/>
      <c r="B45" s="53"/>
      <c r="C45" s="53" t="s">
        <v>132</v>
      </c>
      <c r="D45" s="53"/>
      <c r="E45" s="54"/>
      <c r="F45" s="55"/>
      <c r="G45" s="55">
        <f>G11</f>
        <v>0</v>
      </c>
      <c r="H45" s="55">
        <f>H11</f>
        <v>16.591198850000001</v>
      </c>
    </row>
    <row r="47" spans="1:10" ht="12.75">
      <c r="A47" s="411"/>
      <c r="B47" s="411"/>
      <c r="C47" s="411"/>
      <c r="D47" s="411"/>
      <c r="E47" s="411"/>
      <c r="F47" s="411"/>
      <c r="G47" s="411"/>
      <c r="H47" s="411"/>
    </row>
    <row r="48" spans="1:10" ht="51.75" customHeight="1">
      <c r="A48" s="412"/>
      <c r="B48" s="412"/>
      <c r="C48" s="412"/>
      <c r="D48" s="412"/>
      <c r="E48" s="412"/>
      <c r="F48" s="412"/>
      <c r="G48" s="412"/>
      <c r="H48" s="412"/>
    </row>
  </sheetData>
  <mergeCells count="3">
    <mergeCell ref="A4:B4"/>
    <mergeCell ref="A47:H47"/>
    <mergeCell ref="A48:H48"/>
  </mergeCells>
  <pageMargins left="0.7" right="0.7" top="0.75" bottom="0.75" header="0.3" footer="0.3"/>
  <pageSetup paperSize="9" scale="8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236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1085.1237293500001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529.36944459999995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277.2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403.2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403.2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15</v>
      </c>
      <c r="F16" s="97"/>
      <c r="G16" s="97">
        <f t="shared" si="0"/>
        <v>0</v>
      </c>
      <c r="H16" s="104">
        <v>0.16064999999999999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103.34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516.70100000000002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1191.4559999999999</v>
      </c>
      <c r="F19" s="97"/>
      <c r="G19" s="97">
        <f t="shared" si="0"/>
        <v>0</v>
      </c>
      <c r="H19" s="104">
        <v>1.0127375999999999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1191.4559999999999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516.70100000000002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981.73199999999997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322.661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322.661</v>
      </c>
      <c r="F24" s="165"/>
      <c r="G24" s="165">
        <f t="shared" si="0"/>
        <v>0</v>
      </c>
      <c r="H24" s="166">
        <v>528.196057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148.511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148.511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148.511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4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4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6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252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252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56.033284650000006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41.58</v>
      </c>
      <c r="F35" s="101"/>
      <c r="G35" s="101">
        <f t="shared" si="0"/>
        <v>0</v>
      </c>
      <c r="H35" s="102">
        <v>52.412144400000003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7</v>
      </c>
      <c r="F36" s="97"/>
      <c r="G36" s="97">
        <f t="shared" si="0"/>
        <v>0</v>
      </c>
      <c r="H36" s="104">
        <v>4.6199999999999998E-2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7</v>
      </c>
      <c r="F37" s="165"/>
      <c r="G37" s="165">
        <f t="shared" si="0"/>
        <v>0</v>
      </c>
      <c r="H37" s="166">
        <v>8.4000000000000005E-2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1.575</v>
      </c>
      <c r="F38" s="109"/>
      <c r="G38" s="109">
        <f t="shared" si="0"/>
        <v>0</v>
      </c>
      <c r="H38" s="110">
        <v>3.49094025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480.44480399999998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277.2</v>
      </c>
      <c r="F40" s="172"/>
      <c r="G40" s="101">
        <f t="shared" si="0"/>
        <v>0</v>
      </c>
      <c r="H40" s="173">
        <v>102.78576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403.2</v>
      </c>
      <c r="F41" s="40"/>
      <c r="G41" s="97">
        <f t="shared" si="0"/>
        <v>0</v>
      </c>
      <c r="H41" s="175">
        <v>234.84384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403.2</v>
      </c>
      <c r="F42" s="40"/>
      <c r="G42" s="97">
        <f t="shared" si="0"/>
        <v>0</v>
      </c>
      <c r="H42" s="175">
        <v>0.64562399999999998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403.2</v>
      </c>
      <c r="F43" s="179"/>
      <c r="G43" s="109">
        <f t="shared" si="0"/>
        <v>0</v>
      </c>
      <c r="H43" s="180">
        <v>70.283051999999998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19.2592617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245</v>
      </c>
      <c r="F45" s="101"/>
      <c r="G45" s="101">
        <f t="shared" si="0"/>
        <v>0</v>
      </c>
      <c r="H45" s="102">
        <v>2.4499999999999999E-3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245</v>
      </c>
      <c r="F46" s="165"/>
      <c r="G46" s="165">
        <f t="shared" si="0"/>
        <v>0</v>
      </c>
      <c r="H46" s="166">
        <v>2.6949999999999998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4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4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252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14</v>
      </c>
      <c r="F50" s="97"/>
      <c r="G50" s="97">
        <f t="shared" si="0"/>
        <v>0</v>
      </c>
      <c r="H50" s="104">
        <v>0.52137960000000005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7</v>
      </c>
      <c r="F51" s="97"/>
      <c r="G51" s="97">
        <f t="shared" si="0"/>
        <v>0</v>
      </c>
      <c r="H51" s="104">
        <v>14.92029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7</v>
      </c>
      <c r="F52" s="97"/>
      <c r="G52" s="97">
        <f t="shared" si="0"/>
        <v>0</v>
      </c>
      <c r="H52" s="104">
        <v>4.9142100000000001E-2</v>
      </c>
      <c r="J52" s="221"/>
    </row>
    <row r="53" spans="1:10" s="168" customFormat="1" ht="34.5" customHeight="1" thickBot="1">
      <c r="A53" s="182">
        <v>37</v>
      </c>
      <c r="B53" s="183">
        <v>5524214249</v>
      </c>
      <c r="C53" s="183" t="s">
        <v>213</v>
      </c>
      <c r="D53" s="183" t="s">
        <v>177</v>
      </c>
      <c r="E53" s="184">
        <v>7</v>
      </c>
      <c r="F53" s="185"/>
      <c r="G53" s="185">
        <f>ROUND(E53*F53,2)</f>
        <v>0</v>
      </c>
      <c r="H53" s="186">
        <v>1.071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1.6934399999999999E-2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252</v>
      </c>
      <c r="F55" s="172"/>
      <c r="G55" s="101">
        <f t="shared" si="0"/>
        <v>0</v>
      </c>
      <c r="H55" s="173">
        <v>8.4671999999999994E-3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252</v>
      </c>
      <c r="F56" s="40"/>
      <c r="G56" s="97">
        <f t="shared" si="0"/>
        <v>0</v>
      </c>
      <c r="H56" s="175">
        <v>8.4671999999999994E-3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323.59300000000002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7766.232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323.59300000000002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19.259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5">
        <f>H11</f>
        <v>1085.1237293500001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46.5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" right="0.7" top="0.75" bottom="0.75" header="0.3" footer="0.3"/>
  <pageSetup paperSize="9" scale="8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69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237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G12+G33+G35+G40+G47+G58+G64</f>
        <v>0</v>
      </c>
      <c r="H11" s="26">
        <f>H12+H33+H35+H40+H47+H58+H64</f>
        <v>328.86126860000002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SUM(G13:G32)</f>
        <v>0</v>
      </c>
      <c r="H12" s="30">
        <v>141.20824039999999</v>
      </c>
    </row>
    <row r="13" spans="1:10" ht="22.5">
      <c r="A13" s="98">
        <v>1</v>
      </c>
      <c r="B13" s="99">
        <v>113106612</v>
      </c>
      <c r="C13" s="189" t="s">
        <v>1039</v>
      </c>
      <c r="D13" s="189" t="s">
        <v>144</v>
      </c>
      <c r="E13" s="100">
        <v>11.2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113107212</v>
      </c>
      <c r="C14" s="95" t="s">
        <v>143</v>
      </c>
      <c r="D14" s="95" t="s">
        <v>144</v>
      </c>
      <c r="E14" s="96">
        <v>77.2</v>
      </c>
      <c r="F14" s="97"/>
      <c r="G14" s="97">
        <f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113107223</v>
      </c>
      <c r="C15" s="95" t="s">
        <v>146</v>
      </c>
      <c r="D15" s="95" t="s">
        <v>144</v>
      </c>
      <c r="E15" s="96">
        <v>124</v>
      </c>
      <c r="F15" s="97"/>
      <c r="G15" s="97">
        <f t="shared" ref="G15:G65" si="0">ROUND(E15*F15,2)</f>
        <v>0</v>
      </c>
      <c r="H15" s="104">
        <v>0</v>
      </c>
      <c r="J15" s="221"/>
    </row>
    <row r="16" spans="1:10" ht="24" customHeight="1">
      <c r="A16" s="103">
        <v>4</v>
      </c>
      <c r="B16" s="95">
        <v>113107242</v>
      </c>
      <c r="C16" s="95" t="s">
        <v>148</v>
      </c>
      <c r="D16" s="95" t="s">
        <v>144</v>
      </c>
      <c r="E16" s="96">
        <v>180</v>
      </c>
      <c r="F16" s="97"/>
      <c r="G16" s="97">
        <f t="shared" si="0"/>
        <v>0</v>
      </c>
      <c r="H16" s="104">
        <v>0</v>
      </c>
      <c r="J16" s="221"/>
    </row>
    <row r="17" spans="1:10" ht="13.5" customHeight="1">
      <c r="A17" s="103">
        <v>5</v>
      </c>
      <c r="B17" s="95" t="s">
        <v>149</v>
      </c>
      <c r="C17" s="95" t="s">
        <v>150</v>
      </c>
      <c r="D17" s="95" t="s">
        <v>151</v>
      </c>
      <c r="E17" s="96">
        <v>6</v>
      </c>
      <c r="F17" s="97"/>
      <c r="G17" s="97">
        <f t="shared" si="0"/>
        <v>0</v>
      </c>
      <c r="H17" s="104">
        <v>6.4259999999999998E-2</v>
      </c>
      <c r="J17" s="221"/>
    </row>
    <row r="18" spans="1:10" ht="24" customHeight="1">
      <c r="A18" s="103">
        <v>6</v>
      </c>
      <c r="B18" s="95">
        <v>130001101</v>
      </c>
      <c r="C18" s="95" t="s">
        <v>153</v>
      </c>
      <c r="D18" s="95" t="s">
        <v>154</v>
      </c>
      <c r="E18" s="96">
        <v>66.905000000000001</v>
      </c>
      <c r="F18" s="97"/>
      <c r="G18" s="97">
        <f t="shared" si="0"/>
        <v>0</v>
      </c>
      <c r="H18" s="104">
        <v>0</v>
      </c>
      <c r="J18" s="221"/>
    </row>
    <row r="19" spans="1:10" ht="13.5" customHeight="1">
      <c r="A19" s="103">
        <v>7</v>
      </c>
      <c r="B19" s="95">
        <v>132201203</v>
      </c>
      <c r="C19" s="95" t="s">
        <v>156</v>
      </c>
      <c r="D19" s="95" t="s">
        <v>154</v>
      </c>
      <c r="E19" s="96">
        <v>334.52300000000002</v>
      </c>
      <c r="F19" s="97"/>
      <c r="G19" s="97">
        <f t="shared" si="0"/>
        <v>0</v>
      </c>
      <c r="H19" s="104">
        <v>0</v>
      </c>
      <c r="J19" s="221"/>
    </row>
    <row r="20" spans="1:10" ht="24" customHeight="1">
      <c r="A20" s="103">
        <v>8</v>
      </c>
      <c r="B20" s="95" t="s">
        <v>157</v>
      </c>
      <c r="C20" s="95" t="s">
        <v>158</v>
      </c>
      <c r="D20" s="95" t="s">
        <v>144</v>
      </c>
      <c r="E20" s="96">
        <v>676.22400000000005</v>
      </c>
      <c r="F20" s="97"/>
      <c r="G20" s="97">
        <f t="shared" si="0"/>
        <v>0</v>
      </c>
      <c r="H20" s="104">
        <v>0.57479040000000003</v>
      </c>
      <c r="J20" s="221"/>
    </row>
    <row r="21" spans="1:10" ht="24" customHeight="1">
      <c r="A21" s="103">
        <v>9</v>
      </c>
      <c r="B21" s="95" t="s">
        <v>159</v>
      </c>
      <c r="C21" s="95" t="s">
        <v>160</v>
      </c>
      <c r="D21" s="95" t="s">
        <v>144</v>
      </c>
      <c r="E21" s="96">
        <v>676.22400000000005</v>
      </c>
      <c r="F21" s="97"/>
      <c r="G21" s="97">
        <f t="shared" si="0"/>
        <v>0</v>
      </c>
      <c r="H21" s="104">
        <v>0</v>
      </c>
      <c r="J21" s="221"/>
    </row>
    <row r="22" spans="1:10" ht="24" customHeight="1">
      <c r="A22" s="103">
        <v>10</v>
      </c>
      <c r="B22" s="95" t="s">
        <v>161</v>
      </c>
      <c r="C22" s="187" t="s">
        <v>1036</v>
      </c>
      <c r="D22" s="95" t="s">
        <v>154</v>
      </c>
      <c r="E22" s="96">
        <v>196.75</v>
      </c>
      <c r="F22" s="97"/>
      <c r="G22" s="97">
        <f t="shared" si="0"/>
        <v>0</v>
      </c>
      <c r="H22" s="104">
        <v>0</v>
      </c>
      <c r="J22" s="221"/>
    </row>
    <row r="23" spans="1:10" ht="13.5" customHeight="1">
      <c r="A23" s="103">
        <v>11</v>
      </c>
      <c r="B23" s="95" t="s">
        <v>163</v>
      </c>
      <c r="C23" s="95" t="s">
        <v>164</v>
      </c>
      <c r="D23" s="95" t="s">
        <v>165</v>
      </c>
      <c r="E23" s="96">
        <v>373.82499999999999</v>
      </c>
      <c r="F23" s="97"/>
      <c r="G23" s="97">
        <f t="shared" si="0"/>
        <v>0</v>
      </c>
      <c r="H23" s="104">
        <v>0</v>
      </c>
      <c r="J23" s="221"/>
    </row>
    <row r="24" spans="1:10" ht="24" customHeight="1">
      <c r="A24" s="103">
        <v>12</v>
      </c>
      <c r="B24" s="95">
        <v>174101003</v>
      </c>
      <c r="C24" s="95" t="s">
        <v>167</v>
      </c>
      <c r="D24" s="95" t="s">
        <v>154</v>
      </c>
      <c r="E24" s="96">
        <v>223.643</v>
      </c>
      <c r="F24" s="97"/>
      <c r="G24" s="97">
        <f t="shared" si="0"/>
        <v>0</v>
      </c>
      <c r="H24" s="104">
        <v>0</v>
      </c>
      <c r="J24" s="221"/>
    </row>
    <row r="25" spans="1:10" s="168" customFormat="1" ht="13.5" customHeight="1">
      <c r="A25" s="167">
        <v>13</v>
      </c>
      <c r="B25" s="163" t="s">
        <v>168</v>
      </c>
      <c r="C25" s="163" t="s">
        <v>1182</v>
      </c>
      <c r="D25" s="163" t="s">
        <v>154</v>
      </c>
      <c r="E25" s="164">
        <v>85.87</v>
      </c>
      <c r="F25" s="165"/>
      <c r="G25" s="165">
        <f t="shared" si="0"/>
        <v>0</v>
      </c>
      <c r="H25" s="166">
        <v>140.56918999999999</v>
      </c>
      <c r="J25" s="221"/>
    </row>
    <row r="26" spans="1:10" ht="24" customHeight="1">
      <c r="A26" s="103">
        <v>14</v>
      </c>
      <c r="B26" s="95" t="s">
        <v>169</v>
      </c>
      <c r="C26" s="95" t="s">
        <v>170</v>
      </c>
      <c r="D26" s="95" t="s">
        <v>154</v>
      </c>
      <c r="E26" s="96">
        <v>84.863</v>
      </c>
      <c r="F26" s="97"/>
      <c r="G26" s="97">
        <f t="shared" si="0"/>
        <v>0</v>
      </c>
      <c r="H26" s="104">
        <v>0</v>
      </c>
      <c r="J26" s="221"/>
    </row>
    <row r="27" spans="1:10" ht="13.5" customHeight="1">
      <c r="A27" s="103">
        <v>15</v>
      </c>
      <c r="B27" s="95" t="s">
        <v>171</v>
      </c>
      <c r="C27" s="95" t="s">
        <v>172</v>
      </c>
      <c r="D27" s="95" t="s">
        <v>154</v>
      </c>
      <c r="E27" s="96">
        <v>84.863</v>
      </c>
      <c r="F27" s="97"/>
      <c r="G27" s="97">
        <f t="shared" si="0"/>
        <v>0</v>
      </c>
      <c r="H27" s="104">
        <v>0</v>
      </c>
      <c r="J27" s="221"/>
    </row>
    <row r="28" spans="1:10" s="168" customFormat="1" ht="13.5" customHeight="1">
      <c r="A28" s="167">
        <v>16</v>
      </c>
      <c r="B28" s="163" t="s">
        <v>173</v>
      </c>
      <c r="C28" s="163" t="s">
        <v>174</v>
      </c>
      <c r="D28" s="163" t="s">
        <v>154</v>
      </c>
      <c r="E28" s="164">
        <v>84.863</v>
      </c>
      <c r="F28" s="165"/>
      <c r="G28" s="165">
        <f t="shared" si="0"/>
        <v>0</v>
      </c>
      <c r="H28" s="166">
        <v>0</v>
      </c>
      <c r="J28" s="221"/>
    </row>
    <row r="29" spans="1:10" ht="13.5" customHeight="1">
      <c r="A29" s="103">
        <v>17</v>
      </c>
      <c r="B29" s="95" t="s">
        <v>175</v>
      </c>
      <c r="C29" s="95" t="s">
        <v>176</v>
      </c>
      <c r="D29" s="95" t="s">
        <v>177</v>
      </c>
      <c r="E29" s="96">
        <v>2</v>
      </c>
      <c r="F29" s="97"/>
      <c r="G29" s="97">
        <f t="shared" si="0"/>
        <v>0</v>
      </c>
      <c r="H29" s="104">
        <v>0</v>
      </c>
      <c r="J29" s="221"/>
    </row>
    <row r="30" spans="1:10" ht="13.5" customHeight="1">
      <c r="A30" s="103">
        <v>18</v>
      </c>
      <c r="B30" s="95" t="s">
        <v>178</v>
      </c>
      <c r="C30" s="95" t="s">
        <v>179</v>
      </c>
      <c r="D30" s="95" t="s">
        <v>177</v>
      </c>
      <c r="E30" s="96">
        <v>2</v>
      </c>
      <c r="F30" s="97"/>
      <c r="G30" s="97">
        <f t="shared" si="0"/>
        <v>0</v>
      </c>
      <c r="H30" s="104">
        <v>0</v>
      </c>
      <c r="J30" s="221"/>
    </row>
    <row r="31" spans="1:10" ht="24" customHeight="1">
      <c r="A31" s="103">
        <v>19</v>
      </c>
      <c r="B31" s="95" t="s">
        <v>180</v>
      </c>
      <c r="C31" s="95" t="s">
        <v>181</v>
      </c>
      <c r="D31" s="95" t="s">
        <v>177</v>
      </c>
      <c r="E31" s="96">
        <v>4</v>
      </c>
      <c r="F31" s="97"/>
      <c r="G31" s="97">
        <f t="shared" si="0"/>
        <v>0</v>
      </c>
      <c r="H31" s="104">
        <v>0</v>
      </c>
      <c r="J31" s="221"/>
    </row>
    <row r="32" spans="1:10" ht="13.5" customHeight="1" thickBot="1">
      <c r="A32" s="105">
        <v>20</v>
      </c>
      <c r="B32" s="106" t="s">
        <v>182</v>
      </c>
      <c r="C32" s="106" t="s">
        <v>183</v>
      </c>
      <c r="D32" s="106" t="s">
        <v>151</v>
      </c>
      <c r="E32" s="108">
        <v>144</v>
      </c>
      <c r="F32" s="109"/>
      <c r="G32" s="109">
        <f t="shared" si="0"/>
        <v>0</v>
      </c>
      <c r="H32" s="110">
        <v>0</v>
      </c>
      <c r="J32" s="221"/>
    </row>
    <row r="33" spans="1:10" ht="21" customHeight="1" thickBot="1">
      <c r="A33" s="28"/>
      <c r="B33" s="29" t="s">
        <v>7</v>
      </c>
      <c r="C33" s="29" t="s">
        <v>127</v>
      </c>
      <c r="D33" s="29"/>
      <c r="E33" s="30"/>
      <c r="F33" s="31"/>
      <c r="G33" s="31">
        <f>G34</f>
        <v>0</v>
      </c>
      <c r="H33" s="30">
        <v>0</v>
      </c>
      <c r="J33" s="221"/>
    </row>
    <row r="34" spans="1:10" ht="13.5" customHeight="1" thickBot="1">
      <c r="A34" s="127">
        <v>21</v>
      </c>
      <c r="B34" s="128" t="s">
        <v>184</v>
      </c>
      <c r="C34" s="128" t="s">
        <v>185</v>
      </c>
      <c r="D34" s="128" t="s">
        <v>151</v>
      </c>
      <c r="E34" s="129">
        <v>144</v>
      </c>
      <c r="F34" s="130"/>
      <c r="G34" s="151">
        <f t="shared" si="0"/>
        <v>0</v>
      </c>
      <c r="H34" s="131">
        <v>0</v>
      </c>
      <c r="J34" s="221"/>
    </row>
    <row r="35" spans="1:10" ht="21" customHeight="1" thickBot="1">
      <c r="A35" s="28"/>
      <c r="B35" s="29" t="s">
        <v>9</v>
      </c>
      <c r="C35" s="29" t="s">
        <v>128</v>
      </c>
      <c r="D35" s="29"/>
      <c r="E35" s="30"/>
      <c r="F35" s="31"/>
      <c r="G35" s="31">
        <f>SUM(G36:G39)</f>
        <v>0</v>
      </c>
      <c r="H35" s="31">
        <f>SUM(H36:H39)</f>
        <v>46.994222999999998</v>
      </c>
      <c r="J35" s="221"/>
    </row>
    <row r="36" spans="1:10" ht="24" customHeight="1">
      <c r="A36" s="98">
        <v>22</v>
      </c>
      <c r="B36" s="99">
        <v>451573111</v>
      </c>
      <c r="C36" s="99" t="s">
        <v>187</v>
      </c>
      <c r="D36" s="99" t="s">
        <v>154</v>
      </c>
      <c r="E36" s="100">
        <v>23.76</v>
      </c>
      <c r="F36" s="101"/>
      <c r="G36" s="101">
        <f t="shared" si="0"/>
        <v>0</v>
      </c>
      <c r="H36" s="102">
        <v>44.924999999999997</v>
      </c>
      <c r="J36" s="221"/>
    </row>
    <row r="37" spans="1:10" ht="24" customHeight="1">
      <c r="A37" s="103">
        <v>23</v>
      </c>
      <c r="B37" s="95" t="s">
        <v>188</v>
      </c>
      <c r="C37" s="95" t="s">
        <v>189</v>
      </c>
      <c r="D37" s="95" t="s">
        <v>177</v>
      </c>
      <c r="E37" s="96">
        <v>4</v>
      </c>
      <c r="F37" s="97"/>
      <c r="G37" s="97">
        <f t="shared" si="0"/>
        <v>0</v>
      </c>
      <c r="H37" s="104">
        <v>2.64E-2</v>
      </c>
      <c r="J37" s="221"/>
    </row>
    <row r="38" spans="1:10" s="168" customFormat="1" ht="13.5" customHeight="1">
      <c r="A38" s="167">
        <v>24</v>
      </c>
      <c r="B38" s="163" t="s">
        <v>190</v>
      </c>
      <c r="C38" s="163" t="s">
        <v>191</v>
      </c>
      <c r="D38" s="163" t="s">
        <v>177</v>
      </c>
      <c r="E38" s="164">
        <v>4</v>
      </c>
      <c r="F38" s="165"/>
      <c r="G38" s="165">
        <f t="shared" si="0"/>
        <v>0</v>
      </c>
      <c r="H38" s="166">
        <v>4.8000000000000001E-2</v>
      </c>
      <c r="J38" s="221"/>
    </row>
    <row r="39" spans="1:10" ht="13.5" customHeight="1" thickBot="1">
      <c r="A39" s="105">
        <v>25</v>
      </c>
      <c r="B39" s="106" t="s">
        <v>192</v>
      </c>
      <c r="C39" s="106" t="s">
        <v>193</v>
      </c>
      <c r="D39" s="106" t="s">
        <v>154</v>
      </c>
      <c r="E39" s="108">
        <v>0.9</v>
      </c>
      <c r="F39" s="109"/>
      <c r="G39" s="109">
        <f t="shared" si="0"/>
        <v>0</v>
      </c>
      <c r="H39" s="110">
        <v>1.994823</v>
      </c>
      <c r="J39" s="221"/>
    </row>
    <row r="40" spans="1:10" ht="21" customHeight="1" thickBot="1">
      <c r="A40" s="28"/>
      <c r="B40" s="29" t="s">
        <v>10</v>
      </c>
      <c r="C40" s="29" t="s">
        <v>129</v>
      </c>
      <c r="D40" s="29"/>
      <c r="E40" s="30"/>
      <c r="F40" s="31"/>
      <c r="G40" s="31">
        <f>SUM(G41:G46)</f>
        <v>0</v>
      </c>
      <c r="H40" s="30">
        <v>129.64383599999999</v>
      </c>
      <c r="J40" s="221"/>
    </row>
    <row r="41" spans="1:10" ht="24" customHeight="1">
      <c r="A41" s="98">
        <v>26</v>
      </c>
      <c r="B41" s="170">
        <v>564871111</v>
      </c>
      <c r="C41" s="170" t="s">
        <v>1183</v>
      </c>
      <c r="D41" s="99" t="s">
        <v>144</v>
      </c>
      <c r="E41" s="100">
        <v>77.2</v>
      </c>
      <c r="F41" s="101"/>
      <c r="G41" s="101">
        <f t="shared" si="0"/>
        <v>0</v>
      </c>
      <c r="H41" s="102">
        <v>27.73584</v>
      </c>
      <c r="J41" s="221"/>
    </row>
    <row r="42" spans="1:10" ht="24" customHeight="1">
      <c r="A42" s="103">
        <v>27</v>
      </c>
      <c r="B42" s="95">
        <v>567145115</v>
      </c>
      <c r="C42" s="95" t="s">
        <v>199</v>
      </c>
      <c r="D42" s="95" t="s">
        <v>144</v>
      </c>
      <c r="E42" s="96">
        <v>124</v>
      </c>
      <c r="F42" s="97"/>
      <c r="G42" s="97">
        <f t="shared" si="0"/>
        <v>0</v>
      </c>
      <c r="H42" s="104">
        <v>63.370559999999998</v>
      </c>
      <c r="J42" s="221"/>
    </row>
    <row r="43" spans="1:10" ht="24" customHeight="1">
      <c r="A43" s="103">
        <v>28</v>
      </c>
      <c r="B43" s="95" t="s">
        <v>200</v>
      </c>
      <c r="C43" s="95" t="s">
        <v>201</v>
      </c>
      <c r="D43" s="95" t="s">
        <v>144</v>
      </c>
      <c r="E43" s="96">
        <v>353.6</v>
      </c>
      <c r="F43" s="97"/>
      <c r="G43" s="97">
        <f t="shared" si="0"/>
        <v>0</v>
      </c>
      <c r="H43" s="104">
        <v>0.17421600000000001</v>
      </c>
      <c r="J43" s="221"/>
    </row>
    <row r="44" spans="1:10" ht="34.5" customHeight="1">
      <c r="A44" s="103">
        <v>29</v>
      </c>
      <c r="B44" s="95" t="s">
        <v>202</v>
      </c>
      <c r="C44" s="95" t="s">
        <v>203</v>
      </c>
      <c r="D44" s="95" t="s">
        <v>144</v>
      </c>
      <c r="E44" s="96">
        <v>6.4</v>
      </c>
      <c r="F44" s="97"/>
      <c r="G44" s="97">
        <f t="shared" si="0"/>
        <v>0</v>
      </c>
      <c r="H44" s="104">
        <v>18.965267999999998</v>
      </c>
      <c r="J44" s="221"/>
    </row>
    <row r="45" spans="1:10" ht="34.5" customHeight="1">
      <c r="A45" s="103">
        <v>30</v>
      </c>
      <c r="B45" s="187" t="s">
        <v>1037</v>
      </c>
      <c r="C45" s="95" t="s">
        <v>1545</v>
      </c>
      <c r="D45" s="95" t="s">
        <v>144</v>
      </c>
      <c r="E45" s="96">
        <v>173.6</v>
      </c>
      <c r="F45" s="97"/>
      <c r="G45" s="97">
        <f t="shared" si="0"/>
        <v>0</v>
      </c>
      <c r="H45" s="104">
        <v>0</v>
      </c>
      <c r="J45" s="221"/>
    </row>
    <row r="46" spans="1:10" ht="23.25" thickBot="1">
      <c r="A46" s="105">
        <v>31</v>
      </c>
      <c r="B46" s="106">
        <v>596911112</v>
      </c>
      <c r="C46" s="190" t="s">
        <v>1040</v>
      </c>
      <c r="D46" s="106" t="s">
        <v>144</v>
      </c>
      <c r="E46" s="108">
        <v>11.2</v>
      </c>
      <c r="F46" s="109"/>
      <c r="G46" s="109">
        <f t="shared" si="0"/>
        <v>0</v>
      </c>
      <c r="H46" s="110">
        <v>0</v>
      </c>
      <c r="J46" s="221"/>
    </row>
    <row r="47" spans="1:10" ht="21" customHeight="1" thickBot="1">
      <c r="A47" s="28"/>
      <c r="B47" s="29" t="s">
        <v>13</v>
      </c>
      <c r="C47" s="29" t="s">
        <v>130</v>
      </c>
      <c r="D47" s="29"/>
      <c r="E47" s="30"/>
      <c r="F47" s="31"/>
      <c r="G47" s="31">
        <f>SUM(G48:G57)</f>
        <v>0</v>
      </c>
      <c r="H47" s="30">
        <v>11.0052924</v>
      </c>
      <c r="J47" s="221"/>
    </row>
    <row r="48" spans="1:10" ht="24" customHeight="1">
      <c r="A48" s="98">
        <v>32</v>
      </c>
      <c r="B48" s="99">
        <v>871373121</v>
      </c>
      <c r="C48" s="99" t="s">
        <v>205</v>
      </c>
      <c r="D48" s="99" t="s">
        <v>151</v>
      </c>
      <c r="E48" s="100">
        <v>140</v>
      </c>
      <c r="F48" s="101"/>
      <c r="G48" s="101">
        <f t="shared" si="0"/>
        <v>0</v>
      </c>
      <c r="H48" s="102">
        <v>1.4E-3</v>
      </c>
      <c r="J48" s="221"/>
    </row>
    <row r="49" spans="1:10" s="168" customFormat="1" ht="13.5" customHeight="1">
      <c r="A49" s="167">
        <v>33</v>
      </c>
      <c r="B49" s="163" t="s">
        <v>1539</v>
      </c>
      <c r="C49" s="163" t="s">
        <v>1538</v>
      </c>
      <c r="D49" s="163" t="s">
        <v>151</v>
      </c>
      <c r="E49" s="164">
        <v>140</v>
      </c>
      <c r="F49" s="165"/>
      <c r="G49" s="165">
        <f t="shared" si="0"/>
        <v>0</v>
      </c>
      <c r="H49" s="166">
        <v>1.54</v>
      </c>
      <c r="J49" s="221"/>
    </row>
    <row r="50" spans="1:10" ht="11.25">
      <c r="A50" s="103">
        <v>34</v>
      </c>
      <c r="B50" s="95">
        <v>877374172</v>
      </c>
      <c r="C50" s="95" t="s">
        <v>1035</v>
      </c>
      <c r="D50" s="95" t="s">
        <v>177</v>
      </c>
      <c r="E50" s="96">
        <v>9</v>
      </c>
      <c r="F50" s="97"/>
      <c r="G50" s="97">
        <f t="shared" si="0"/>
        <v>0</v>
      </c>
      <c r="H50" s="104">
        <v>0</v>
      </c>
      <c r="J50" s="221"/>
    </row>
    <row r="51" spans="1:10" s="168" customFormat="1" ht="13.5" customHeight="1">
      <c r="A51" s="167">
        <v>35</v>
      </c>
      <c r="B51" s="181" t="s">
        <v>1541</v>
      </c>
      <c r="C51" s="163" t="s">
        <v>1540</v>
      </c>
      <c r="D51" s="163" t="s">
        <v>177</v>
      </c>
      <c r="E51" s="164">
        <v>9</v>
      </c>
      <c r="F51" s="165"/>
      <c r="G51" s="165">
        <f t="shared" si="0"/>
        <v>0</v>
      </c>
      <c r="H51" s="166">
        <v>0</v>
      </c>
      <c r="J51" s="221"/>
    </row>
    <row r="52" spans="1:10" ht="13.5" customHeight="1">
      <c r="A52" s="103">
        <v>36</v>
      </c>
      <c r="B52" s="95" t="s">
        <v>206</v>
      </c>
      <c r="C52" s="95" t="s">
        <v>207</v>
      </c>
      <c r="D52" s="95" t="s">
        <v>151</v>
      </c>
      <c r="E52" s="96">
        <v>144</v>
      </c>
      <c r="F52" s="97"/>
      <c r="G52" s="97">
        <f t="shared" si="0"/>
        <v>0</v>
      </c>
      <c r="H52" s="104">
        <v>0</v>
      </c>
      <c r="J52" s="221"/>
    </row>
    <row r="53" spans="1:10" ht="13.5" customHeight="1">
      <c r="A53" s="103">
        <v>37</v>
      </c>
      <c r="B53" s="95" t="s">
        <v>208</v>
      </c>
      <c r="C53" s="95" t="s">
        <v>209</v>
      </c>
      <c r="D53" s="95" t="s">
        <v>177</v>
      </c>
      <c r="E53" s="96">
        <v>8</v>
      </c>
      <c r="F53" s="97"/>
      <c r="G53" s="97">
        <f t="shared" si="0"/>
        <v>0</v>
      </c>
      <c r="H53" s="104">
        <v>0.29793120000000001</v>
      </c>
      <c r="J53" s="221"/>
    </row>
    <row r="54" spans="1:10" ht="45" customHeight="1">
      <c r="A54" s="103">
        <v>38</v>
      </c>
      <c r="B54" s="95">
        <v>894411121</v>
      </c>
      <c r="C54" s="95" t="s">
        <v>210</v>
      </c>
      <c r="D54" s="95" t="s">
        <v>177</v>
      </c>
      <c r="E54" s="96">
        <v>4</v>
      </c>
      <c r="F54" s="97"/>
      <c r="G54" s="97">
        <f t="shared" si="0"/>
        <v>0</v>
      </c>
      <c r="H54" s="104">
        <v>8.5258800000000008</v>
      </c>
      <c r="J54" s="221"/>
    </row>
    <row r="55" spans="1:10" ht="34.5" customHeight="1">
      <c r="A55" s="103">
        <v>39</v>
      </c>
      <c r="B55" s="95">
        <v>899104111</v>
      </c>
      <c r="C55" s="95" t="s">
        <v>211</v>
      </c>
      <c r="D55" s="95" t="s">
        <v>177</v>
      </c>
      <c r="E55" s="96">
        <v>4</v>
      </c>
      <c r="F55" s="97"/>
      <c r="G55" s="97">
        <f t="shared" si="0"/>
        <v>0</v>
      </c>
      <c r="H55" s="104">
        <v>2.8081200000000001E-2</v>
      </c>
      <c r="J55" s="221"/>
    </row>
    <row r="56" spans="1:10" s="168" customFormat="1" ht="34.5" customHeight="1">
      <c r="A56" s="167">
        <v>40</v>
      </c>
      <c r="B56" s="163" t="s">
        <v>212</v>
      </c>
      <c r="C56" s="163" t="s">
        <v>213</v>
      </c>
      <c r="D56" s="163" t="s">
        <v>177</v>
      </c>
      <c r="E56" s="164">
        <v>2</v>
      </c>
      <c r="F56" s="165"/>
      <c r="G56" s="165">
        <f t="shared" si="0"/>
        <v>0</v>
      </c>
      <c r="H56" s="166">
        <v>0.30599999999999999</v>
      </c>
      <c r="J56" s="221"/>
    </row>
    <row r="57" spans="1:10" s="168" customFormat="1" ht="34.5" customHeight="1" thickBot="1">
      <c r="A57" s="182">
        <v>41</v>
      </c>
      <c r="B57" s="183">
        <v>5524214249</v>
      </c>
      <c r="C57" s="183" t="s">
        <v>213</v>
      </c>
      <c r="D57" s="183" t="s">
        <v>177</v>
      </c>
      <c r="E57" s="184">
        <v>2</v>
      </c>
      <c r="F57" s="185"/>
      <c r="G57" s="185">
        <f>ROUND(E57*F57,2)</f>
        <v>0</v>
      </c>
      <c r="H57" s="186">
        <v>0.30599999999999999</v>
      </c>
      <c r="J57" s="221"/>
    </row>
    <row r="58" spans="1:10" ht="21" customHeight="1" thickBot="1">
      <c r="A58" s="28"/>
      <c r="B58" s="29" t="s">
        <v>14</v>
      </c>
      <c r="C58" s="29" t="s">
        <v>131</v>
      </c>
      <c r="D58" s="29"/>
      <c r="E58" s="30"/>
      <c r="F58" s="31"/>
      <c r="G58" s="31">
        <f>SUM(G59:G63)</f>
        <v>0</v>
      </c>
      <c r="H58" s="30">
        <v>9.6767999999999993E-3</v>
      </c>
      <c r="J58" s="221"/>
    </row>
    <row r="59" spans="1:10" ht="24" customHeight="1">
      <c r="A59" s="169">
        <v>42</v>
      </c>
      <c r="B59" s="170" t="s">
        <v>216</v>
      </c>
      <c r="C59" s="170" t="s">
        <v>217</v>
      </c>
      <c r="D59" s="170" t="s">
        <v>151</v>
      </c>
      <c r="E59" s="171">
        <v>60</v>
      </c>
      <c r="F59" s="172"/>
      <c r="G59" s="101">
        <f t="shared" si="0"/>
        <v>0</v>
      </c>
      <c r="H59" s="173">
        <v>4.8383999999999996E-3</v>
      </c>
      <c r="J59" s="221"/>
    </row>
    <row r="60" spans="1:10" ht="13.5" customHeight="1">
      <c r="A60" s="174">
        <v>43</v>
      </c>
      <c r="B60" s="38" t="s">
        <v>218</v>
      </c>
      <c r="C60" s="38" t="s">
        <v>219</v>
      </c>
      <c r="D60" s="38" t="s">
        <v>151</v>
      </c>
      <c r="E60" s="39">
        <v>60</v>
      </c>
      <c r="F60" s="40"/>
      <c r="G60" s="97">
        <f t="shared" si="0"/>
        <v>0</v>
      </c>
      <c r="H60" s="175">
        <v>4.8383999999999996E-3</v>
      </c>
      <c r="J60" s="221"/>
    </row>
    <row r="61" spans="1:10" ht="24" customHeight="1">
      <c r="A61" s="174">
        <v>44</v>
      </c>
      <c r="B61" s="38" t="s">
        <v>220</v>
      </c>
      <c r="C61" s="38" t="s">
        <v>221</v>
      </c>
      <c r="D61" s="38" t="s">
        <v>165</v>
      </c>
      <c r="E61" s="39">
        <v>87.319000000000003</v>
      </c>
      <c r="F61" s="40"/>
      <c r="G61" s="97">
        <f t="shared" si="0"/>
        <v>0</v>
      </c>
      <c r="H61" s="175">
        <v>0</v>
      </c>
      <c r="J61" s="221"/>
    </row>
    <row r="62" spans="1:10" ht="13.5" customHeight="1">
      <c r="A62" s="174">
        <v>45</v>
      </c>
      <c r="B62" s="38" t="s">
        <v>222</v>
      </c>
      <c r="C62" s="38" t="s">
        <v>223</v>
      </c>
      <c r="D62" s="38" t="s">
        <v>165</v>
      </c>
      <c r="E62" s="39">
        <v>2095.6559999999999</v>
      </c>
      <c r="F62" s="40"/>
      <c r="G62" s="97">
        <f t="shared" si="0"/>
        <v>0</v>
      </c>
      <c r="H62" s="175">
        <v>0</v>
      </c>
      <c r="J62" s="221"/>
    </row>
    <row r="63" spans="1:10" ht="13.5" customHeight="1" thickBot="1">
      <c r="A63" s="176">
        <v>46</v>
      </c>
      <c r="B63" s="177" t="s">
        <v>224</v>
      </c>
      <c r="C63" s="177" t="s">
        <v>225</v>
      </c>
      <c r="D63" s="177" t="s">
        <v>165</v>
      </c>
      <c r="E63" s="178">
        <v>87.319000000000003</v>
      </c>
      <c r="F63" s="179"/>
      <c r="G63" s="109">
        <f t="shared" si="0"/>
        <v>0</v>
      </c>
      <c r="H63" s="180">
        <v>0</v>
      </c>
      <c r="J63" s="221"/>
    </row>
    <row r="64" spans="1:10" ht="21" customHeight="1" thickBot="1">
      <c r="A64" s="28"/>
      <c r="B64" s="29">
        <v>99</v>
      </c>
      <c r="C64" s="29" t="s">
        <v>1033</v>
      </c>
      <c r="D64" s="29"/>
      <c r="E64" s="30"/>
      <c r="F64" s="31"/>
      <c r="G64" s="31">
        <f>G65</f>
        <v>0</v>
      </c>
      <c r="H64" s="30">
        <v>0</v>
      </c>
      <c r="J64" s="221"/>
    </row>
    <row r="65" spans="1:10" ht="23.25" thickBot="1">
      <c r="A65" s="127">
        <v>47</v>
      </c>
      <c r="B65" s="128">
        <v>998276101</v>
      </c>
      <c r="C65" s="128" t="s">
        <v>1034</v>
      </c>
      <c r="D65" s="128" t="s">
        <v>165</v>
      </c>
      <c r="E65" s="129">
        <v>11.005000000000001</v>
      </c>
      <c r="F65" s="130"/>
      <c r="G65" s="151">
        <f t="shared" si="0"/>
        <v>0</v>
      </c>
      <c r="H65" s="131">
        <v>0</v>
      </c>
      <c r="J65" s="221"/>
    </row>
    <row r="66" spans="1:10" ht="21" customHeight="1">
      <c r="A66" s="52"/>
      <c r="B66" s="53"/>
      <c r="C66" s="53" t="s">
        <v>132</v>
      </c>
      <c r="D66" s="53"/>
      <c r="E66" s="54"/>
      <c r="F66" s="55"/>
      <c r="G66" s="55">
        <f>G11</f>
        <v>0</v>
      </c>
      <c r="H66" s="55">
        <f>H11</f>
        <v>328.86126860000002</v>
      </c>
    </row>
    <row r="68" spans="1:10" ht="12.75">
      <c r="A68" s="411"/>
      <c r="B68" s="411"/>
      <c r="C68" s="411"/>
      <c r="D68" s="411"/>
      <c r="E68" s="411"/>
      <c r="F68" s="411"/>
      <c r="G68" s="411"/>
      <c r="H68" s="411"/>
    </row>
    <row r="69" spans="1:10" ht="52.5" customHeight="1">
      <c r="A69" s="412"/>
      <c r="B69" s="412"/>
      <c r="C69" s="412"/>
      <c r="D69" s="412"/>
      <c r="E69" s="412"/>
      <c r="F69" s="412"/>
      <c r="G69" s="412"/>
      <c r="H69" s="412"/>
    </row>
  </sheetData>
  <mergeCells count="3">
    <mergeCell ref="A4:B4"/>
    <mergeCell ref="A68:H68"/>
    <mergeCell ref="A69:H69"/>
  </mergeCells>
  <pageMargins left="0.7" right="0.7" top="0.75" bottom="0.75" header="0.3" footer="0.3"/>
  <pageSetup paperSize="9" scale="8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6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238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G12+G32+G34+G39+G44+G55+G61</f>
        <v>0</v>
      </c>
      <c r="H11" s="26">
        <f>H12+H32+H34+H39+H44+H55+H61</f>
        <v>164.55457910000001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44.591082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22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32</v>
      </c>
      <c r="F14" s="97"/>
      <c r="G14" s="97">
        <f t="shared" ref="G14:G62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32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8</v>
      </c>
      <c r="F16" s="97"/>
      <c r="G16" s="97">
        <f t="shared" si="0"/>
        <v>0</v>
      </c>
      <c r="H16" s="104">
        <v>8.5680000000000006E-2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103.97199999999999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519.86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965.2</v>
      </c>
      <c r="F19" s="97"/>
      <c r="G19" s="97">
        <f t="shared" si="0"/>
        <v>0</v>
      </c>
      <c r="H19" s="104">
        <v>0.82042000000000004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965.2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180.68600000000001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343.303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365.86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26.686</v>
      </c>
      <c r="F24" s="165"/>
      <c r="G24" s="165">
        <f t="shared" si="0"/>
        <v>0</v>
      </c>
      <c r="H24" s="166">
        <v>43.684981999999998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117.866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117.866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117.866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4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4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2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200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200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65.499834500000006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33</v>
      </c>
      <c r="F35" s="101"/>
      <c r="G35" s="101">
        <f t="shared" si="0"/>
        <v>0</v>
      </c>
      <c r="H35" s="102">
        <v>62.396000000000001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6</v>
      </c>
      <c r="F36" s="97"/>
      <c r="G36" s="97">
        <f t="shared" si="0"/>
        <v>0</v>
      </c>
      <c r="H36" s="104">
        <v>3.9600000000000003E-2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6</v>
      </c>
      <c r="F37" s="165"/>
      <c r="G37" s="165">
        <f t="shared" si="0"/>
        <v>0</v>
      </c>
      <c r="H37" s="166">
        <v>7.1999999999999995E-2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1.35</v>
      </c>
      <c r="F38" s="109"/>
      <c r="G38" s="109">
        <f t="shared" si="0"/>
        <v>0</v>
      </c>
      <c r="H38" s="110">
        <v>2.9922344999999999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38.130540000000003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22</v>
      </c>
      <c r="F40" s="172"/>
      <c r="G40" s="101">
        <f t="shared" si="0"/>
        <v>0</v>
      </c>
      <c r="H40" s="173">
        <v>8.1576000000000004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32</v>
      </c>
      <c r="F41" s="40"/>
      <c r="G41" s="97">
        <f t="shared" si="0"/>
        <v>0</v>
      </c>
      <c r="H41" s="175">
        <v>18.638400000000001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32</v>
      </c>
      <c r="F42" s="40"/>
      <c r="G42" s="97">
        <f t="shared" si="0"/>
        <v>0</v>
      </c>
      <c r="H42" s="175">
        <v>5.1240000000000001E-2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32</v>
      </c>
      <c r="F43" s="179"/>
      <c r="G43" s="109">
        <f t="shared" si="0"/>
        <v>0</v>
      </c>
      <c r="H43" s="180">
        <v>5.5780200000000004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SUM(G45:G54)</f>
        <v>0</v>
      </c>
      <c r="H44" s="30">
        <v>16.3317786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194</v>
      </c>
      <c r="F45" s="101"/>
      <c r="G45" s="101">
        <f t="shared" si="0"/>
        <v>0</v>
      </c>
      <c r="H45" s="102">
        <v>1.9400000000000001E-3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194</v>
      </c>
      <c r="F46" s="165"/>
      <c r="G46" s="165">
        <f t="shared" si="0"/>
        <v>0</v>
      </c>
      <c r="H46" s="166">
        <v>2.1339999999999999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20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20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200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12</v>
      </c>
      <c r="F50" s="97"/>
      <c r="G50" s="97">
        <f t="shared" si="0"/>
        <v>0</v>
      </c>
      <c r="H50" s="104">
        <v>0.44689679999999998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6</v>
      </c>
      <c r="F51" s="97"/>
      <c r="G51" s="97">
        <f t="shared" si="0"/>
        <v>0</v>
      </c>
      <c r="H51" s="104">
        <v>12.788819999999999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6</v>
      </c>
      <c r="F52" s="97"/>
      <c r="G52" s="97">
        <f t="shared" si="0"/>
        <v>0</v>
      </c>
      <c r="H52" s="104">
        <v>4.2121800000000001E-2</v>
      </c>
      <c r="J52" s="221"/>
    </row>
    <row r="53" spans="1:10" s="168" customFormat="1" ht="34.5" customHeight="1">
      <c r="A53" s="167">
        <v>37</v>
      </c>
      <c r="B53" s="163" t="s">
        <v>212</v>
      </c>
      <c r="C53" s="163" t="s">
        <v>213</v>
      </c>
      <c r="D53" s="163" t="s">
        <v>177</v>
      </c>
      <c r="E53" s="164">
        <v>1</v>
      </c>
      <c r="F53" s="165"/>
      <c r="G53" s="165">
        <f t="shared" si="0"/>
        <v>0</v>
      </c>
      <c r="H53" s="166">
        <v>0.153</v>
      </c>
      <c r="J53" s="221"/>
    </row>
    <row r="54" spans="1:10" s="168" customFormat="1" ht="34.5" customHeight="1" thickBot="1">
      <c r="A54" s="182">
        <v>38</v>
      </c>
      <c r="B54" s="183">
        <v>5524214249</v>
      </c>
      <c r="C54" s="183" t="s">
        <v>213</v>
      </c>
      <c r="D54" s="183" t="s">
        <v>177</v>
      </c>
      <c r="E54" s="184">
        <v>5</v>
      </c>
      <c r="F54" s="185"/>
      <c r="G54" s="185">
        <f>ROUND(E54*F54,2)</f>
        <v>0</v>
      </c>
      <c r="H54" s="186">
        <v>0.76500000000000001</v>
      </c>
      <c r="J54" s="221"/>
    </row>
    <row r="55" spans="1:10" ht="21" customHeight="1" thickBot="1">
      <c r="A55" s="28"/>
      <c r="B55" s="29" t="s">
        <v>14</v>
      </c>
      <c r="C55" s="29" t="s">
        <v>131</v>
      </c>
      <c r="D55" s="29"/>
      <c r="E55" s="30"/>
      <c r="F55" s="31"/>
      <c r="G55" s="31">
        <f>SUM(G56:G60)</f>
        <v>0</v>
      </c>
      <c r="H55" s="30">
        <v>1.3439999999999999E-3</v>
      </c>
      <c r="J55" s="221"/>
    </row>
    <row r="56" spans="1:10" ht="24" customHeight="1">
      <c r="A56" s="169">
        <v>39</v>
      </c>
      <c r="B56" s="170" t="s">
        <v>216</v>
      </c>
      <c r="C56" s="170" t="s">
        <v>217</v>
      </c>
      <c r="D56" s="170" t="s">
        <v>151</v>
      </c>
      <c r="E56" s="171">
        <v>20</v>
      </c>
      <c r="F56" s="172"/>
      <c r="G56" s="101">
        <f t="shared" si="0"/>
        <v>0</v>
      </c>
      <c r="H56" s="173">
        <v>6.7199999999999996E-4</v>
      </c>
      <c r="J56" s="221"/>
    </row>
    <row r="57" spans="1:10" ht="13.5" customHeight="1">
      <c r="A57" s="174">
        <v>40</v>
      </c>
      <c r="B57" s="38" t="s">
        <v>218</v>
      </c>
      <c r="C57" s="38" t="s">
        <v>219</v>
      </c>
      <c r="D57" s="38" t="s">
        <v>151</v>
      </c>
      <c r="E57" s="39">
        <v>20</v>
      </c>
      <c r="F57" s="40"/>
      <c r="G57" s="97">
        <f t="shared" si="0"/>
        <v>0</v>
      </c>
      <c r="H57" s="175">
        <v>6.7199999999999996E-4</v>
      </c>
      <c r="J57" s="221"/>
    </row>
    <row r="58" spans="1:10" ht="24" customHeight="1">
      <c r="A58" s="174">
        <v>41</v>
      </c>
      <c r="B58" s="38" t="s">
        <v>220</v>
      </c>
      <c r="C58" s="38" t="s">
        <v>221</v>
      </c>
      <c r="D58" s="38" t="s">
        <v>165</v>
      </c>
      <c r="E58" s="39">
        <v>25.681999999999999</v>
      </c>
      <c r="F58" s="40"/>
      <c r="G58" s="97">
        <f t="shared" si="0"/>
        <v>0</v>
      </c>
      <c r="H58" s="175">
        <v>0</v>
      </c>
      <c r="J58" s="221"/>
    </row>
    <row r="59" spans="1:10" ht="13.5" customHeight="1">
      <c r="A59" s="174">
        <v>42</v>
      </c>
      <c r="B59" s="38" t="s">
        <v>222</v>
      </c>
      <c r="C59" s="38" t="s">
        <v>223</v>
      </c>
      <c r="D59" s="38" t="s">
        <v>165</v>
      </c>
      <c r="E59" s="39">
        <v>616.36800000000005</v>
      </c>
      <c r="F59" s="40"/>
      <c r="G59" s="97">
        <f t="shared" si="0"/>
        <v>0</v>
      </c>
      <c r="H59" s="175">
        <v>0</v>
      </c>
      <c r="J59" s="221"/>
    </row>
    <row r="60" spans="1:10" ht="13.5" customHeight="1" thickBot="1">
      <c r="A60" s="176">
        <v>43</v>
      </c>
      <c r="B60" s="177" t="s">
        <v>224</v>
      </c>
      <c r="C60" s="177" t="s">
        <v>225</v>
      </c>
      <c r="D60" s="177" t="s">
        <v>165</v>
      </c>
      <c r="E60" s="178">
        <v>25.681999999999999</v>
      </c>
      <c r="F60" s="179"/>
      <c r="G60" s="109">
        <f t="shared" si="0"/>
        <v>0</v>
      </c>
      <c r="H60" s="180">
        <v>0</v>
      </c>
      <c r="J60" s="221"/>
    </row>
    <row r="61" spans="1:10" ht="21" customHeight="1" thickBot="1">
      <c r="A61" s="28"/>
      <c r="B61" s="29">
        <v>99</v>
      </c>
      <c r="C61" s="29" t="s">
        <v>1033</v>
      </c>
      <c r="D61" s="29"/>
      <c r="E61" s="30"/>
      <c r="F61" s="31"/>
      <c r="G61" s="31">
        <f>G62</f>
        <v>0</v>
      </c>
      <c r="H61" s="30">
        <v>0</v>
      </c>
      <c r="J61" s="221"/>
    </row>
    <row r="62" spans="1:10" ht="23.25" thickBot="1">
      <c r="A62" s="127">
        <v>44</v>
      </c>
      <c r="B62" s="128">
        <v>998276101</v>
      </c>
      <c r="C62" s="128" t="s">
        <v>1034</v>
      </c>
      <c r="D62" s="128" t="s">
        <v>165</v>
      </c>
      <c r="E62" s="129">
        <v>16.332000000000001</v>
      </c>
      <c r="F62" s="130"/>
      <c r="G62" s="151">
        <f t="shared" si="0"/>
        <v>0</v>
      </c>
      <c r="H62" s="131">
        <v>0</v>
      </c>
      <c r="J62" s="221"/>
    </row>
    <row r="63" spans="1:10" ht="21" customHeight="1">
      <c r="A63" s="52"/>
      <c r="B63" s="53"/>
      <c r="C63" s="53" t="s">
        <v>132</v>
      </c>
      <c r="D63" s="53"/>
      <c r="E63" s="54"/>
      <c r="F63" s="55"/>
      <c r="G63" s="55">
        <f>G11</f>
        <v>0</v>
      </c>
      <c r="H63" s="55">
        <f>H11</f>
        <v>164.55457910000001</v>
      </c>
    </row>
    <row r="65" spans="1:8" ht="12.75">
      <c r="A65" s="411"/>
      <c r="B65" s="411"/>
      <c r="C65" s="411"/>
      <c r="D65" s="411"/>
      <c r="E65" s="411"/>
      <c r="F65" s="411"/>
      <c r="G65" s="411"/>
      <c r="H65" s="411"/>
    </row>
    <row r="66" spans="1:8" ht="48.75" customHeight="1">
      <c r="A66" s="412"/>
      <c r="B66" s="412"/>
      <c r="C66" s="412"/>
      <c r="D66" s="412"/>
      <c r="E66" s="412"/>
      <c r="F66" s="412"/>
      <c r="G66" s="412"/>
      <c r="H66" s="412"/>
    </row>
  </sheetData>
  <mergeCells count="3">
    <mergeCell ref="A4:B4"/>
    <mergeCell ref="A65:H65"/>
    <mergeCell ref="A66:H66"/>
  </mergeCells>
  <pageMargins left="0.7" right="0.7" top="0.75" bottom="0.75" header="0.3" footer="0.3"/>
  <pageSetup paperSize="9" scale="8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239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824.36712154999987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362.803608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217.8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316.8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316.8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16</v>
      </c>
      <c r="F16" s="97"/>
      <c r="G16" s="97">
        <f t="shared" si="0"/>
        <v>0</v>
      </c>
      <c r="H16" s="104">
        <v>0.17136000000000001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74.704999999999998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373.52699999999999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877.14</v>
      </c>
      <c r="F19" s="97"/>
      <c r="G19" s="97">
        <f t="shared" si="0"/>
        <v>0</v>
      </c>
      <c r="H19" s="104">
        <v>0.74556900000000004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877.14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373.52699999999999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709.70100000000002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221.06700000000001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221.06700000000001</v>
      </c>
      <c r="F24" s="165"/>
      <c r="G24" s="165">
        <f t="shared" si="0"/>
        <v>0</v>
      </c>
      <c r="H24" s="166">
        <v>361.88667900000002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116.687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116.687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116.687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4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4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8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198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198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65.393140250000002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32.67</v>
      </c>
      <c r="F35" s="101"/>
      <c r="G35" s="101">
        <f t="shared" si="0"/>
        <v>0</v>
      </c>
      <c r="H35" s="102">
        <v>61.771999999999998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7</v>
      </c>
      <c r="F36" s="97"/>
      <c r="G36" s="97">
        <f t="shared" si="0"/>
        <v>0</v>
      </c>
      <c r="H36" s="104">
        <v>4.6199999999999998E-2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7</v>
      </c>
      <c r="F37" s="165"/>
      <c r="G37" s="165">
        <f t="shared" si="0"/>
        <v>0</v>
      </c>
      <c r="H37" s="166">
        <v>8.4000000000000005E-2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1.575</v>
      </c>
      <c r="F38" s="109"/>
      <c r="G38" s="109">
        <f t="shared" si="0"/>
        <v>0</v>
      </c>
      <c r="H38" s="110">
        <v>3.49094025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377.492346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217.8</v>
      </c>
      <c r="F40" s="172"/>
      <c r="G40" s="101">
        <f t="shared" si="0"/>
        <v>0</v>
      </c>
      <c r="H40" s="173">
        <v>80.760239999999996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316.8</v>
      </c>
      <c r="F41" s="40"/>
      <c r="G41" s="97">
        <f t="shared" si="0"/>
        <v>0</v>
      </c>
      <c r="H41" s="175">
        <v>184.52016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316.8</v>
      </c>
      <c r="F42" s="40"/>
      <c r="G42" s="97">
        <f t="shared" si="0"/>
        <v>0</v>
      </c>
      <c r="H42" s="175">
        <v>0.50727599999999995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316.8</v>
      </c>
      <c r="F43" s="179"/>
      <c r="G43" s="109">
        <f t="shared" si="0"/>
        <v>0</v>
      </c>
      <c r="H43" s="180">
        <v>55.222397999999998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18.664721700000001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191</v>
      </c>
      <c r="F45" s="101"/>
      <c r="G45" s="101">
        <f t="shared" si="0"/>
        <v>0</v>
      </c>
      <c r="H45" s="102">
        <v>1.91E-3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191</v>
      </c>
      <c r="F46" s="165"/>
      <c r="G46" s="165">
        <f t="shared" si="0"/>
        <v>0</v>
      </c>
      <c r="H46" s="166">
        <v>2.101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11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11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198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14</v>
      </c>
      <c r="F50" s="97"/>
      <c r="G50" s="97">
        <f t="shared" si="0"/>
        <v>0</v>
      </c>
      <c r="H50" s="104">
        <v>0.52137960000000005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7</v>
      </c>
      <c r="F51" s="97"/>
      <c r="G51" s="97">
        <f t="shared" si="0"/>
        <v>0</v>
      </c>
      <c r="H51" s="104">
        <v>14.92029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7</v>
      </c>
      <c r="F52" s="97"/>
      <c r="G52" s="97">
        <f t="shared" si="0"/>
        <v>0</v>
      </c>
      <c r="H52" s="104">
        <v>4.9142100000000001E-2</v>
      </c>
      <c r="J52" s="221"/>
    </row>
    <row r="53" spans="1:10" s="168" customFormat="1" ht="34.5" customHeight="1" thickBot="1">
      <c r="A53" s="182">
        <v>37</v>
      </c>
      <c r="B53" s="183" t="s">
        <v>212</v>
      </c>
      <c r="C53" s="183" t="s">
        <v>213</v>
      </c>
      <c r="D53" s="183" t="s">
        <v>177</v>
      </c>
      <c r="E53" s="184">
        <v>7</v>
      </c>
      <c r="F53" s="185"/>
      <c r="G53" s="185">
        <f>ROUND(E53*F53,2)</f>
        <v>0</v>
      </c>
      <c r="H53" s="186">
        <v>1.071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1.3305600000000001E-2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198</v>
      </c>
      <c r="F55" s="172"/>
      <c r="G55" s="101">
        <f t="shared" si="0"/>
        <v>0</v>
      </c>
      <c r="H55" s="173">
        <v>6.6528000000000004E-3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198</v>
      </c>
      <c r="F56" s="40"/>
      <c r="G56" s="97">
        <f t="shared" si="0"/>
        <v>0</v>
      </c>
      <c r="H56" s="175">
        <v>6.6528000000000004E-3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254.25200000000001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6102.0479999999998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254.25200000000001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18.664999999999999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5">
        <f>H11</f>
        <v>824.36712154999987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45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" right="0.7" top="0.75" bottom="0.75" header="0.3" footer="0.3"/>
  <pageSetup paperSize="9" scale="8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240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308.67937410000002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151.32275079999999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74.8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108.8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108.8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6</v>
      </c>
      <c r="F16" s="97"/>
      <c r="G16" s="97">
        <f t="shared" si="0"/>
        <v>0</v>
      </c>
      <c r="H16" s="104">
        <v>6.4259999999999998E-2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28.917999999999999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144.58799999999999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330.88799999999998</v>
      </c>
      <c r="F19" s="97"/>
      <c r="G19" s="97">
        <f t="shared" si="0"/>
        <v>0</v>
      </c>
      <c r="H19" s="104">
        <v>0.28125480000000003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330.88799999999998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144.58799999999999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274.71699999999998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92.227999999999994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92.227999999999994</v>
      </c>
      <c r="F24" s="165"/>
      <c r="G24" s="165">
        <f t="shared" si="0"/>
        <v>0</v>
      </c>
      <c r="H24" s="166">
        <v>150.977236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40.073999999999998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40.073999999999998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40.073999999999998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2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2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4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68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68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22.2496115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11.22</v>
      </c>
      <c r="F35" s="101"/>
      <c r="G35" s="101">
        <f t="shared" si="0"/>
        <v>0</v>
      </c>
      <c r="H35" s="102">
        <v>21.215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2</v>
      </c>
      <c r="F36" s="97"/>
      <c r="G36" s="97">
        <f t="shared" si="0"/>
        <v>0</v>
      </c>
      <c r="H36" s="104">
        <v>1.32E-2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2</v>
      </c>
      <c r="F37" s="165"/>
      <c r="G37" s="165">
        <f t="shared" si="0"/>
        <v>0</v>
      </c>
      <c r="H37" s="166">
        <v>2.4E-2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0.45</v>
      </c>
      <c r="F38" s="109"/>
      <c r="G38" s="109">
        <f t="shared" si="0"/>
        <v>0</v>
      </c>
      <c r="H38" s="110">
        <v>0.99741150000000001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129.64383599999999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74.8</v>
      </c>
      <c r="F40" s="172"/>
      <c r="G40" s="101">
        <f t="shared" si="0"/>
        <v>0</v>
      </c>
      <c r="H40" s="173">
        <v>27.73584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108.8</v>
      </c>
      <c r="F41" s="40"/>
      <c r="G41" s="97">
        <f t="shared" si="0"/>
        <v>0</v>
      </c>
      <c r="H41" s="175">
        <v>63.370559999999998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108.8</v>
      </c>
      <c r="F42" s="40"/>
      <c r="G42" s="97">
        <f t="shared" si="0"/>
        <v>0</v>
      </c>
      <c r="H42" s="175">
        <v>0.17421600000000001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108.8</v>
      </c>
      <c r="F43" s="179"/>
      <c r="G43" s="109">
        <f t="shared" si="0"/>
        <v>0</v>
      </c>
      <c r="H43" s="180">
        <v>18.965267999999998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5.4586062000000002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66</v>
      </c>
      <c r="F45" s="101"/>
      <c r="G45" s="101">
        <f t="shared" si="0"/>
        <v>0</v>
      </c>
      <c r="H45" s="102">
        <v>6.6E-4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66</v>
      </c>
      <c r="F46" s="165"/>
      <c r="G46" s="165">
        <f t="shared" si="0"/>
        <v>0</v>
      </c>
      <c r="H46" s="166">
        <v>0.72599999999999998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5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5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68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4</v>
      </c>
      <c r="F50" s="97"/>
      <c r="G50" s="97">
        <f t="shared" si="0"/>
        <v>0</v>
      </c>
      <c r="H50" s="104">
        <v>0.1489656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2</v>
      </c>
      <c r="F51" s="97"/>
      <c r="G51" s="97">
        <f t="shared" si="0"/>
        <v>0</v>
      </c>
      <c r="H51" s="104">
        <v>4.2629400000000004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2</v>
      </c>
      <c r="F52" s="97"/>
      <c r="G52" s="97">
        <f t="shared" si="0"/>
        <v>0</v>
      </c>
      <c r="H52" s="104">
        <v>1.40406E-2</v>
      </c>
      <c r="J52" s="221"/>
    </row>
    <row r="53" spans="1:10" s="168" customFormat="1" ht="34.5" customHeight="1" thickBot="1">
      <c r="A53" s="182">
        <v>37</v>
      </c>
      <c r="B53" s="183" t="s">
        <v>212</v>
      </c>
      <c r="C53" s="183" t="s">
        <v>213</v>
      </c>
      <c r="D53" s="183" t="s">
        <v>177</v>
      </c>
      <c r="E53" s="184">
        <v>2</v>
      </c>
      <c r="F53" s="185"/>
      <c r="G53" s="185">
        <f t="shared" si="0"/>
        <v>0</v>
      </c>
      <c r="H53" s="186">
        <v>0.30599999999999999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4.5696000000000001E-3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68</v>
      </c>
      <c r="F55" s="172"/>
      <c r="G55" s="101">
        <f t="shared" si="0"/>
        <v>0</v>
      </c>
      <c r="H55" s="173">
        <v>2.2848E-3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68</v>
      </c>
      <c r="F56" s="40"/>
      <c r="G56" s="97">
        <f t="shared" si="0"/>
        <v>0</v>
      </c>
      <c r="H56" s="175">
        <v>2.2848E-3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87.319000000000003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2095.6559999999999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87.319000000000003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5.4589999999999996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5">
        <f>H11</f>
        <v>308.67937410000002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45.75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" right="0.7" top="0.75" bottom="0.75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showGridLines="0" zoomScaleNormal="100" workbookViewId="0">
      <pane ySplit="8" topLeftCell="A39" activePane="bottomLeft" state="frozenSplit"/>
      <selection pane="bottomLeft" activeCell="C46" sqref="C46"/>
    </sheetView>
  </sheetViews>
  <sheetFormatPr defaultColWidth="10.5" defaultRowHeight="12" customHeight="1"/>
  <cols>
    <col min="1" max="1" width="8" style="1" customWidth="1"/>
    <col min="2" max="2" width="55.6640625" style="1" customWidth="1"/>
    <col min="3" max="4" width="15.33203125" style="1" customWidth="1"/>
    <col min="5" max="5" width="17.33203125" style="1" customWidth="1"/>
    <col min="6" max="6" width="16.5" style="1" customWidth="1"/>
    <col min="7" max="7" width="15.5" style="1" hidden="1" customWidth="1"/>
    <col min="8" max="16384" width="10.5" style="1"/>
  </cols>
  <sheetData>
    <row r="1" spans="1:7" ht="22.5" customHeight="1">
      <c r="A1" s="2" t="s">
        <v>17</v>
      </c>
      <c r="B1" s="3"/>
      <c r="C1" s="3"/>
      <c r="D1" s="3"/>
      <c r="E1" s="3"/>
      <c r="F1" s="3"/>
      <c r="G1" s="3"/>
    </row>
    <row r="2" spans="1:7" ht="6.75" customHeight="1">
      <c r="A2" s="4"/>
      <c r="B2" s="3"/>
      <c r="C2" s="3"/>
      <c r="D2" s="3"/>
      <c r="E2" s="3"/>
      <c r="F2" s="3"/>
      <c r="G2" s="3"/>
    </row>
    <row r="3" spans="1:7" ht="13.5" customHeight="1">
      <c r="A3" s="5" t="s">
        <v>18</v>
      </c>
      <c r="B3" s="6" t="s">
        <v>19</v>
      </c>
      <c r="C3" s="4"/>
      <c r="D3" s="4" t="s">
        <v>20</v>
      </c>
      <c r="E3" s="376">
        <v>45007</v>
      </c>
      <c r="F3" s="4"/>
      <c r="G3" s="4"/>
    </row>
    <row r="4" spans="1:7" ht="12.75" customHeight="1">
      <c r="A4" s="4" t="s">
        <v>21</v>
      </c>
      <c r="B4" s="7" t="s">
        <v>22</v>
      </c>
      <c r="C4" s="4"/>
      <c r="D4" s="4" t="s">
        <v>23</v>
      </c>
      <c r="E4" s="7" t="s">
        <v>24</v>
      </c>
      <c r="F4" s="4"/>
      <c r="G4" s="4"/>
    </row>
    <row r="5" spans="1:7" ht="13.5" customHeight="1">
      <c r="A5" s="4" t="s">
        <v>25</v>
      </c>
      <c r="B5" s="7"/>
      <c r="C5" s="4"/>
      <c r="D5" s="4" t="s">
        <v>26</v>
      </c>
      <c r="E5" s="7"/>
      <c r="F5" s="4"/>
      <c r="G5" s="4"/>
    </row>
    <row r="6" spans="1:7" ht="6.75" customHeight="1" thickBot="1">
      <c r="A6" s="4"/>
      <c r="B6" s="3"/>
      <c r="C6" s="3"/>
      <c r="D6" s="3"/>
      <c r="E6" s="3"/>
      <c r="F6" s="3"/>
      <c r="G6" s="3"/>
    </row>
    <row r="7" spans="1:7" ht="23.25" customHeight="1" thickBot="1">
      <c r="A7" s="8" t="s">
        <v>27</v>
      </c>
      <c r="B7" s="8" t="s">
        <v>28</v>
      </c>
      <c r="C7" s="8" t="s">
        <v>29</v>
      </c>
      <c r="D7" s="8" t="s">
        <v>16</v>
      </c>
      <c r="E7" s="8" t="s">
        <v>30</v>
      </c>
      <c r="F7" s="8" t="s">
        <v>31</v>
      </c>
      <c r="G7" s="8"/>
    </row>
    <row r="8" spans="1:7" ht="6.75" customHeight="1">
      <c r="A8" s="4"/>
      <c r="B8" s="3"/>
      <c r="C8" s="3"/>
      <c r="D8" s="3"/>
      <c r="E8" s="3"/>
      <c r="F8" s="3"/>
      <c r="G8" s="3"/>
    </row>
    <row r="9" spans="1:7" ht="15" customHeight="1">
      <c r="A9" s="9" t="s">
        <v>32</v>
      </c>
      <c r="B9" s="9" t="s">
        <v>0</v>
      </c>
      <c r="C9" s="10">
        <f>C11+C44+C53+C54+C55+C57+C10</f>
        <v>0</v>
      </c>
      <c r="D9" s="10">
        <f>ROUND(C9*0.2,2)</f>
        <v>0</v>
      </c>
      <c r="E9" s="10">
        <f t="shared" ref="E9:E14" si="0">D9+C9</f>
        <v>0</v>
      </c>
      <c r="F9" s="10">
        <f>F11+F44+F53+F54+F55+F57+F10</f>
        <v>0</v>
      </c>
      <c r="G9" s="10"/>
    </row>
    <row r="10" spans="1:7" ht="15" customHeight="1">
      <c r="A10" s="9"/>
      <c r="B10" s="11" t="s">
        <v>1089</v>
      </c>
      <c r="C10" s="12">
        <f>Všeobecne!G18</f>
        <v>0</v>
      </c>
      <c r="D10" s="12">
        <f>ROUND(C10*0.2,2)</f>
        <v>0</v>
      </c>
      <c r="E10" s="12">
        <f t="shared" si="0"/>
        <v>0</v>
      </c>
      <c r="F10" s="12">
        <v>0</v>
      </c>
      <c r="G10" s="10"/>
    </row>
    <row r="11" spans="1:7" ht="15" customHeight="1">
      <c r="A11" s="11" t="s">
        <v>33</v>
      </c>
      <c r="B11" s="11" t="s">
        <v>34</v>
      </c>
      <c r="C11" s="12">
        <f>C12+C37+C41+C42+C43</f>
        <v>0</v>
      </c>
      <c r="D11" s="12">
        <f>ROUND(C11*0.2,2)</f>
        <v>0</v>
      </c>
      <c r="E11" s="12">
        <f t="shared" si="0"/>
        <v>0</v>
      </c>
      <c r="F11" s="12">
        <v>0</v>
      </c>
      <c r="G11" s="12"/>
    </row>
    <row r="12" spans="1:7" ht="15" customHeight="1">
      <c r="A12" s="13" t="s">
        <v>35</v>
      </c>
      <c r="B12" s="13" t="s">
        <v>36</v>
      </c>
      <c r="C12" s="14">
        <f>SUM(C13:C36)</f>
        <v>0</v>
      </c>
      <c r="D12" s="14">
        <f>ROUND(C12*0.2,2)</f>
        <v>0</v>
      </c>
      <c r="E12" s="14">
        <f t="shared" si="0"/>
        <v>0</v>
      </c>
      <c r="F12" s="14">
        <v>0</v>
      </c>
      <c r="G12" s="14"/>
    </row>
    <row r="13" spans="1:7" ht="15" customHeight="1">
      <c r="A13" s="15" t="s">
        <v>1</v>
      </c>
      <c r="B13" s="15" t="s">
        <v>1087</v>
      </c>
      <c r="C13" s="16">
        <f>A!G65</f>
        <v>0</v>
      </c>
      <c r="D13" s="16">
        <f>ROUND(C13*0.2,2)</f>
        <v>0</v>
      </c>
      <c r="E13" s="16">
        <f t="shared" si="0"/>
        <v>0</v>
      </c>
      <c r="F13" s="16">
        <v>0</v>
      </c>
      <c r="G13" s="16"/>
    </row>
    <row r="14" spans="1:7" ht="15" customHeight="1">
      <c r="A14" s="15" t="s">
        <v>37</v>
      </c>
      <c r="B14" s="15" t="s">
        <v>38</v>
      </c>
      <c r="C14" s="16">
        <f>'A1'!G62</f>
        <v>0</v>
      </c>
      <c r="D14" s="16">
        <f t="shared" ref="D14:D39" si="1">ROUND(C14*0.2,2)</f>
        <v>0</v>
      </c>
      <c r="E14" s="16">
        <f t="shared" si="0"/>
        <v>0</v>
      </c>
      <c r="F14" s="16">
        <v>0</v>
      </c>
      <c r="G14" s="16"/>
    </row>
    <row r="15" spans="1:7" ht="15" customHeight="1">
      <c r="A15" s="15" t="s">
        <v>2</v>
      </c>
      <c r="B15" s="15" t="s">
        <v>1086</v>
      </c>
      <c r="C15" s="16">
        <f>B!G63</f>
        <v>0</v>
      </c>
      <c r="D15" s="16">
        <f>ROUND(C15*0.2,2)</f>
        <v>0</v>
      </c>
      <c r="E15" s="16">
        <f t="shared" ref="E15:E39" si="2">D15+C15</f>
        <v>0</v>
      </c>
      <c r="F15" s="16">
        <v>0</v>
      </c>
      <c r="G15" s="16"/>
    </row>
    <row r="16" spans="1:7" ht="15" customHeight="1">
      <c r="A16" s="15" t="s">
        <v>39</v>
      </c>
      <c r="B16" s="15" t="s">
        <v>40</v>
      </c>
      <c r="C16" s="16">
        <f>'B1'!G62</f>
        <v>0</v>
      </c>
      <c r="D16" s="16">
        <f t="shared" si="1"/>
        <v>0</v>
      </c>
      <c r="E16" s="16">
        <f t="shared" si="2"/>
        <v>0</v>
      </c>
      <c r="F16" s="16">
        <v>0</v>
      </c>
      <c r="G16" s="16"/>
    </row>
    <row r="17" spans="1:7" ht="15" customHeight="1">
      <c r="A17" s="15" t="s">
        <v>41</v>
      </c>
      <c r="B17" s="15" t="s">
        <v>1085</v>
      </c>
      <c r="C17" s="16">
        <f>'B2'!G65</f>
        <v>0</v>
      </c>
      <c r="D17" s="16">
        <f t="shared" si="1"/>
        <v>0</v>
      </c>
      <c r="E17" s="16">
        <f t="shared" si="2"/>
        <v>0</v>
      </c>
      <c r="F17" s="16">
        <v>0</v>
      </c>
      <c r="G17" s="16"/>
    </row>
    <row r="18" spans="1:7" ht="15" customHeight="1">
      <c r="A18" s="15" t="s">
        <v>42</v>
      </c>
      <c r="B18" s="15" t="s">
        <v>1084</v>
      </c>
      <c r="C18" s="16">
        <f>'B2-1'!G62</f>
        <v>0</v>
      </c>
      <c r="D18" s="16">
        <f t="shared" si="1"/>
        <v>0</v>
      </c>
      <c r="E18" s="16">
        <f t="shared" si="2"/>
        <v>0</v>
      </c>
      <c r="F18" s="16">
        <v>0</v>
      </c>
      <c r="G18" s="16"/>
    </row>
    <row r="19" spans="1:7" ht="15" customHeight="1">
      <c r="A19" s="15" t="s">
        <v>43</v>
      </c>
      <c r="B19" s="15" t="s">
        <v>1083</v>
      </c>
      <c r="C19" s="16">
        <f>'B2-2'!G62</f>
        <v>0</v>
      </c>
      <c r="D19" s="16">
        <f t="shared" si="1"/>
        <v>0</v>
      </c>
      <c r="E19" s="16">
        <f t="shared" si="2"/>
        <v>0</v>
      </c>
      <c r="F19" s="16">
        <v>0</v>
      </c>
      <c r="G19" s="16"/>
    </row>
    <row r="20" spans="1:7" ht="15" customHeight="1">
      <c r="A20" s="15" t="s">
        <v>44</v>
      </c>
      <c r="B20" s="15" t="s">
        <v>1082</v>
      </c>
      <c r="C20" s="16">
        <f>'B2-3'!G62</f>
        <v>0</v>
      </c>
      <c r="D20" s="16">
        <f t="shared" si="1"/>
        <v>0</v>
      </c>
      <c r="E20" s="16">
        <f t="shared" si="2"/>
        <v>0</v>
      </c>
      <c r="F20" s="16">
        <v>0</v>
      </c>
      <c r="G20" s="16"/>
    </row>
    <row r="21" spans="1:7" ht="15" customHeight="1">
      <c r="A21" s="15" t="s">
        <v>45</v>
      </c>
      <c r="B21" s="15" t="s">
        <v>1081</v>
      </c>
      <c r="C21" s="16">
        <f>'B3'!G66</f>
        <v>0</v>
      </c>
      <c r="D21" s="16">
        <f t="shared" si="1"/>
        <v>0</v>
      </c>
      <c r="E21" s="16">
        <f t="shared" si="2"/>
        <v>0</v>
      </c>
      <c r="F21" s="16">
        <v>0</v>
      </c>
      <c r="G21" s="16"/>
    </row>
    <row r="22" spans="1:7" ht="15" customHeight="1">
      <c r="A22" s="15" t="s">
        <v>46</v>
      </c>
      <c r="B22" s="15" t="s">
        <v>1080</v>
      </c>
      <c r="C22" s="16">
        <f>'B3-1'!G62</f>
        <v>0</v>
      </c>
      <c r="D22" s="16">
        <f t="shared" si="1"/>
        <v>0</v>
      </c>
      <c r="E22" s="16">
        <f t="shared" si="2"/>
        <v>0</v>
      </c>
      <c r="F22" s="16">
        <v>0</v>
      </c>
      <c r="G22" s="16"/>
    </row>
    <row r="23" spans="1:7" ht="15" customHeight="1">
      <c r="A23" s="15" t="s">
        <v>47</v>
      </c>
      <c r="B23" s="15" t="s">
        <v>1079</v>
      </c>
      <c r="C23" s="16">
        <f>'B3-2'!G45</f>
        <v>0</v>
      </c>
      <c r="D23" s="16">
        <f t="shared" si="1"/>
        <v>0</v>
      </c>
      <c r="E23" s="16">
        <f t="shared" si="2"/>
        <v>0</v>
      </c>
      <c r="F23" s="16">
        <v>0</v>
      </c>
      <c r="G23" s="16"/>
    </row>
    <row r="24" spans="1:7" ht="15" customHeight="1">
      <c r="A24" s="15" t="s">
        <v>48</v>
      </c>
      <c r="B24" s="15" t="s">
        <v>1078</v>
      </c>
      <c r="C24" s="16">
        <f>'B3-3'!G62</f>
        <v>0</v>
      </c>
      <c r="D24" s="16">
        <f t="shared" si="1"/>
        <v>0</v>
      </c>
      <c r="E24" s="16">
        <f t="shared" si="2"/>
        <v>0</v>
      </c>
      <c r="F24" s="16">
        <v>0</v>
      </c>
      <c r="G24" s="16"/>
    </row>
    <row r="25" spans="1:7" ht="15" customHeight="1">
      <c r="A25" s="15" t="s">
        <v>49</v>
      </c>
      <c r="B25" s="15" t="s">
        <v>1077</v>
      </c>
      <c r="C25" s="16">
        <f>'B3-4'!G66</f>
        <v>0</v>
      </c>
      <c r="D25" s="16">
        <f t="shared" si="1"/>
        <v>0</v>
      </c>
      <c r="E25" s="16">
        <f t="shared" si="2"/>
        <v>0</v>
      </c>
      <c r="F25" s="16">
        <v>0</v>
      </c>
      <c r="G25" s="16"/>
    </row>
    <row r="26" spans="1:7" ht="15" customHeight="1">
      <c r="A26" s="15" t="s">
        <v>50</v>
      </c>
      <c r="B26" s="15" t="s">
        <v>1076</v>
      </c>
      <c r="C26" s="16">
        <f>'B3-5'!G63</f>
        <v>0</v>
      </c>
      <c r="D26" s="16">
        <f t="shared" si="1"/>
        <v>0</v>
      </c>
      <c r="E26" s="16">
        <f t="shared" si="2"/>
        <v>0</v>
      </c>
      <c r="F26" s="16">
        <v>0</v>
      </c>
      <c r="G26" s="16"/>
    </row>
    <row r="27" spans="1:7" ht="15" customHeight="1">
      <c r="A27" s="15" t="s">
        <v>51</v>
      </c>
      <c r="B27" s="15" t="s">
        <v>52</v>
      </c>
      <c r="C27" s="16">
        <f>'B4'!G62</f>
        <v>0</v>
      </c>
      <c r="D27" s="16">
        <f t="shared" si="1"/>
        <v>0</v>
      </c>
      <c r="E27" s="16">
        <f t="shared" si="2"/>
        <v>0</v>
      </c>
      <c r="F27" s="16">
        <v>0</v>
      </c>
      <c r="G27" s="16"/>
    </row>
    <row r="28" spans="1:7" ht="15" customHeight="1">
      <c r="A28" s="15" t="s">
        <v>53</v>
      </c>
      <c r="B28" s="15" t="s">
        <v>54</v>
      </c>
      <c r="C28" s="16">
        <f>'B5'!G62</f>
        <v>0</v>
      </c>
      <c r="D28" s="16">
        <f t="shared" si="1"/>
        <v>0</v>
      </c>
      <c r="E28" s="16">
        <f t="shared" si="2"/>
        <v>0</v>
      </c>
      <c r="F28" s="16">
        <v>0</v>
      </c>
      <c r="G28" s="16"/>
    </row>
    <row r="29" spans="1:7" ht="15" customHeight="1">
      <c r="A29" s="15" t="s">
        <v>55</v>
      </c>
      <c r="B29" s="15" t="s">
        <v>56</v>
      </c>
      <c r="C29" s="16">
        <f>'B6'!G62</f>
        <v>0</v>
      </c>
      <c r="D29" s="16">
        <f t="shared" si="1"/>
        <v>0</v>
      </c>
      <c r="E29" s="16">
        <f t="shared" si="2"/>
        <v>0</v>
      </c>
      <c r="F29" s="16">
        <v>0</v>
      </c>
      <c r="G29" s="16"/>
    </row>
    <row r="30" spans="1:7" ht="15" customHeight="1">
      <c r="A30" s="15" t="s">
        <v>3</v>
      </c>
      <c r="B30" s="15" t="s">
        <v>1075</v>
      </c>
      <c r="C30" s="16">
        <f>'C'!G69</f>
        <v>0</v>
      </c>
      <c r="D30" s="16">
        <f t="shared" si="1"/>
        <v>0</v>
      </c>
      <c r="E30" s="16">
        <f t="shared" si="2"/>
        <v>0</v>
      </c>
      <c r="F30" s="16">
        <v>0</v>
      </c>
      <c r="G30" s="16"/>
    </row>
    <row r="31" spans="1:7" ht="15" customHeight="1">
      <c r="A31" s="15" t="s">
        <v>57</v>
      </c>
      <c r="B31" s="15" t="s">
        <v>58</v>
      </c>
      <c r="C31" s="16">
        <f>'C1'!G63</f>
        <v>0</v>
      </c>
      <c r="D31" s="16">
        <f t="shared" si="1"/>
        <v>0</v>
      </c>
      <c r="E31" s="16">
        <f t="shared" si="2"/>
        <v>0</v>
      </c>
      <c r="F31" s="16">
        <v>0</v>
      </c>
      <c r="G31" s="16"/>
    </row>
    <row r="32" spans="1:7" ht="15" customHeight="1">
      <c r="A32" s="15" t="s">
        <v>59</v>
      </c>
      <c r="B32" s="15" t="s">
        <v>1074</v>
      </c>
      <c r="C32" s="16">
        <f>'C1-1'!G62</f>
        <v>0</v>
      </c>
      <c r="D32" s="16">
        <f t="shared" si="1"/>
        <v>0</v>
      </c>
      <c r="E32" s="16">
        <f t="shared" si="2"/>
        <v>0</v>
      </c>
      <c r="F32" s="16">
        <v>0</v>
      </c>
      <c r="G32" s="16"/>
    </row>
    <row r="33" spans="1:7" ht="15" customHeight="1">
      <c r="A33" s="15" t="s">
        <v>60</v>
      </c>
      <c r="B33" s="15" t="s">
        <v>61</v>
      </c>
      <c r="C33" s="16">
        <f>'C2'!G63</f>
        <v>0</v>
      </c>
      <c r="D33" s="16">
        <f t="shared" si="1"/>
        <v>0</v>
      </c>
      <c r="E33" s="16">
        <f t="shared" si="2"/>
        <v>0</v>
      </c>
      <c r="F33" s="16">
        <v>0</v>
      </c>
      <c r="G33" s="16"/>
    </row>
    <row r="34" spans="1:7" ht="15" customHeight="1">
      <c r="A34" s="15" t="s">
        <v>62</v>
      </c>
      <c r="B34" s="15" t="s">
        <v>63</v>
      </c>
      <c r="C34" s="16">
        <f>'C3'!G65</f>
        <v>0</v>
      </c>
      <c r="D34" s="16">
        <f t="shared" si="1"/>
        <v>0</v>
      </c>
      <c r="E34" s="16">
        <f t="shared" si="2"/>
        <v>0</v>
      </c>
      <c r="F34" s="16">
        <v>0</v>
      </c>
      <c r="G34" s="16"/>
    </row>
    <row r="35" spans="1:7" ht="15" customHeight="1">
      <c r="A35" s="15" t="s">
        <v>64</v>
      </c>
      <c r="B35" s="15" t="s">
        <v>65</v>
      </c>
      <c r="C35" s="16">
        <f>'C4'!G62</f>
        <v>0</v>
      </c>
      <c r="D35" s="16">
        <f t="shared" si="1"/>
        <v>0</v>
      </c>
      <c r="E35" s="16">
        <f t="shared" si="2"/>
        <v>0</v>
      </c>
      <c r="F35" s="16">
        <v>0</v>
      </c>
      <c r="G35" s="16"/>
    </row>
    <row r="36" spans="1:7" ht="15" customHeight="1">
      <c r="A36" s="15" t="s">
        <v>66</v>
      </c>
      <c r="B36" s="15" t="s">
        <v>67</v>
      </c>
      <c r="C36" s="16">
        <f>'V1'!G92</f>
        <v>0</v>
      </c>
      <c r="D36" s="16">
        <f t="shared" si="1"/>
        <v>0</v>
      </c>
      <c r="E36" s="16">
        <f t="shared" si="2"/>
        <v>0</v>
      </c>
      <c r="F36" s="16">
        <v>0</v>
      </c>
      <c r="G36" s="16"/>
    </row>
    <row r="37" spans="1:7" ht="15" customHeight="1">
      <c r="A37" s="13" t="s">
        <v>68</v>
      </c>
      <c r="B37" s="13" t="s">
        <v>69</v>
      </c>
      <c r="C37" s="14">
        <f>SUM(C38:C40)</f>
        <v>0</v>
      </c>
      <c r="D37" s="14">
        <f>ROUND(C37*0.2,2)</f>
        <v>0</v>
      </c>
      <c r="E37" s="14">
        <f>D37+C37</f>
        <v>0</v>
      </c>
      <c r="F37" s="14">
        <v>0</v>
      </c>
      <c r="G37" s="14"/>
    </row>
    <row r="38" spans="1:7" ht="15" customHeight="1">
      <c r="A38" s="15" t="s">
        <v>70</v>
      </c>
      <c r="B38" s="15" t="s">
        <v>71</v>
      </c>
      <c r="C38" s="16">
        <f>'ČS1 st'!G67</f>
        <v>0</v>
      </c>
      <c r="D38" s="16">
        <f>ROUND(C38*0.2,2)</f>
        <v>0</v>
      </c>
      <c r="E38" s="16">
        <f>D38+C38</f>
        <v>0</v>
      </c>
      <c r="F38" s="16">
        <v>0</v>
      </c>
      <c r="G38" s="16"/>
    </row>
    <row r="39" spans="1:7" ht="15" customHeight="1">
      <c r="A39" s="15" t="s">
        <v>1345</v>
      </c>
      <c r="B39" s="15" t="s">
        <v>72</v>
      </c>
      <c r="C39" s="16">
        <f>'ČS1 nn'!G33</f>
        <v>0</v>
      </c>
      <c r="D39" s="16">
        <f t="shared" si="1"/>
        <v>0</v>
      </c>
      <c r="E39" s="16">
        <f t="shared" si="2"/>
        <v>0</v>
      </c>
      <c r="F39" s="16">
        <v>0</v>
      </c>
      <c r="G39" s="16"/>
    </row>
    <row r="40" spans="1:7" ht="15" customHeight="1">
      <c r="A40" s="15" t="s">
        <v>1346</v>
      </c>
      <c r="B40" s="15" t="s">
        <v>1347</v>
      </c>
      <c r="C40" s="16">
        <f>'ČS1 el'!G107</f>
        <v>0</v>
      </c>
      <c r="D40" s="16">
        <f t="shared" ref="D40" si="3">ROUND(C40*0.2,2)</f>
        <v>0</v>
      </c>
      <c r="E40" s="16">
        <f t="shared" ref="E40" si="4">D40+C40</f>
        <v>0</v>
      </c>
      <c r="F40" s="16">
        <v>1</v>
      </c>
      <c r="G40" s="16"/>
    </row>
    <row r="41" spans="1:7" ht="15" customHeight="1">
      <c r="A41" s="13" t="s">
        <v>73</v>
      </c>
      <c r="B41" s="13" t="s">
        <v>74</v>
      </c>
      <c r="C41" s="14">
        <f>'SO103'!G58</f>
        <v>0</v>
      </c>
      <c r="D41" s="14">
        <f t="shared" ref="D41:D61" si="5">ROUND(C41*0.2,2)</f>
        <v>0</v>
      </c>
      <c r="E41" s="14">
        <f t="shared" ref="E41:E55" si="6">D41+C41</f>
        <v>0</v>
      </c>
      <c r="F41" s="14">
        <v>0</v>
      </c>
      <c r="G41" s="14"/>
    </row>
    <row r="42" spans="1:7" ht="15" customHeight="1">
      <c r="A42" s="13" t="s">
        <v>75</v>
      </c>
      <c r="B42" s="13" t="s">
        <v>76</v>
      </c>
      <c r="C42" s="14">
        <f>'SO104'!G14</f>
        <v>0</v>
      </c>
      <c r="D42" s="14">
        <f t="shared" si="5"/>
        <v>0</v>
      </c>
      <c r="E42" s="14">
        <f t="shared" si="6"/>
        <v>0</v>
      </c>
      <c r="F42" s="14">
        <v>0</v>
      </c>
      <c r="G42" s="14"/>
    </row>
    <row r="43" spans="1:7" ht="15" customHeight="1">
      <c r="A43" s="13" t="s">
        <v>77</v>
      </c>
      <c r="B43" s="13" t="s">
        <v>78</v>
      </c>
      <c r="C43" s="14">
        <f>'SO105'!G15</f>
        <v>0</v>
      </c>
      <c r="D43" s="14">
        <f t="shared" si="5"/>
        <v>0</v>
      </c>
      <c r="E43" s="14">
        <f t="shared" si="6"/>
        <v>0</v>
      </c>
      <c r="F43" s="14">
        <v>0</v>
      </c>
      <c r="G43" s="14"/>
    </row>
    <row r="44" spans="1:7" ht="15" customHeight="1">
      <c r="A44" s="11" t="s">
        <v>79</v>
      </c>
      <c r="B44" s="11" t="s">
        <v>80</v>
      </c>
      <c r="C44" s="12">
        <f>SUM(C45:C52)</f>
        <v>0</v>
      </c>
      <c r="D44" s="12">
        <f t="shared" si="5"/>
        <v>0</v>
      </c>
      <c r="E44" s="12">
        <f t="shared" si="6"/>
        <v>0</v>
      </c>
      <c r="F44" s="12">
        <v>0</v>
      </c>
      <c r="G44" s="12"/>
    </row>
    <row r="45" spans="1:7" ht="15" customHeight="1">
      <c r="A45" s="13" t="s">
        <v>81</v>
      </c>
      <c r="B45" s="13" t="s">
        <v>82</v>
      </c>
      <c r="C45" s="14">
        <f>'SO201'!G25</f>
        <v>0</v>
      </c>
      <c r="D45" s="14">
        <f t="shared" si="5"/>
        <v>0</v>
      </c>
      <c r="E45" s="14">
        <f t="shared" si="6"/>
        <v>0</v>
      </c>
      <c r="F45" s="14">
        <v>0</v>
      </c>
      <c r="G45" s="14"/>
    </row>
    <row r="46" spans="1:7" ht="15" customHeight="1">
      <c r="A46" s="13" t="s">
        <v>83</v>
      </c>
      <c r="B46" s="13" t="s">
        <v>84</v>
      </c>
      <c r="C46" s="14">
        <f>'SO202'!G192</f>
        <v>0</v>
      </c>
      <c r="D46" s="14">
        <f t="shared" si="5"/>
        <v>0</v>
      </c>
      <c r="E46" s="14">
        <f t="shared" si="6"/>
        <v>0</v>
      </c>
      <c r="F46" s="14">
        <v>0</v>
      </c>
      <c r="G46" s="14"/>
    </row>
    <row r="47" spans="1:7" ht="15" customHeight="1">
      <c r="A47" s="13" t="s">
        <v>85</v>
      </c>
      <c r="B47" s="13" t="s">
        <v>86</v>
      </c>
      <c r="C47" s="14">
        <f>'SO203'!G92</f>
        <v>0</v>
      </c>
      <c r="D47" s="14">
        <f t="shared" si="5"/>
        <v>0</v>
      </c>
      <c r="E47" s="14">
        <f t="shared" si="6"/>
        <v>0</v>
      </c>
      <c r="F47" s="14">
        <v>0</v>
      </c>
      <c r="G47" s="14"/>
    </row>
    <row r="48" spans="1:7" ht="15" customHeight="1">
      <c r="A48" s="13" t="s">
        <v>87</v>
      </c>
      <c r="B48" s="13" t="s">
        <v>88</v>
      </c>
      <c r="C48" s="14">
        <f>'SO204'!G40</f>
        <v>0</v>
      </c>
      <c r="D48" s="14">
        <f t="shared" si="5"/>
        <v>0</v>
      </c>
      <c r="E48" s="14">
        <f t="shared" si="6"/>
        <v>0</v>
      </c>
      <c r="F48" s="14">
        <v>0</v>
      </c>
      <c r="G48" s="14"/>
    </row>
    <row r="49" spans="1:7" ht="15" customHeight="1">
      <c r="A49" s="13" t="s">
        <v>89</v>
      </c>
      <c r="B49" s="13" t="s">
        <v>90</v>
      </c>
      <c r="C49" s="14">
        <f>'SO205'!G18</f>
        <v>0</v>
      </c>
      <c r="D49" s="14">
        <f t="shared" si="5"/>
        <v>0</v>
      </c>
      <c r="E49" s="14">
        <f t="shared" si="6"/>
        <v>0</v>
      </c>
      <c r="F49" s="14">
        <v>0</v>
      </c>
      <c r="G49" s="14"/>
    </row>
    <row r="50" spans="1:7" ht="15" customHeight="1">
      <c r="A50" s="13" t="s">
        <v>91</v>
      </c>
      <c r="B50" s="13" t="s">
        <v>92</v>
      </c>
      <c r="C50" s="14">
        <f>'SO206'!G22</f>
        <v>0</v>
      </c>
      <c r="D50" s="14">
        <f t="shared" si="5"/>
        <v>0</v>
      </c>
      <c r="E50" s="14">
        <f t="shared" si="6"/>
        <v>0</v>
      </c>
      <c r="F50" s="14">
        <v>0</v>
      </c>
      <c r="G50" s="14"/>
    </row>
    <row r="51" spans="1:7" ht="15" customHeight="1">
      <c r="A51" s="13" t="s">
        <v>93</v>
      </c>
      <c r="B51" s="13" t="s">
        <v>94</v>
      </c>
      <c r="C51" s="14">
        <f>'SO207'!G29</f>
        <v>0</v>
      </c>
      <c r="D51" s="14">
        <f t="shared" si="5"/>
        <v>0</v>
      </c>
      <c r="E51" s="14">
        <f t="shared" si="6"/>
        <v>0</v>
      </c>
      <c r="F51" s="14">
        <v>0</v>
      </c>
      <c r="G51" s="14"/>
    </row>
    <row r="52" spans="1:7" ht="15" customHeight="1">
      <c r="A52" s="13" t="s">
        <v>95</v>
      </c>
      <c r="B52" s="13" t="s">
        <v>96</v>
      </c>
      <c r="C52" s="14">
        <f>'SO208'!G14</f>
        <v>0</v>
      </c>
      <c r="D52" s="14">
        <f t="shared" si="5"/>
        <v>0</v>
      </c>
      <c r="E52" s="14">
        <f t="shared" si="6"/>
        <v>0</v>
      </c>
      <c r="F52" s="14">
        <v>0</v>
      </c>
      <c r="G52" s="14"/>
    </row>
    <row r="53" spans="1:7" ht="15" customHeight="1">
      <c r="A53" s="11" t="s">
        <v>97</v>
      </c>
      <c r="B53" s="11" t="s">
        <v>98</v>
      </c>
      <c r="C53" s="12">
        <f>'SO30'!G44</f>
        <v>0</v>
      </c>
      <c r="D53" s="12">
        <f t="shared" si="5"/>
        <v>0</v>
      </c>
      <c r="E53" s="12">
        <f t="shared" si="6"/>
        <v>0</v>
      </c>
      <c r="F53" s="12">
        <v>0</v>
      </c>
      <c r="G53" s="12"/>
    </row>
    <row r="54" spans="1:7" ht="15" customHeight="1">
      <c r="A54" s="11" t="s">
        <v>99</v>
      </c>
      <c r="B54" s="11" t="s">
        <v>100</v>
      </c>
      <c r="C54" s="12">
        <f>'SO40'!G105</f>
        <v>0</v>
      </c>
      <c r="D54" s="12">
        <f t="shared" si="5"/>
        <v>0</v>
      </c>
      <c r="E54" s="12">
        <f t="shared" si="6"/>
        <v>0</v>
      </c>
      <c r="F54" s="12">
        <v>0</v>
      </c>
      <c r="G54" s="12"/>
    </row>
    <row r="55" spans="1:7" ht="15" customHeight="1">
      <c r="A55" s="11" t="s">
        <v>101</v>
      </c>
      <c r="B55" s="11" t="s">
        <v>102</v>
      </c>
      <c r="C55" s="12">
        <f>C56</f>
        <v>0</v>
      </c>
      <c r="D55" s="12">
        <f t="shared" si="5"/>
        <v>0</v>
      </c>
      <c r="E55" s="12">
        <f t="shared" si="6"/>
        <v>0</v>
      </c>
      <c r="F55" s="12">
        <v>0</v>
      </c>
      <c r="G55" s="12"/>
    </row>
    <row r="56" spans="1:7" ht="15" customHeight="1">
      <c r="A56" s="13" t="s">
        <v>103</v>
      </c>
      <c r="B56" s="13" t="s">
        <v>104</v>
      </c>
      <c r="C56" s="14">
        <f>'PS101'!G26</f>
        <v>0</v>
      </c>
      <c r="D56" s="14">
        <f t="shared" si="5"/>
        <v>0</v>
      </c>
      <c r="E56" s="14">
        <f t="shared" ref="E56" si="7">D56+C56</f>
        <v>0</v>
      </c>
      <c r="F56" s="14">
        <v>0</v>
      </c>
      <c r="G56" s="14"/>
    </row>
    <row r="57" spans="1:7" ht="15" customHeight="1">
      <c r="A57" s="11" t="s">
        <v>105</v>
      </c>
      <c r="B57" s="11" t="s">
        <v>106</v>
      </c>
      <c r="C57" s="12">
        <f>SUM(C58:C61)</f>
        <v>0</v>
      </c>
      <c r="D57" s="12">
        <f t="shared" si="5"/>
        <v>0</v>
      </c>
      <c r="E57" s="12">
        <f>D57+C57</f>
        <v>0</v>
      </c>
      <c r="F57" s="12">
        <v>0</v>
      </c>
      <c r="G57" s="12"/>
    </row>
    <row r="58" spans="1:7" ht="15" customHeight="1">
      <c r="A58" s="13" t="s">
        <v>107</v>
      </c>
      <c r="B58" s="13" t="s">
        <v>108</v>
      </c>
      <c r="C58" s="14">
        <f>'PS201'!G25</f>
        <v>0</v>
      </c>
      <c r="D58" s="14">
        <f t="shared" si="5"/>
        <v>0</v>
      </c>
      <c r="E58" s="14">
        <f t="shared" ref="E58:E61" si="8">D58+C58</f>
        <v>0</v>
      </c>
      <c r="F58" s="14">
        <v>0</v>
      </c>
      <c r="G58" s="14"/>
    </row>
    <row r="59" spans="1:7" ht="15" customHeight="1">
      <c r="A59" s="13" t="s">
        <v>109</v>
      </c>
      <c r="B59" s="13" t="s">
        <v>110</v>
      </c>
      <c r="C59" s="14">
        <f>'PS202'!G58</f>
        <v>0</v>
      </c>
      <c r="D59" s="14">
        <f t="shared" si="5"/>
        <v>0</v>
      </c>
      <c r="E59" s="14">
        <f t="shared" si="8"/>
        <v>0</v>
      </c>
      <c r="F59" s="14">
        <v>0</v>
      </c>
      <c r="G59" s="14"/>
    </row>
    <row r="60" spans="1:7" ht="15" customHeight="1">
      <c r="A60" s="13" t="s">
        <v>111</v>
      </c>
      <c r="B60" s="13" t="s">
        <v>112</v>
      </c>
      <c r="C60" s="14">
        <f>'PS203'!G481</f>
        <v>0</v>
      </c>
      <c r="D60" s="14">
        <f t="shared" si="5"/>
        <v>0</v>
      </c>
      <c r="E60" s="14">
        <f t="shared" si="8"/>
        <v>0</v>
      </c>
      <c r="F60" s="14">
        <v>0</v>
      </c>
      <c r="G60" s="14"/>
    </row>
    <row r="61" spans="1:7" ht="15" customHeight="1" thickBot="1">
      <c r="A61" s="13" t="s">
        <v>113</v>
      </c>
      <c r="B61" s="13" t="s">
        <v>114</v>
      </c>
      <c r="C61" s="14">
        <f>'PS204'!G19</f>
        <v>0</v>
      </c>
      <c r="D61" s="14">
        <f t="shared" si="5"/>
        <v>0</v>
      </c>
      <c r="E61" s="14">
        <f t="shared" si="8"/>
        <v>0</v>
      </c>
      <c r="F61" s="14">
        <v>0</v>
      </c>
      <c r="G61" s="14"/>
    </row>
    <row r="62" spans="1:7" ht="21" customHeight="1">
      <c r="A62" s="17"/>
      <c r="B62" s="17" t="s">
        <v>115</v>
      </c>
      <c r="C62" s="18">
        <f>C9</f>
        <v>0</v>
      </c>
      <c r="D62" s="18">
        <f>D9</f>
        <v>0</v>
      </c>
      <c r="E62" s="18">
        <f>E9</f>
        <v>0</v>
      </c>
      <c r="F62" s="18">
        <v>0</v>
      </c>
      <c r="G62" s="18"/>
    </row>
  </sheetData>
  <printOptions horizontalCentered="1"/>
  <pageMargins left="0.39370078740157483" right="0.39370078740157483" top="0.78740157480314965" bottom="0.78740157480314965" header="0" footer="0"/>
  <pageSetup paperSize="9" scale="73" fitToHeight="100" orientation="portrait" blackAndWhite="1" r:id="rId1"/>
  <headerFooter alignWithMargins="0">
    <oddFooter>&amp;C   Strana &amp;P  z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191" t="s">
        <v>1041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464.14811474999993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185.75219999999999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133.1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193.6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193.6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12</v>
      </c>
      <c r="F16" s="97"/>
      <c r="G16" s="97">
        <f t="shared" si="0"/>
        <v>0</v>
      </c>
      <c r="H16" s="104">
        <v>0.12852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41.261000000000003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206.30500000000001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496.1</v>
      </c>
      <c r="F19" s="97"/>
      <c r="G19" s="97">
        <f t="shared" si="0"/>
        <v>0</v>
      </c>
      <c r="H19" s="104">
        <v>0.42168499999999998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496.1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206.30500000000001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391.98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113.13500000000001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113.13500000000001</v>
      </c>
      <c r="F24" s="165"/>
      <c r="G24" s="165">
        <f t="shared" si="0"/>
        <v>0</v>
      </c>
      <c r="H24" s="166">
        <v>185.20199500000001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71.308999999999997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71.308999999999997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71.308999999999997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3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3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6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121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121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39.300917249999998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19.965</v>
      </c>
      <c r="F35" s="101"/>
      <c r="G35" s="101">
        <f t="shared" si="0"/>
        <v>0</v>
      </c>
      <c r="H35" s="102">
        <v>37.749000000000002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3</v>
      </c>
      <c r="F36" s="97"/>
      <c r="G36" s="97">
        <f t="shared" si="0"/>
        <v>0</v>
      </c>
      <c r="H36" s="104">
        <v>1.9800000000000002E-2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3</v>
      </c>
      <c r="F37" s="165"/>
      <c r="G37" s="165">
        <f t="shared" si="0"/>
        <v>0</v>
      </c>
      <c r="H37" s="166">
        <v>3.5999999999999997E-2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0.67500000000000004</v>
      </c>
      <c r="F38" s="109"/>
      <c r="G38" s="109">
        <f t="shared" si="0"/>
        <v>0</v>
      </c>
      <c r="H38" s="110">
        <v>1.49611725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230.68976699999999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133.1</v>
      </c>
      <c r="F40" s="172"/>
      <c r="G40" s="101">
        <f t="shared" si="0"/>
        <v>0</v>
      </c>
      <c r="H40" s="173">
        <v>49.353479999999998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193.6</v>
      </c>
      <c r="F41" s="40"/>
      <c r="G41" s="97">
        <f t="shared" si="0"/>
        <v>0</v>
      </c>
      <c r="H41" s="175">
        <v>112.76232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193.6</v>
      </c>
      <c r="F42" s="40"/>
      <c r="G42" s="97">
        <f t="shared" si="0"/>
        <v>0</v>
      </c>
      <c r="H42" s="175">
        <v>0.310002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193.6</v>
      </c>
      <c r="F43" s="179"/>
      <c r="G43" s="109">
        <f t="shared" si="0"/>
        <v>0</v>
      </c>
      <c r="H43" s="180">
        <v>33.747020999999997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8.3970993000000007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118</v>
      </c>
      <c r="F45" s="101"/>
      <c r="G45" s="101">
        <f t="shared" si="0"/>
        <v>0</v>
      </c>
      <c r="H45" s="102">
        <v>1.1800000000000001E-3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118</v>
      </c>
      <c r="F46" s="165"/>
      <c r="G46" s="165">
        <f t="shared" si="0"/>
        <v>0</v>
      </c>
      <c r="H46" s="166">
        <v>1.298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4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4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121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6</v>
      </c>
      <c r="F50" s="97"/>
      <c r="G50" s="97">
        <f t="shared" si="0"/>
        <v>0</v>
      </c>
      <c r="H50" s="104">
        <v>0.22344839999999999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3</v>
      </c>
      <c r="F51" s="97"/>
      <c r="G51" s="97">
        <f t="shared" si="0"/>
        <v>0</v>
      </c>
      <c r="H51" s="104">
        <v>6.3944099999999997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3</v>
      </c>
      <c r="F52" s="97"/>
      <c r="G52" s="97">
        <f t="shared" si="0"/>
        <v>0</v>
      </c>
      <c r="H52" s="104">
        <v>2.10609E-2</v>
      </c>
      <c r="J52" s="221"/>
    </row>
    <row r="53" spans="1:10" s="168" customFormat="1" ht="34.5" customHeight="1" thickBot="1">
      <c r="A53" s="182">
        <v>37</v>
      </c>
      <c r="B53" s="183" t="s">
        <v>212</v>
      </c>
      <c r="C53" s="183" t="s">
        <v>213</v>
      </c>
      <c r="D53" s="183" t="s">
        <v>177</v>
      </c>
      <c r="E53" s="184">
        <v>3</v>
      </c>
      <c r="F53" s="185"/>
      <c r="G53" s="185">
        <f t="shared" si="0"/>
        <v>0</v>
      </c>
      <c r="H53" s="186">
        <v>0.45900000000000002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8.1311999999999999E-3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121</v>
      </c>
      <c r="F55" s="172"/>
      <c r="G55" s="101">
        <f t="shared" si="0"/>
        <v>0</v>
      </c>
      <c r="H55" s="173">
        <v>4.0655999999999999E-3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121</v>
      </c>
      <c r="F56" s="40"/>
      <c r="G56" s="97">
        <f t="shared" si="0"/>
        <v>0</v>
      </c>
      <c r="H56" s="175">
        <v>4.0655999999999999E-3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155.376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3729.0239999999999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155.376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8.3970000000000002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5">
        <f>H11</f>
        <v>464.14811474999993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45.75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" right="0.7" top="0.75" bottom="0.75" header="0.3" footer="0.3"/>
  <pageSetup paperSize="9" scale="8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72"/>
  <sheetViews>
    <sheetView showGridLines="0" topLeftCell="A49" workbookViewId="0">
      <selection activeCell="B57" sqref="B57:E59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241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G12+G32+G38+G40+G45+G50+G61+G67</f>
        <v>0</v>
      </c>
      <c r="H11" s="26">
        <f>H12+H32+H38+H40+H45+H50+H61+H67</f>
        <v>2220.2133387499998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1025.7172025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470.8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684.8</v>
      </c>
      <c r="F14" s="97"/>
      <c r="G14" s="97">
        <f t="shared" ref="G14:G68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684.8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58</v>
      </c>
      <c r="F16" s="97"/>
      <c r="G16" s="97">
        <f t="shared" si="0"/>
        <v>0</v>
      </c>
      <c r="H16" s="104">
        <v>0.62117999999999995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460.09199999999998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2300.4580000000001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4610.6499999999996</v>
      </c>
      <c r="F19" s="97"/>
      <c r="G19" s="97">
        <f t="shared" si="0"/>
        <v>0</v>
      </c>
      <c r="H19" s="104">
        <v>3.9190524999999998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4610.6499999999996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1326.82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2520.9580000000001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1597.4480000000001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623.80999999999995</v>
      </c>
      <c r="F24" s="165"/>
      <c r="G24" s="165">
        <f t="shared" si="0"/>
        <v>0</v>
      </c>
      <c r="H24" s="166">
        <v>1021.17697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538.05600000000004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538.05600000000004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538.05600000000004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13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13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24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913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>
        <v>2</v>
      </c>
      <c r="C32" s="29" t="s">
        <v>242</v>
      </c>
      <c r="D32" s="29"/>
      <c r="E32" s="30"/>
      <c r="F32" s="31"/>
      <c r="G32" s="31">
        <f>SUM(G33:G37)</f>
        <v>0</v>
      </c>
      <c r="H32" s="30">
        <v>0.25829999999999997</v>
      </c>
      <c r="J32" s="221"/>
    </row>
    <row r="33" spans="1:10" ht="24" customHeight="1">
      <c r="A33" s="169">
        <v>20</v>
      </c>
      <c r="B33" s="170" t="s">
        <v>243</v>
      </c>
      <c r="C33" s="170" t="s">
        <v>244</v>
      </c>
      <c r="D33" s="170" t="s">
        <v>177</v>
      </c>
      <c r="E33" s="171">
        <v>2</v>
      </c>
      <c r="F33" s="172"/>
      <c r="G33" s="101">
        <f t="shared" si="0"/>
        <v>0</v>
      </c>
      <c r="H33" s="173">
        <v>0</v>
      </c>
      <c r="J33" s="221"/>
    </row>
    <row r="34" spans="1:10" ht="24" customHeight="1">
      <c r="A34" s="174">
        <v>21</v>
      </c>
      <c r="B34" s="38" t="s">
        <v>245</v>
      </c>
      <c r="C34" s="38" t="s">
        <v>246</v>
      </c>
      <c r="D34" s="38" t="s">
        <v>151</v>
      </c>
      <c r="E34" s="39">
        <v>15</v>
      </c>
      <c r="F34" s="40"/>
      <c r="G34" s="97">
        <f>ROUND(E34*F34,2)</f>
        <v>0</v>
      </c>
      <c r="H34" s="175">
        <v>0.25829999999999997</v>
      </c>
      <c r="J34" s="221"/>
    </row>
    <row r="35" spans="1:10" ht="34.5" customHeight="1">
      <c r="A35" s="174">
        <v>22</v>
      </c>
      <c r="B35" s="38" t="s">
        <v>247</v>
      </c>
      <c r="C35" s="38" t="s">
        <v>248</v>
      </c>
      <c r="D35" s="38" t="s">
        <v>249</v>
      </c>
      <c r="E35" s="39">
        <v>120</v>
      </c>
      <c r="F35" s="40"/>
      <c r="G35" s="97">
        <f t="shared" si="0"/>
        <v>0</v>
      </c>
      <c r="H35" s="175">
        <v>0</v>
      </c>
      <c r="J35" s="221"/>
    </row>
    <row r="36" spans="1:10" ht="24" customHeight="1">
      <c r="A36" s="174">
        <v>23</v>
      </c>
      <c r="B36" s="38" t="s">
        <v>250</v>
      </c>
      <c r="C36" s="38" t="s">
        <v>251</v>
      </c>
      <c r="D36" s="38" t="s">
        <v>252</v>
      </c>
      <c r="E36" s="39">
        <v>7</v>
      </c>
      <c r="F36" s="40"/>
      <c r="G36" s="97">
        <f t="shared" si="0"/>
        <v>0</v>
      </c>
      <c r="H36" s="175">
        <v>0</v>
      </c>
      <c r="J36" s="221"/>
    </row>
    <row r="37" spans="1:10" ht="24" customHeight="1" thickBot="1">
      <c r="A37" s="176">
        <v>24</v>
      </c>
      <c r="B37" s="177" t="s">
        <v>253</v>
      </c>
      <c r="C37" s="177" t="s">
        <v>254</v>
      </c>
      <c r="D37" s="177" t="s">
        <v>151</v>
      </c>
      <c r="E37" s="178">
        <v>14</v>
      </c>
      <c r="F37" s="179"/>
      <c r="G37" s="109">
        <f t="shared" si="0"/>
        <v>0</v>
      </c>
      <c r="H37" s="180">
        <v>0</v>
      </c>
      <c r="J37" s="221"/>
    </row>
    <row r="38" spans="1:10" ht="21" customHeight="1" thickBot="1">
      <c r="A38" s="28"/>
      <c r="B38" s="29" t="s">
        <v>7</v>
      </c>
      <c r="C38" s="29" t="s">
        <v>127</v>
      </c>
      <c r="D38" s="29"/>
      <c r="E38" s="30"/>
      <c r="F38" s="31"/>
      <c r="G38" s="31">
        <f>G39</f>
        <v>0</v>
      </c>
      <c r="H38" s="30">
        <v>0</v>
      </c>
      <c r="J38" s="221"/>
    </row>
    <row r="39" spans="1:10" ht="13.5" customHeight="1" thickBot="1">
      <c r="A39" s="127">
        <v>25</v>
      </c>
      <c r="B39" s="128" t="s">
        <v>184</v>
      </c>
      <c r="C39" s="128" t="s">
        <v>185</v>
      </c>
      <c r="D39" s="128" t="s">
        <v>151</v>
      </c>
      <c r="E39" s="129">
        <v>913</v>
      </c>
      <c r="F39" s="130"/>
      <c r="G39" s="151">
        <f t="shared" si="0"/>
        <v>0</v>
      </c>
      <c r="H39" s="131">
        <v>0</v>
      </c>
      <c r="J39" s="221"/>
    </row>
    <row r="40" spans="1:10" ht="21" customHeight="1" thickBot="1">
      <c r="A40" s="28"/>
      <c r="B40" s="29" t="s">
        <v>9</v>
      </c>
      <c r="C40" s="29" t="s">
        <v>128</v>
      </c>
      <c r="D40" s="29"/>
      <c r="E40" s="30"/>
      <c r="F40" s="31"/>
      <c r="G40" s="31">
        <f>SUM(G41:G44)</f>
        <v>0</v>
      </c>
      <c r="H40" s="31">
        <f>SUM(H41:H44)</f>
        <v>299.83686674999996</v>
      </c>
      <c r="J40" s="221"/>
    </row>
    <row r="41" spans="1:10" ht="24" customHeight="1">
      <c r="A41" s="98">
        <v>26</v>
      </c>
      <c r="B41" s="99">
        <v>451573111</v>
      </c>
      <c r="C41" s="99" t="s">
        <v>187</v>
      </c>
      <c r="D41" s="99" t="s">
        <v>154</v>
      </c>
      <c r="E41" s="100">
        <v>150.64500000000001</v>
      </c>
      <c r="F41" s="101"/>
      <c r="G41" s="101">
        <f t="shared" si="0"/>
        <v>0</v>
      </c>
      <c r="H41" s="102">
        <v>284.83499999999998</v>
      </c>
      <c r="J41" s="221"/>
    </row>
    <row r="42" spans="1:10" ht="24" customHeight="1">
      <c r="A42" s="103">
        <v>27</v>
      </c>
      <c r="B42" s="95" t="s">
        <v>188</v>
      </c>
      <c r="C42" s="95" t="s">
        <v>189</v>
      </c>
      <c r="D42" s="95" t="s">
        <v>177</v>
      </c>
      <c r="E42" s="96">
        <v>29</v>
      </c>
      <c r="F42" s="97"/>
      <c r="G42" s="97">
        <f t="shared" si="0"/>
        <v>0</v>
      </c>
      <c r="H42" s="104">
        <v>0.19139999999999999</v>
      </c>
      <c r="J42" s="221"/>
    </row>
    <row r="43" spans="1:10" s="168" customFormat="1" ht="13.5" customHeight="1">
      <c r="A43" s="167">
        <v>28</v>
      </c>
      <c r="B43" s="163" t="s">
        <v>190</v>
      </c>
      <c r="C43" s="163" t="s">
        <v>191</v>
      </c>
      <c r="D43" s="163" t="s">
        <v>177</v>
      </c>
      <c r="E43" s="164">
        <v>29</v>
      </c>
      <c r="F43" s="165"/>
      <c r="G43" s="165">
        <f t="shared" si="0"/>
        <v>0</v>
      </c>
      <c r="H43" s="166">
        <v>0.34799999999999998</v>
      </c>
      <c r="J43" s="221"/>
    </row>
    <row r="44" spans="1:10" ht="13.5" customHeight="1" thickBot="1">
      <c r="A44" s="105">
        <v>29</v>
      </c>
      <c r="B44" s="106" t="s">
        <v>192</v>
      </c>
      <c r="C44" s="106" t="s">
        <v>193</v>
      </c>
      <c r="D44" s="106" t="s">
        <v>154</v>
      </c>
      <c r="E44" s="108">
        <v>6.5250000000000004</v>
      </c>
      <c r="F44" s="109"/>
      <c r="G44" s="109">
        <f t="shared" si="0"/>
        <v>0</v>
      </c>
      <c r="H44" s="110">
        <v>14.462466750000001</v>
      </c>
      <c r="J44" s="221"/>
    </row>
    <row r="45" spans="1:10" ht="21" customHeight="1" thickBot="1">
      <c r="A45" s="28"/>
      <c r="B45" s="29" t="s">
        <v>10</v>
      </c>
      <c r="C45" s="29" t="s">
        <v>129</v>
      </c>
      <c r="D45" s="29"/>
      <c r="E45" s="30"/>
      <c r="F45" s="31"/>
      <c r="G45" s="31">
        <f>SUM(G46:G49)</f>
        <v>0</v>
      </c>
      <c r="H45" s="30">
        <v>815.99355600000001</v>
      </c>
      <c r="J45" s="221"/>
    </row>
    <row r="46" spans="1:10" ht="24" customHeight="1">
      <c r="A46" s="169">
        <v>30</v>
      </c>
      <c r="B46" s="170">
        <v>564851111</v>
      </c>
      <c r="C46" s="170" t="s">
        <v>1184</v>
      </c>
      <c r="D46" s="170" t="s">
        <v>144</v>
      </c>
      <c r="E46" s="171">
        <v>470.8</v>
      </c>
      <c r="F46" s="172"/>
      <c r="G46" s="101">
        <f t="shared" si="0"/>
        <v>0</v>
      </c>
      <c r="H46" s="173">
        <v>174.57264000000001</v>
      </c>
      <c r="J46" s="221"/>
    </row>
    <row r="47" spans="1:10" ht="24" customHeight="1">
      <c r="A47" s="174">
        <v>31</v>
      </c>
      <c r="B47" s="38">
        <v>567145115</v>
      </c>
      <c r="C47" s="38" t="s">
        <v>199</v>
      </c>
      <c r="D47" s="38" t="s">
        <v>144</v>
      </c>
      <c r="E47" s="39">
        <v>684.8</v>
      </c>
      <c r="F47" s="40"/>
      <c r="G47" s="97">
        <f t="shared" si="0"/>
        <v>0</v>
      </c>
      <c r="H47" s="175">
        <v>398.86176</v>
      </c>
      <c r="J47" s="221"/>
    </row>
    <row r="48" spans="1:10" ht="24" customHeight="1">
      <c r="A48" s="174">
        <v>32</v>
      </c>
      <c r="B48" s="38" t="s">
        <v>200</v>
      </c>
      <c r="C48" s="38" t="s">
        <v>201</v>
      </c>
      <c r="D48" s="38" t="s">
        <v>144</v>
      </c>
      <c r="E48" s="39">
        <v>684.8</v>
      </c>
      <c r="F48" s="40"/>
      <c r="G48" s="97">
        <f t="shared" si="0"/>
        <v>0</v>
      </c>
      <c r="H48" s="175">
        <v>1.096536</v>
      </c>
      <c r="J48" s="221"/>
    </row>
    <row r="49" spans="1:10" ht="34.5" customHeight="1" thickBot="1">
      <c r="A49" s="176">
        <v>33</v>
      </c>
      <c r="B49" s="177" t="s">
        <v>202</v>
      </c>
      <c r="C49" s="177" t="s">
        <v>203</v>
      </c>
      <c r="D49" s="177" t="s">
        <v>144</v>
      </c>
      <c r="E49" s="178">
        <v>684.8</v>
      </c>
      <c r="F49" s="179"/>
      <c r="G49" s="109">
        <f t="shared" si="0"/>
        <v>0</v>
      </c>
      <c r="H49" s="180">
        <v>119.36962800000001</v>
      </c>
      <c r="J49" s="221"/>
    </row>
    <row r="50" spans="1:10" ht="21" customHeight="1" thickBot="1">
      <c r="A50" s="28"/>
      <c r="B50" s="29" t="s">
        <v>13</v>
      </c>
      <c r="C50" s="29" t="s">
        <v>130</v>
      </c>
      <c r="D50" s="29"/>
      <c r="E50" s="30"/>
      <c r="F50" s="31"/>
      <c r="G50" s="31">
        <f>SUM(G51:G60)</f>
        <v>0</v>
      </c>
      <c r="H50" s="30">
        <v>78.3460599</v>
      </c>
      <c r="J50" s="221"/>
    </row>
    <row r="51" spans="1:10" ht="24" customHeight="1">
      <c r="A51" s="98">
        <v>34</v>
      </c>
      <c r="B51" s="99">
        <v>871373121</v>
      </c>
      <c r="C51" s="99" t="s">
        <v>205</v>
      </c>
      <c r="D51" s="99" t="s">
        <v>151</v>
      </c>
      <c r="E51" s="100">
        <v>884</v>
      </c>
      <c r="F51" s="101"/>
      <c r="G51" s="101">
        <f t="shared" si="0"/>
        <v>0</v>
      </c>
      <c r="H51" s="102">
        <v>8.8400000000000006E-3</v>
      </c>
      <c r="J51" s="221"/>
    </row>
    <row r="52" spans="1:10" s="168" customFormat="1" ht="13.5" customHeight="1">
      <c r="A52" s="167">
        <v>35</v>
      </c>
      <c r="B52" s="163" t="s">
        <v>1539</v>
      </c>
      <c r="C52" s="163" t="s">
        <v>1538</v>
      </c>
      <c r="D52" s="163" t="s">
        <v>151</v>
      </c>
      <c r="E52" s="164">
        <v>884</v>
      </c>
      <c r="F52" s="165"/>
      <c r="G52" s="165">
        <f t="shared" si="0"/>
        <v>0</v>
      </c>
      <c r="H52" s="166">
        <v>9.7240000000000002</v>
      </c>
      <c r="J52" s="221"/>
    </row>
    <row r="53" spans="1:10" ht="11.25">
      <c r="A53" s="103">
        <v>36</v>
      </c>
      <c r="B53" s="95">
        <v>877374172</v>
      </c>
      <c r="C53" s="95" t="s">
        <v>1035</v>
      </c>
      <c r="D53" s="95" t="s">
        <v>177</v>
      </c>
      <c r="E53" s="96">
        <v>26</v>
      </c>
      <c r="F53" s="97"/>
      <c r="G53" s="97">
        <f t="shared" si="0"/>
        <v>0</v>
      </c>
      <c r="H53" s="104">
        <v>0</v>
      </c>
      <c r="J53" s="221"/>
    </row>
    <row r="54" spans="1:10" s="168" customFormat="1" ht="13.5" customHeight="1">
      <c r="A54" s="167">
        <v>37</v>
      </c>
      <c r="B54" s="181" t="s">
        <v>1541</v>
      </c>
      <c r="C54" s="163" t="s">
        <v>1540</v>
      </c>
      <c r="D54" s="163" t="s">
        <v>177</v>
      </c>
      <c r="E54" s="164">
        <v>26</v>
      </c>
      <c r="F54" s="165"/>
      <c r="G54" s="165">
        <f t="shared" si="0"/>
        <v>0</v>
      </c>
      <c r="H54" s="166">
        <v>0</v>
      </c>
      <c r="J54" s="221"/>
    </row>
    <row r="55" spans="1:10" ht="13.5" customHeight="1">
      <c r="A55" s="103">
        <v>38</v>
      </c>
      <c r="B55" s="95" t="s">
        <v>206</v>
      </c>
      <c r="C55" s="95" t="s">
        <v>207</v>
      </c>
      <c r="D55" s="95" t="s">
        <v>151</v>
      </c>
      <c r="E55" s="96">
        <v>913</v>
      </c>
      <c r="F55" s="97"/>
      <c r="G55" s="97">
        <f t="shared" si="0"/>
        <v>0</v>
      </c>
      <c r="H55" s="104">
        <v>0</v>
      </c>
      <c r="J55" s="221"/>
    </row>
    <row r="56" spans="1:10" ht="13.5" customHeight="1">
      <c r="A56" s="103">
        <v>39</v>
      </c>
      <c r="B56" s="95" t="s">
        <v>208</v>
      </c>
      <c r="C56" s="95" t="s">
        <v>209</v>
      </c>
      <c r="D56" s="95" t="s">
        <v>177</v>
      </c>
      <c r="E56" s="96">
        <v>58</v>
      </c>
      <c r="F56" s="97"/>
      <c r="G56" s="97">
        <f t="shared" si="0"/>
        <v>0</v>
      </c>
      <c r="H56" s="104">
        <v>2.1600012</v>
      </c>
      <c r="J56" s="221"/>
    </row>
    <row r="57" spans="1:10" ht="45" customHeight="1">
      <c r="A57" s="103">
        <v>40</v>
      </c>
      <c r="B57" s="95">
        <v>894411121</v>
      </c>
      <c r="C57" s="95" t="s">
        <v>210</v>
      </c>
      <c r="D57" s="95" t="s">
        <v>177</v>
      </c>
      <c r="E57" s="96">
        <v>29</v>
      </c>
      <c r="F57" s="97"/>
      <c r="G57" s="97">
        <f t="shared" si="0"/>
        <v>0</v>
      </c>
      <c r="H57" s="104">
        <v>61.812629999999999</v>
      </c>
      <c r="J57" s="221"/>
    </row>
    <row r="58" spans="1:10" ht="34.5" customHeight="1">
      <c r="A58" s="103">
        <v>41</v>
      </c>
      <c r="B58" s="95">
        <v>899104111</v>
      </c>
      <c r="C58" s="95" t="s">
        <v>211</v>
      </c>
      <c r="D58" s="95" t="s">
        <v>177</v>
      </c>
      <c r="E58" s="96">
        <v>29</v>
      </c>
      <c r="F58" s="97"/>
      <c r="G58" s="97">
        <f t="shared" si="0"/>
        <v>0</v>
      </c>
      <c r="H58" s="104">
        <v>0.20358870000000001</v>
      </c>
      <c r="J58" s="221"/>
    </row>
    <row r="59" spans="1:10" s="168" customFormat="1" ht="34.5" customHeight="1">
      <c r="A59" s="167">
        <v>42</v>
      </c>
      <c r="B59" s="163" t="s">
        <v>212</v>
      </c>
      <c r="C59" s="163" t="s">
        <v>213</v>
      </c>
      <c r="D59" s="163" t="s">
        <v>177</v>
      </c>
      <c r="E59" s="164">
        <v>15</v>
      </c>
      <c r="F59" s="165"/>
      <c r="G59" s="165">
        <f>ROUND(E59*F59,2)</f>
        <v>0</v>
      </c>
      <c r="H59" s="166">
        <v>2.2949999999999999</v>
      </c>
      <c r="J59" s="221"/>
    </row>
    <row r="60" spans="1:10" ht="34.5" customHeight="1" thickBot="1">
      <c r="A60" s="192">
        <v>43</v>
      </c>
      <c r="B60" s="193" t="s">
        <v>214</v>
      </c>
      <c r="C60" s="193" t="s">
        <v>215</v>
      </c>
      <c r="D60" s="193" t="s">
        <v>177</v>
      </c>
      <c r="E60" s="194">
        <v>14</v>
      </c>
      <c r="F60" s="195"/>
      <c r="G60" s="185">
        <f>ROUND(E60*F60,2)</f>
        <v>0</v>
      </c>
      <c r="H60" s="196">
        <v>2.1419999999999999</v>
      </c>
      <c r="J60" s="221"/>
    </row>
    <row r="61" spans="1:10" ht="21" customHeight="1" thickBot="1">
      <c r="A61" s="28"/>
      <c r="B61" s="29" t="s">
        <v>14</v>
      </c>
      <c r="C61" s="29" t="s">
        <v>131</v>
      </c>
      <c r="D61" s="29"/>
      <c r="E61" s="30"/>
      <c r="F61" s="31"/>
      <c r="G61" s="31">
        <f>SUM(G62:G66)</f>
        <v>0</v>
      </c>
      <c r="H61" s="30">
        <v>6.1353600000000001E-2</v>
      </c>
      <c r="J61" s="221"/>
    </row>
    <row r="62" spans="1:10" ht="24" customHeight="1">
      <c r="A62" s="169">
        <v>44</v>
      </c>
      <c r="B62" s="170" t="s">
        <v>216</v>
      </c>
      <c r="C62" s="170" t="s">
        <v>217</v>
      </c>
      <c r="D62" s="170" t="s">
        <v>151</v>
      </c>
      <c r="E62" s="171">
        <v>428</v>
      </c>
      <c r="F62" s="172"/>
      <c r="G62" s="101">
        <f t="shared" si="0"/>
        <v>0</v>
      </c>
      <c r="H62" s="173">
        <v>3.0676800000000001E-2</v>
      </c>
      <c r="J62" s="221"/>
    </row>
    <row r="63" spans="1:10" ht="13.5" customHeight="1">
      <c r="A63" s="174">
        <v>45</v>
      </c>
      <c r="B63" s="38" t="s">
        <v>218</v>
      </c>
      <c r="C63" s="38" t="s">
        <v>219</v>
      </c>
      <c r="D63" s="38" t="s">
        <v>151</v>
      </c>
      <c r="E63" s="39">
        <v>428</v>
      </c>
      <c r="F63" s="40"/>
      <c r="G63" s="97">
        <f t="shared" si="0"/>
        <v>0</v>
      </c>
      <c r="H63" s="175">
        <v>3.0676800000000001E-2</v>
      </c>
      <c r="J63" s="221"/>
    </row>
    <row r="64" spans="1:10" ht="24" customHeight="1">
      <c r="A64" s="174">
        <v>46</v>
      </c>
      <c r="B64" s="38" t="s">
        <v>220</v>
      </c>
      <c r="C64" s="38" t="s">
        <v>221</v>
      </c>
      <c r="D64" s="38" t="s">
        <v>165</v>
      </c>
      <c r="E64" s="39">
        <v>549.59500000000003</v>
      </c>
      <c r="F64" s="40"/>
      <c r="G64" s="97">
        <f t="shared" si="0"/>
        <v>0</v>
      </c>
      <c r="H64" s="175">
        <v>0</v>
      </c>
      <c r="J64" s="221"/>
    </row>
    <row r="65" spans="1:10" ht="13.5" customHeight="1">
      <c r="A65" s="174">
        <v>47</v>
      </c>
      <c r="B65" s="38" t="s">
        <v>222</v>
      </c>
      <c r="C65" s="38" t="s">
        <v>223</v>
      </c>
      <c r="D65" s="38" t="s">
        <v>165</v>
      </c>
      <c r="E65" s="39">
        <v>13190.28</v>
      </c>
      <c r="F65" s="40"/>
      <c r="G65" s="97">
        <f t="shared" si="0"/>
        <v>0</v>
      </c>
      <c r="H65" s="175">
        <v>0</v>
      </c>
      <c r="J65" s="221"/>
    </row>
    <row r="66" spans="1:10" ht="13.5" customHeight="1" thickBot="1">
      <c r="A66" s="176">
        <v>48</v>
      </c>
      <c r="B66" s="177" t="s">
        <v>224</v>
      </c>
      <c r="C66" s="177" t="s">
        <v>225</v>
      </c>
      <c r="D66" s="177" t="s">
        <v>165</v>
      </c>
      <c r="E66" s="178">
        <v>549.59500000000003</v>
      </c>
      <c r="F66" s="179"/>
      <c r="G66" s="109">
        <f t="shared" si="0"/>
        <v>0</v>
      </c>
      <c r="H66" s="180">
        <v>0</v>
      </c>
      <c r="J66" s="221"/>
    </row>
    <row r="67" spans="1:10" ht="21" customHeight="1" thickBot="1">
      <c r="A67" s="28"/>
      <c r="B67" s="29">
        <v>99</v>
      </c>
      <c r="C67" s="29" t="s">
        <v>1033</v>
      </c>
      <c r="D67" s="29"/>
      <c r="E67" s="30"/>
      <c r="F67" s="31"/>
      <c r="G67" s="31">
        <f>G68</f>
        <v>0</v>
      </c>
      <c r="H67" s="30">
        <v>0</v>
      </c>
      <c r="J67" s="221"/>
    </row>
    <row r="68" spans="1:10" ht="23.25" thickBot="1">
      <c r="A68" s="127">
        <v>49</v>
      </c>
      <c r="B68" s="128">
        <v>998276101</v>
      </c>
      <c r="C68" s="128" t="s">
        <v>1034</v>
      </c>
      <c r="D68" s="128" t="s">
        <v>165</v>
      </c>
      <c r="E68" s="129">
        <v>78.346000000000004</v>
      </c>
      <c r="F68" s="130"/>
      <c r="G68" s="151">
        <f t="shared" si="0"/>
        <v>0</v>
      </c>
      <c r="H68" s="131">
        <v>0</v>
      </c>
      <c r="J68" s="221"/>
    </row>
    <row r="69" spans="1:10" ht="21" customHeight="1">
      <c r="A69" s="52"/>
      <c r="B69" s="53"/>
      <c r="C69" s="53" t="s">
        <v>132</v>
      </c>
      <c r="D69" s="53"/>
      <c r="E69" s="54"/>
      <c r="F69" s="55"/>
      <c r="G69" s="55">
        <f>G11</f>
        <v>0</v>
      </c>
      <c r="H69" s="55">
        <f>H11</f>
        <v>2220.2133387499998</v>
      </c>
    </row>
    <row r="71" spans="1:10" ht="12.75">
      <c r="A71" s="411"/>
      <c r="B71" s="411"/>
      <c r="C71" s="411"/>
      <c r="D71" s="411"/>
      <c r="E71" s="411"/>
      <c r="F71" s="411"/>
      <c r="G71" s="411"/>
      <c r="H71" s="411"/>
    </row>
    <row r="72" spans="1:10" ht="48" customHeight="1">
      <c r="A72" s="412"/>
      <c r="B72" s="412"/>
      <c r="C72" s="412"/>
      <c r="D72" s="412"/>
      <c r="E72" s="412"/>
      <c r="F72" s="412"/>
      <c r="G72" s="412"/>
      <c r="H72" s="412"/>
    </row>
  </sheetData>
  <mergeCells count="3">
    <mergeCell ref="A4:B4"/>
    <mergeCell ref="A71:H71"/>
    <mergeCell ref="A72:H72"/>
  </mergeCells>
  <pageMargins left="0.7" right="0.7" top="0.75" bottom="0.75" header="0.3" footer="0.3"/>
  <pageSetup paperSize="9" scale="87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66"/>
  <sheetViews>
    <sheetView showGridLines="0" zoomScaleNormal="10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255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G12+G32+G34+G39+G44+G55+G61</f>
        <v>0</v>
      </c>
      <c r="H11" s="26">
        <f>H12+H32+H34+H39+H44+H55+H61</f>
        <v>246.57750874999999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79.583669599999993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67.099999999999994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97.6</v>
      </c>
      <c r="F14" s="97"/>
      <c r="G14" s="97">
        <f t="shared" ref="G14:G62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97.6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6</v>
      </c>
      <c r="F16" s="97"/>
      <c r="G16" s="97">
        <f t="shared" si="0"/>
        <v>0</v>
      </c>
      <c r="H16" s="104">
        <v>6.4259999999999998E-2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54.289000000000001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271.44499999999999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547.53599999999994</v>
      </c>
      <c r="F19" s="97"/>
      <c r="G19" s="97">
        <f t="shared" si="0"/>
        <v>0</v>
      </c>
      <c r="H19" s="104">
        <v>0.46540559999999997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547.53599999999994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153.012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290.72300000000001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166.72499999999999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48.292000000000002</v>
      </c>
      <c r="F24" s="165"/>
      <c r="G24" s="165">
        <f t="shared" si="0"/>
        <v>0</v>
      </c>
      <c r="H24" s="166">
        <v>79.054004000000006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80.149000000000001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80.149000000000001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80.149000000000001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2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2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4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136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136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46.050140250000005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22.44</v>
      </c>
      <c r="F35" s="101"/>
      <c r="G35" s="101">
        <f t="shared" si="0"/>
        <v>0</v>
      </c>
      <c r="H35" s="102">
        <v>42.429000000000002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7</v>
      </c>
      <c r="F36" s="97"/>
      <c r="G36" s="97">
        <f t="shared" si="0"/>
        <v>0</v>
      </c>
      <c r="H36" s="104">
        <v>4.6199999999999998E-2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7</v>
      </c>
      <c r="F37" s="165"/>
      <c r="G37" s="165">
        <f t="shared" si="0"/>
        <v>0</v>
      </c>
      <c r="H37" s="166">
        <v>8.4000000000000005E-2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1.575</v>
      </c>
      <c r="F38" s="109"/>
      <c r="G38" s="109">
        <f t="shared" si="0"/>
        <v>0</v>
      </c>
      <c r="H38" s="110">
        <v>3.49094025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102.95245799999999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67.099999999999994</v>
      </c>
      <c r="F40" s="172"/>
      <c r="G40" s="101">
        <f t="shared" si="0"/>
        <v>0</v>
      </c>
      <c r="H40" s="173">
        <v>22.02552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97.6</v>
      </c>
      <c r="F41" s="40"/>
      <c r="G41" s="97">
        <f t="shared" si="0"/>
        <v>0</v>
      </c>
      <c r="H41" s="175">
        <v>50.323680000000003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97.6</v>
      </c>
      <c r="F42" s="40"/>
      <c r="G42" s="97">
        <f t="shared" si="0"/>
        <v>0</v>
      </c>
      <c r="H42" s="175">
        <v>0.138348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97.6</v>
      </c>
      <c r="F43" s="179"/>
      <c r="G43" s="109">
        <f t="shared" si="0"/>
        <v>0</v>
      </c>
      <c r="H43" s="180">
        <v>15.060654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SUM(G45:G54)</f>
        <v>0</v>
      </c>
      <c r="H44" s="30">
        <v>17.982101700000001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129</v>
      </c>
      <c r="F45" s="101"/>
      <c r="G45" s="101">
        <f t="shared" si="0"/>
        <v>0</v>
      </c>
      <c r="H45" s="102">
        <v>1.2899999999999999E-3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129</v>
      </c>
      <c r="F46" s="165"/>
      <c r="G46" s="165">
        <f t="shared" si="0"/>
        <v>0</v>
      </c>
      <c r="H46" s="166">
        <v>1.419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5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5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136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14</v>
      </c>
      <c r="F50" s="97"/>
      <c r="G50" s="97">
        <f t="shared" si="0"/>
        <v>0</v>
      </c>
      <c r="H50" s="104">
        <v>0.52137960000000005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7</v>
      </c>
      <c r="F51" s="97"/>
      <c r="G51" s="97">
        <f t="shared" si="0"/>
        <v>0</v>
      </c>
      <c r="H51" s="104">
        <v>14.92029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7</v>
      </c>
      <c r="F52" s="97"/>
      <c r="G52" s="97">
        <f t="shared" si="0"/>
        <v>0</v>
      </c>
      <c r="H52" s="104">
        <v>4.9142100000000001E-2</v>
      </c>
      <c r="J52" s="221"/>
    </row>
    <row r="53" spans="1:10" s="168" customFormat="1" ht="34.5" customHeight="1">
      <c r="A53" s="167">
        <v>37</v>
      </c>
      <c r="B53" s="163" t="s">
        <v>212</v>
      </c>
      <c r="C53" s="163" t="s">
        <v>213</v>
      </c>
      <c r="D53" s="163" t="s">
        <v>177</v>
      </c>
      <c r="E53" s="164">
        <v>3</v>
      </c>
      <c r="F53" s="165"/>
      <c r="G53" s="165">
        <f t="shared" si="0"/>
        <v>0</v>
      </c>
      <c r="H53" s="166">
        <v>0.45900000000000002</v>
      </c>
      <c r="J53" s="221"/>
    </row>
    <row r="54" spans="1:10" ht="34.5" customHeight="1" thickBot="1">
      <c r="A54" s="192">
        <v>38</v>
      </c>
      <c r="B54" s="193" t="s">
        <v>214</v>
      </c>
      <c r="C54" s="193" t="s">
        <v>215</v>
      </c>
      <c r="D54" s="193" t="s">
        <v>177</v>
      </c>
      <c r="E54" s="194">
        <v>4</v>
      </c>
      <c r="F54" s="195"/>
      <c r="G54" s="185">
        <f>ROUND(E54*F54,2)</f>
        <v>0</v>
      </c>
      <c r="H54" s="196">
        <v>0.61199999999999999</v>
      </c>
      <c r="J54" s="221"/>
    </row>
    <row r="55" spans="1:10" ht="21" customHeight="1" thickBot="1">
      <c r="A55" s="28"/>
      <c r="B55" s="29" t="s">
        <v>14</v>
      </c>
      <c r="C55" s="29" t="s">
        <v>131</v>
      </c>
      <c r="D55" s="29"/>
      <c r="E55" s="30"/>
      <c r="F55" s="31"/>
      <c r="G55" s="31">
        <f>SUM(G56:G60)</f>
        <v>0</v>
      </c>
      <c r="H55" s="30">
        <v>9.1392000000000001E-3</v>
      </c>
      <c r="J55" s="221"/>
    </row>
    <row r="56" spans="1:10" ht="24" customHeight="1">
      <c r="A56" s="169">
        <v>39</v>
      </c>
      <c r="B56" s="170" t="s">
        <v>216</v>
      </c>
      <c r="C56" s="170" t="s">
        <v>217</v>
      </c>
      <c r="D56" s="170" t="s">
        <v>151</v>
      </c>
      <c r="E56" s="171">
        <v>61</v>
      </c>
      <c r="F56" s="172"/>
      <c r="G56" s="101">
        <f t="shared" si="0"/>
        <v>0</v>
      </c>
      <c r="H56" s="173">
        <v>4.5696000000000001E-3</v>
      </c>
      <c r="J56" s="221"/>
    </row>
    <row r="57" spans="1:10" ht="13.5" customHeight="1">
      <c r="A57" s="174">
        <v>40</v>
      </c>
      <c r="B57" s="38" t="s">
        <v>218</v>
      </c>
      <c r="C57" s="38" t="s">
        <v>219</v>
      </c>
      <c r="D57" s="38" t="s">
        <v>151</v>
      </c>
      <c r="E57" s="39">
        <v>61</v>
      </c>
      <c r="F57" s="40"/>
      <c r="G57" s="97">
        <f t="shared" si="0"/>
        <v>0</v>
      </c>
      <c r="H57" s="175">
        <v>4.5696000000000001E-3</v>
      </c>
      <c r="J57" s="221"/>
    </row>
    <row r="58" spans="1:10" ht="24" customHeight="1">
      <c r="A58" s="174">
        <v>41</v>
      </c>
      <c r="B58" s="38" t="s">
        <v>220</v>
      </c>
      <c r="C58" s="38" t="s">
        <v>221</v>
      </c>
      <c r="D58" s="38" t="s">
        <v>165</v>
      </c>
      <c r="E58" s="39">
        <v>69.340999999999994</v>
      </c>
      <c r="F58" s="40"/>
      <c r="G58" s="97">
        <f t="shared" si="0"/>
        <v>0</v>
      </c>
      <c r="H58" s="175">
        <v>0</v>
      </c>
      <c r="J58" s="221"/>
    </row>
    <row r="59" spans="1:10" ht="13.5" customHeight="1">
      <c r="A59" s="174">
        <v>42</v>
      </c>
      <c r="B59" s="38" t="s">
        <v>222</v>
      </c>
      <c r="C59" s="38" t="s">
        <v>223</v>
      </c>
      <c r="D59" s="38" t="s">
        <v>165</v>
      </c>
      <c r="E59" s="39">
        <v>1664.184</v>
      </c>
      <c r="F59" s="40"/>
      <c r="G59" s="97">
        <f t="shared" si="0"/>
        <v>0</v>
      </c>
      <c r="H59" s="175">
        <v>0</v>
      </c>
      <c r="J59" s="221"/>
    </row>
    <row r="60" spans="1:10" ht="13.5" customHeight="1" thickBot="1">
      <c r="A60" s="176">
        <v>43</v>
      </c>
      <c r="B60" s="177" t="s">
        <v>224</v>
      </c>
      <c r="C60" s="177" t="s">
        <v>225</v>
      </c>
      <c r="D60" s="177" t="s">
        <v>165</v>
      </c>
      <c r="E60" s="178">
        <v>69.340999999999994</v>
      </c>
      <c r="F60" s="179"/>
      <c r="G60" s="109">
        <f t="shared" si="0"/>
        <v>0</v>
      </c>
      <c r="H60" s="180">
        <v>0</v>
      </c>
      <c r="J60" s="221"/>
    </row>
    <row r="61" spans="1:10" ht="21" customHeight="1" thickBot="1">
      <c r="A61" s="28"/>
      <c r="B61" s="29">
        <v>99</v>
      </c>
      <c r="C61" s="29" t="s">
        <v>1033</v>
      </c>
      <c r="D61" s="29"/>
      <c r="E61" s="30"/>
      <c r="F61" s="31"/>
      <c r="G61" s="31">
        <f>G62</f>
        <v>0</v>
      </c>
      <c r="H61" s="30">
        <v>0</v>
      </c>
      <c r="J61" s="221"/>
    </row>
    <row r="62" spans="1:10" ht="23.25" thickBot="1">
      <c r="A62" s="127">
        <v>44</v>
      </c>
      <c r="B62" s="128">
        <v>998276101</v>
      </c>
      <c r="C62" s="128" t="s">
        <v>1034</v>
      </c>
      <c r="D62" s="128" t="s">
        <v>165</v>
      </c>
      <c r="E62" s="129">
        <v>17.981999999999999</v>
      </c>
      <c r="F62" s="130"/>
      <c r="G62" s="151">
        <f t="shared" si="0"/>
        <v>0</v>
      </c>
      <c r="H62" s="131">
        <v>0</v>
      </c>
      <c r="J62" s="221"/>
    </row>
    <row r="63" spans="1:10" ht="21" customHeight="1">
      <c r="A63" s="52"/>
      <c r="B63" s="53"/>
      <c r="C63" s="53" t="s">
        <v>132</v>
      </c>
      <c r="D63" s="53"/>
      <c r="E63" s="54"/>
      <c r="F63" s="55"/>
      <c r="G63" s="55">
        <f>G11</f>
        <v>0</v>
      </c>
      <c r="H63" s="55">
        <f>H11</f>
        <v>246.57750874999999</v>
      </c>
    </row>
    <row r="65" spans="1:8" ht="12.75">
      <c r="A65" s="411"/>
      <c r="B65" s="411"/>
      <c r="C65" s="411"/>
      <c r="D65" s="411"/>
      <c r="E65" s="411"/>
      <c r="F65" s="411"/>
      <c r="G65" s="411"/>
      <c r="H65" s="411"/>
    </row>
    <row r="66" spans="1:8" ht="51.75" customHeight="1">
      <c r="A66" s="412"/>
      <c r="B66" s="412"/>
      <c r="C66" s="412"/>
      <c r="D66" s="412"/>
      <c r="E66" s="412"/>
      <c r="F66" s="412"/>
      <c r="G66" s="412"/>
      <c r="H66" s="412"/>
    </row>
  </sheetData>
  <mergeCells count="3">
    <mergeCell ref="A4:B4"/>
    <mergeCell ref="A65:H65"/>
    <mergeCell ref="A66:H66"/>
  </mergeCells>
  <pageMargins left="0.7" right="0.7" top="0.75" bottom="0.75" header="0.3" footer="0.3"/>
  <pageSetup paperSize="9" scale="87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256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259.65409410000001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102.2974708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74.8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108.8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108.8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6</v>
      </c>
      <c r="F16" s="97"/>
      <c r="G16" s="97">
        <f t="shared" si="0"/>
        <v>0</v>
      </c>
      <c r="H16" s="104">
        <v>6.4259999999999998E-2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22.934000000000001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114.66800000000001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276.488</v>
      </c>
      <c r="F19" s="97"/>
      <c r="G19" s="97">
        <f t="shared" si="0"/>
        <v>0</v>
      </c>
      <c r="H19" s="104">
        <v>0.2350148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276.488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114.66800000000001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217.869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62.308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62.308</v>
      </c>
      <c r="F24" s="165"/>
      <c r="G24" s="165">
        <f t="shared" si="0"/>
        <v>0</v>
      </c>
      <c r="H24" s="166">
        <v>101.99819599999999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40.073999999999998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40.073999999999998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40.073999999999998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2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2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4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68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68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22.2496115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11.22</v>
      </c>
      <c r="F35" s="101"/>
      <c r="G35" s="101">
        <f t="shared" si="0"/>
        <v>0</v>
      </c>
      <c r="H35" s="102">
        <v>21.215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2</v>
      </c>
      <c r="F36" s="97"/>
      <c r="G36" s="97">
        <f t="shared" si="0"/>
        <v>0</v>
      </c>
      <c r="H36" s="104">
        <v>1.32E-2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2</v>
      </c>
      <c r="F37" s="165"/>
      <c r="G37" s="165">
        <f t="shared" si="0"/>
        <v>0</v>
      </c>
      <c r="H37" s="166">
        <v>2.4E-2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0.45</v>
      </c>
      <c r="F38" s="109"/>
      <c r="G38" s="109">
        <f t="shared" si="0"/>
        <v>0</v>
      </c>
      <c r="H38" s="110">
        <v>0.99741150000000001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129.64383599999999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74.8</v>
      </c>
      <c r="F40" s="172"/>
      <c r="G40" s="101">
        <f t="shared" si="0"/>
        <v>0</v>
      </c>
      <c r="H40" s="173">
        <v>27.73584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108.8</v>
      </c>
      <c r="F41" s="40"/>
      <c r="G41" s="97">
        <f t="shared" si="0"/>
        <v>0</v>
      </c>
      <c r="H41" s="175">
        <v>63.370559999999998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108.8</v>
      </c>
      <c r="F42" s="40"/>
      <c r="G42" s="97">
        <f t="shared" si="0"/>
        <v>0</v>
      </c>
      <c r="H42" s="175">
        <v>0.17421600000000001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108.8</v>
      </c>
      <c r="F43" s="179"/>
      <c r="G43" s="109">
        <f t="shared" si="0"/>
        <v>0</v>
      </c>
      <c r="H43" s="180">
        <v>18.965267999999998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5.4586062000000002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66</v>
      </c>
      <c r="F45" s="101"/>
      <c r="G45" s="101">
        <f t="shared" si="0"/>
        <v>0</v>
      </c>
      <c r="H45" s="102">
        <v>6.6E-4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66</v>
      </c>
      <c r="F46" s="165"/>
      <c r="G46" s="165">
        <f t="shared" si="0"/>
        <v>0</v>
      </c>
      <c r="H46" s="166">
        <v>0.72599999999999998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3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3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68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4</v>
      </c>
      <c r="F50" s="97"/>
      <c r="G50" s="97">
        <f t="shared" si="0"/>
        <v>0</v>
      </c>
      <c r="H50" s="104">
        <v>0.1489656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2</v>
      </c>
      <c r="F51" s="97"/>
      <c r="G51" s="97">
        <f t="shared" si="0"/>
        <v>0</v>
      </c>
      <c r="H51" s="104">
        <v>4.2629400000000004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2</v>
      </c>
      <c r="F52" s="97"/>
      <c r="G52" s="97">
        <f t="shared" si="0"/>
        <v>0</v>
      </c>
      <c r="H52" s="104">
        <v>1.40406E-2</v>
      </c>
      <c r="J52" s="221"/>
    </row>
    <row r="53" spans="1:10" s="168" customFormat="1" ht="34.5" customHeight="1" thickBot="1">
      <c r="A53" s="182">
        <v>37</v>
      </c>
      <c r="B53" s="183" t="s">
        <v>212</v>
      </c>
      <c r="C53" s="183" t="s">
        <v>213</v>
      </c>
      <c r="D53" s="183" t="s">
        <v>177</v>
      </c>
      <c r="E53" s="184">
        <v>2</v>
      </c>
      <c r="F53" s="185"/>
      <c r="G53" s="185">
        <f>ROUND(E53*F53,2)</f>
        <v>0</v>
      </c>
      <c r="H53" s="186">
        <v>0.30599999999999999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4.5696000000000001E-3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68</v>
      </c>
      <c r="F55" s="172"/>
      <c r="G55" s="101">
        <f t="shared" si="0"/>
        <v>0</v>
      </c>
      <c r="H55" s="173">
        <v>2.2848E-3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68</v>
      </c>
      <c r="F56" s="40"/>
      <c r="G56" s="97">
        <f t="shared" si="0"/>
        <v>0</v>
      </c>
      <c r="H56" s="175">
        <v>2.2848E-3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87.319000000000003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2095.6559999999999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87.319000000000003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5.4589999999999996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5">
        <f>H11</f>
        <v>259.65409410000001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49.5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" right="0.7" top="0.75" bottom="0.75" header="0.3" footer="0.3"/>
  <pageSetup paperSize="9" scale="87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66"/>
  <sheetViews>
    <sheetView showGridLines="0" topLeftCell="A43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257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G12+G32+G34+G39+G44+G55+G61</f>
        <v>0</v>
      </c>
      <c r="H11" s="26">
        <f>H12+H32+H34+H39+H44+H55+H61</f>
        <v>573.5687058499999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258.20053259999997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132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192</v>
      </c>
      <c r="F14" s="97"/>
      <c r="G14" s="97">
        <f t="shared" ref="G14:G62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192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7.5</v>
      </c>
      <c r="F16" s="97"/>
      <c r="G16" s="97">
        <f t="shared" si="0"/>
        <v>0</v>
      </c>
      <c r="H16" s="104">
        <v>8.0324999999999994E-2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85.691999999999993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428.459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899.01599999999996</v>
      </c>
      <c r="F19" s="97"/>
      <c r="G19" s="97">
        <f t="shared" si="0"/>
        <v>0</v>
      </c>
      <c r="H19" s="104">
        <v>0.76416360000000005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899.01599999999996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301.97199999999998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573.74699999999996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283.69900000000001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157.21199999999999</v>
      </c>
      <c r="F24" s="165"/>
      <c r="G24" s="165">
        <f t="shared" si="0"/>
        <v>0</v>
      </c>
      <c r="H24" s="166">
        <v>257.356044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110.794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110.794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110.794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3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3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7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188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188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63.307751749999994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31.02</v>
      </c>
      <c r="F35" s="101"/>
      <c r="G35" s="101">
        <f t="shared" si="0"/>
        <v>0</v>
      </c>
      <c r="H35" s="102">
        <v>58.652000000000001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9</v>
      </c>
      <c r="F36" s="97"/>
      <c r="G36" s="97">
        <f t="shared" si="0"/>
        <v>0</v>
      </c>
      <c r="H36" s="104">
        <v>5.9400000000000001E-2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9</v>
      </c>
      <c r="F37" s="165"/>
      <c r="G37" s="165">
        <f t="shared" si="0"/>
        <v>0</v>
      </c>
      <c r="H37" s="166">
        <v>0.108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2.0249999999999999</v>
      </c>
      <c r="F38" s="109"/>
      <c r="G38" s="109">
        <f t="shared" si="0"/>
        <v>0</v>
      </c>
      <c r="H38" s="110">
        <v>4.4883517499999996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228.78324000000001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132</v>
      </c>
      <c r="F40" s="172"/>
      <c r="G40" s="101">
        <f t="shared" si="0"/>
        <v>0</v>
      </c>
      <c r="H40" s="173">
        <v>48.945599999999999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192</v>
      </c>
      <c r="F41" s="40"/>
      <c r="G41" s="97">
        <f t="shared" si="0"/>
        <v>0</v>
      </c>
      <c r="H41" s="175">
        <v>111.8304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192</v>
      </c>
      <c r="F42" s="40"/>
      <c r="G42" s="97">
        <f t="shared" si="0"/>
        <v>0</v>
      </c>
      <c r="H42" s="175">
        <v>0.30743999999999999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192</v>
      </c>
      <c r="F43" s="179"/>
      <c r="G43" s="109">
        <f t="shared" si="0"/>
        <v>0</v>
      </c>
      <c r="H43" s="180">
        <v>33.468119999999999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SUM(G45:G54)</f>
        <v>0</v>
      </c>
      <c r="H44" s="30">
        <v>23.2645479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179</v>
      </c>
      <c r="F45" s="101"/>
      <c r="G45" s="101">
        <f t="shared" si="0"/>
        <v>0</v>
      </c>
      <c r="H45" s="102">
        <v>1.7899999999999999E-3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179</v>
      </c>
      <c r="F46" s="165"/>
      <c r="G46" s="165">
        <f t="shared" si="0"/>
        <v>0</v>
      </c>
      <c r="H46" s="166">
        <v>1.9690000000000001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12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12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188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18</v>
      </c>
      <c r="F50" s="97"/>
      <c r="G50" s="97">
        <f t="shared" si="0"/>
        <v>0</v>
      </c>
      <c r="H50" s="104">
        <v>0.67034519999999997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9</v>
      </c>
      <c r="F51" s="97"/>
      <c r="G51" s="97">
        <f t="shared" si="0"/>
        <v>0</v>
      </c>
      <c r="H51" s="104">
        <v>19.183229999999998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9</v>
      </c>
      <c r="F52" s="97"/>
      <c r="G52" s="97">
        <f t="shared" si="0"/>
        <v>0</v>
      </c>
      <c r="H52" s="104">
        <v>6.3182699999999994E-2</v>
      </c>
      <c r="J52" s="221"/>
    </row>
    <row r="53" spans="1:10" s="168" customFormat="1" ht="34.5" customHeight="1">
      <c r="A53" s="167">
        <v>37</v>
      </c>
      <c r="B53" s="163" t="s">
        <v>212</v>
      </c>
      <c r="C53" s="163" t="s">
        <v>213</v>
      </c>
      <c r="D53" s="163" t="s">
        <v>177</v>
      </c>
      <c r="E53" s="164">
        <v>7</v>
      </c>
      <c r="F53" s="165"/>
      <c r="G53" s="165">
        <f>ROUND(E53*F53,2)</f>
        <v>0</v>
      </c>
      <c r="H53" s="166">
        <v>1.071</v>
      </c>
      <c r="J53" s="221"/>
    </row>
    <row r="54" spans="1:10" ht="34.5" customHeight="1" thickBot="1">
      <c r="A54" s="192">
        <v>38</v>
      </c>
      <c r="B54" s="193" t="s">
        <v>214</v>
      </c>
      <c r="C54" s="193" t="s">
        <v>215</v>
      </c>
      <c r="D54" s="193" t="s">
        <v>177</v>
      </c>
      <c r="E54" s="194">
        <v>2</v>
      </c>
      <c r="F54" s="195"/>
      <c r="G54" s="185">
        <f>ROUND(E54*F54,2)</f>
        <v>0</v>
      </c>
      <c r="H54" s="196">
        <v>0.30599999999999999</v>
      </c>
      <c r="J54" s="221"/>
    </row>
    <row r="55" spans="1:10" ht="21" customHeight="1" thickBot="1">
      <c r="A55" s="28"/>
      <c r="B55" s="29" t="s">
        <v>14</v>
      </c>
      <c r="C55" s="29" t="s">
        <v>131</v>
      </c>
      <c r="D55" s="29"/>
      <c r="E55" s="30"/>
      <c r="F55" s="31"/>
      <c r="G55" s="31">
        <f>SUM(G56:G60)</f>
        <v>0</v>
      </c>
      <c r="H55" s="30">
        <v>1.26336E-2</v>
      </c>
      <c r="J55" s="221"/>
    </row>
    <row r="56" spans="1:10" ht="24" customHeight="1">
      <c r="A56" s="169">
        <v>39</v>
      </c>
      <c r="B56" s="170" t="s">
        <v>216</v>
      </c>
      <c r="C56" s="170" t="s">
        <v>217</v>
      </c>
      <c r="D56" s="170" t="s">
        <v>151</v>
      </c>
      <c r="E56" s="171">
        <v>120</v>
      </c>
      <c r="F56" s="172"/>
      <c r="G56" s="101">
        <f t="shared" si="0"/>
        <v>0</v>
      </c>
      <c r="H56" s="173">
        <v>6.3168E-3</v>
      </c>
      <c r="J56" s="221"/>
    </row>
    <row r="57" spans="1:10" ht="13.5" customHeight="1">
      <c r="A57" s="174">
        <v>40</v>
      </c>
      <c r="B57" s="38" t="s">
        <v>218</v>
      </c>
      <c r="C57" s="38" t="s">
        <v>219</v>
      </c>
      <c r="D57" s="38" t="s">
        <v>151</v>
      </c>
      <c r="E57" s="39">
        <v>120</v>
      </c>
      <c r="F57" s="40"/>
      <c r="G57" s="97">
        <f t="shared" si="0"/>
        <v>0</v>
      </c>
      <c r="H57" s="175">
        <v>6.3168E-3</v>
      </c>
      <c r="J57" s="221"/>
    </row>
    <row r="58" spans="1:10" ht="24" customHeight="1">
      <c r="A58" s="174">
        <v>41</v>
      </c>
      <c r="B58" s="38" t="s">
        <v>220</v>
      </c>
      <c r="C58" s="38" t="s">
        <v>221</v>
      </c>
      <c r="D58" s="38" t="s">
        <v>165</v>
      </c>
      <c r="E58" s="39">
        <v>69.340999999999994</v>
      </c>
      <c r="F58" s="40"/>
      <c r="G58" s="97">
        <f t="shared" si="0"/>
        <v>0</v>
      </c>
      <c r="H58" s="175">
        <v>0</v>
      </c>
      <c r="J58" s="221"/>
    </row>
    <row r="59" spans="1:10" ht="13.5" customHeight="1">
      <c r="A59" s="174">
        <v>42</v>
      </c>
      <c r="B59" s="38" t="s">
        <v>222</v>
      </c>
      <c r="C59" s="38" t="s">
        <v>223</v>
      </c>
      <c r="D59" s="38" t="s">
        <v>165</v>
      </c>
      <c r="E59" s="39">
        <v>1664.184</v>
      </c>
      <c r="F59" s="40"/>
      <c r="G59" s="97">
        <f t="shared" si="0"/>
        <v>0</v>
      </c>
      <c r="H59" s="175">
        <v>0</v>
      </c>
      <c r="J59" s="221"/>
    </row>
    <row r="60" spans="1:10" ht="13.5" customHeight="1" thickBot="1">
      <c r="A60" s="176">
        <v>43</v>
      </c>
      <c r="B60" s="177" t="s">
        <v>224</v>
      </c>
      <c r="C60" s="177" t="s">
        <v>225</v>
      </c>
      <c r="D60" s="177" t="s">
        <v>165</v>
      </c>
      <c r="E60" s="178">
        <v>69.340999999999994</v>
      </c>
      <c r="F60" s="179"/>
      <c r="G60" s="109">
        <f t="shared" si="0"/>
        <v>0</v>
      </c>
      <c r="H60" s="180">
        <v>0</v>
      </c>
      <c r="J60" s="221"/>
    </row>
    <row r="61" spans="1:10" ht="21" customHeight="1" thickBot="1">
      <c r="A61" s="28"/>
      <c r="B61" s="29">
        <v>99</v>
      </c>
      <c r="C61" s="29" t="s">
        <v>1033</v>
      </c>
      <c r="D61" s="29"/>
      <c r="E61" s="30"/>
      <c r="F61" s="31"/>
      <c r="G61" s="31">
        <f>G62</f>
        <v>0</v>
      </c>
      <c r="H61" s="30">
        <v>0</v>
      </c>
      <c r="J61" s="221"/>
    </row>
    <row r="62" spans="1:10" ht="23.25" thickBot="1">
      <c r="A62" s="127">
        <v>44</v>
      </c>
      <c r="B62" s="128">
        <v>998276101</v>
      </c>
      <c r="C62" s="128" t="s">
        <v>1034</v>
      </c>
      <c r="D62" s="128" t="s">
        <v>165</v>
      </c>
      <c r="E62" s="129">
        <v>23.265000000000001</v>
      </c>
      <c r="F62" s="130"/>
      <c r="G62" s="151">
        <f t="shared" si="0"/>
        <v>0</v>
      </c>
      <c r="H62" s="131">
        <v>0</v>
      </c>
      <c r="J62" s="221"/>
    </row>
    <row r="63" spans="1:10" ht="21" customHeight="1">
      <c r="A63" s="52"/>
      <c r="B63" s="53"/>
      <c r="C63" s="53" t="s">
        <v>132</v>
      </c>
      <c r="D63" s="53"/>
      <c r="E63" s="54"/>
      <c r="F63" s="55"/>
      <c r="G63" s="55">
        <f>G11</f>
        <v>0</v>
      </c>
      <c r="H63" s="55">
        <f>H11</f>
        <v>573.5687058499999</v>
      </c>
    </row>
    <row r="65" spans="1:8" ht="12.75">
      <c r="A65" s="411"/>
      <c r="B65" s="411"/>
      <c r="C65" s="411"/>
      <c r="D65" s="411"/>
      <c r="E65" s="411"/>
      <c r="F65" s="411"/>
      <c r="G65" s="411"/>
      <c r="H65" s="411"/>
    </row>
    <row r="66" spans="1:8" ht="45" customHeight="1">
      <c r="A66" s="412"/>
      <c r="B66" s="412"/>
      <c r="C66" s="412"/>
      <c r="D66" s="412"/>
      <c r="E66" s="412"/>
      <c r="F66" s="412"/>
      <c r="G66" s="412"/>
      <c r="H66" s="412"/>
    </row>
  </sheetData>
  <mergeCells count="3">
    <mergeCell ref="A4:B4"/>
    <mergeCell ref="A65:H65"/>
    <mergeCell ref="A66:H66"/>
  </mergeCells>
  <pageMargins left="0.7" right="0.7" top="0.75" bottom="0.75" header="0.3" footer="0.3"/>
  <pageSetup paperSize="9" scale="87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68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258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G12+G32+G34+G41+G46+G57+G63+G39</f>
        <v>0</v>
      </c>
      <c r="H11" s="26">
        <f>H12+H32+H34+H39+H41+H46+H57+H63</f>
        <v>865.03422209999985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324.72304500000001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255.2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371.2</v>
      </c>
      <c r="F14" s="97"/>
      <c r="G14" s="97">
        <f t="shared" ref="G14:G64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371.2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11</v>
      </c>
      <c r="F16" s="97"/>
      <c r="G16" s="97">
        <f t="shared" si="0"/>
        <v>0</v>
      </c>
      <c r="H16" s="104">
        <v>0.11781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83.105000000000004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415.52499999999998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987.5</v>
      </c>
      <c r="F19" s="97"/>
      <c r="G19" s="97">
        <f t="shared" si="0"/>
        <v>0</v>
      </c>
      <c r="H19" s="104">
        <v>0.83937499999999998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987.5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390.28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741.53200000000004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223.02500000000001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197.78</v>
      </c>
      <c r="F24" s="165"/>
      <c r="G24" s="165">
        <f t="shared" si="0"/>
        <v>0</v>
      </c>
      <c r="H24" s="166">
        <v>323.76585999999998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147.33199999999999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147.33199999999999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147.33199999999999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4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4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8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250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250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81.09783449999999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41.25</v>
      </c>
      <c r="F35" s="101"/>
      <c r="G35" s="101">
        <f t="shared" si="0"/>
        <v>0</v>
      </c>
      <c r="H35" s="102">
        <v>77.994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6</v>
      </c>
      <c r="F36" s="97"/>
      <c r="G36" s="97">
        <f t="shared" si="0"/>
        <v>0</v>
      </c>
      <c r="H36" s="104">
        <v>3.9600000000000003E-2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6</v>
      </c>
      <c r="F37" s="165"/>
      <c r="G37" s="165">
        <f t="shared" si="0"/>
        <v>0</v>
      </c>
      <c r="H37" s="166">
        <v>7.1999999999999995E-2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1.35</v>
      </c>
      <c r="F38" s="109"/>
      <c r="G38" s="109">
        <f t="shared" si="0"/>
        <v>0</v>
      </c>
      <c r="H38" s="110">
        <v>2.9922344999999999</v>
      </c>
      <c r="J38" s="221"/>
    </row>
    <row r="39" spans="1:10" ht="21" customHeight="1" thickBot="1">
      <c r="A39" s="28"/>
      <c r="B39" s="29" t="s">
        <v>9</v>
      </c>
      <c r="C39" s="29" t="s">
        <v>259</v>
      </c>
      <c r="D39" s="29"/>
      <c r="E39" s="30"/>
      <c r="F39" s="31"/>
      <c r="G39" s="31">
        <f>G40</f>
        <v>0</v>
      </c>
      <c r="H39" s="30">
        <v>0</v>
      </c>
      <c r="J39" s="221"/>
    </row>
    <row r="40" spans="1:10" ht="24" customHeight="1" thickBot="1">
      <c r="A40" s="47">
        <v>25</v>
      </c>
      <c r="B40" s="48" t="s">
        <v>260</v>
      </c>
      <c r="C40" s="48" t="s">
        <v>261</v>
      </c>
      <c r="D40" s="48" t="s">
        <v>151</v>
      </c>
      <c r="E40" s="49">
        <v>11</v>
      </c>
      <c r="F40" s="50"/>
      <c r="G40" s="50">
        <f>ROUND(F40*E40,2)</f>
        <v>0</v>
      </c>
      <c r="H40" s="51">
        <v>0</v>
      </c>
      <c r="J40" s="221"/>
    </row>
    <row r="41" spans="1:10" ht="21" customHeight="1" thickBot="1">
      <c r="A41" s="28"/>
      <c r="B41" s="29" t="s">
        <v>10</v>
      </c>
      <c r="C41" s="29" t="s">
        <v>129</v>
      </c>
      <c r="D41" s="29"/>
      <c r="E41" s="30"/>
      <c r="F41" s="31"/>
      <c r="G41" s="31">
        <f>SUM(G42:G45)</f>
        <v>0</v>
      </c>
      <c r="H41" s="30">
        <v>442.31426399999998</v>
      </c>
      <c r="J41" s="221"/>
    </row>
    <row r="42" spans="1:10" ht="24" customHeight="1">
      <c r="A42" s="169">
        <v>26</v>
      </c>
      <c r="B42" s="170">
        <v>564851111</v>
      </c>
      <c r="C42" s="170" t="s">
        <v>1184</v>
      </c>
      <c r="D42" s="170" t="s">
        <v>144</v>
      </c>
      <c r="E42" s="171">
        <v>255.2</v>
      </c>
      <c r="F42" s="172"/>
      <c r="G42" s="101">
        <f t="shared" si="0"/>
        <v>0</v>
      </c>
      <c r="H42" s="173">
        <v>94.628159999999994</v>
      </c>
      <c r="J42" s="221"/>
    </row>
    <row r="43" spans="1:10" ht="24" customHeight="1">
      <c r="A43" s="174">
        <v>27</v>
      </c>
      <c r="B43" s="38">
        <v>567145115</v>
      </c>
      <c r="C43" s="38" t="s">
        <v>199</v>
      </c>
      <c r="D43" s="38" t="s">
        <v>144</v>
      </c>
      <c r="E43" s="39">
        <v>371.2</v>
      </c>
      <c r="F43" s="40"/>
      <c r="G43" s="97">
        <f t="shared" si="0"/>
        <v>0</v>
      </c>
      <c r="H43" s="175">
        <v>216.20544000000001</v>
      </c>
      <c r="J43" s="221"/>
    </row>
    <row r="44" spans="1:10" ht="24" customHeight="1">
      <c r="A44" s="174">
        <v>28</v>
      </c>
      <c r="B44" s="38" t="s">
        <v>200</v>
      </c>
      <c r="C44" s="38" t="s">
        <v>201</v>
      </c>
      <c r="D44" s="38" t="s">
        <v>144</v>
      </c>
      <c r="E44" s="39">
        <v>371.2</v>
      </c>
      <c r="F44" s="40"/>
      <c r="G44" s="97">
        <f t="shared" si="0"/>
        <v>0</v>
      </c>
      <c r="H44" s="175">
        <v>0.59438400000000002</v>
      </c>
      <c r="J44" s="221"/>
    </row>
    <row r="45" spans="1:10" ht="34.5" customHeight="1" thickBot="1">
      <c r="A45" s="176">
        <v>29</v>
      </c>
      <c r="B45" s="177" t="s">
        <v>202</v>
      </c>
      <c r="C45" s="177" t="s">
        <v>203</v>
      </c>
      <c r="D45" s="177" t="s">
        <v>144</v>
      </c>
      <c r="E45" s="178">
        <v>371.2</v>
      </c>
      <c r="F45" s="179"/>
      <c r="G45" s="109">
        <f t="shared" si="0"/>
        <v>0</v>
      </c>
      <c r="H45" s="180">
        <v>64.705032000000003</v>
      </c>
      <c r="J45" s="221"/>
    </row>
    <row r="46" spans="1:10" ht="21" customHeight="1" thickBot="1">
      <c r="A46" s="28"/>
      <c r="B46" s="29" t="s">
        <v>13</v>
      </c>
      <c r="C46" s="29" t="s">
        <v>130</v>
      </c>
      <c r="D46" s="29"/>
      <c r="E46" s="30"/>
      <c r="F46" s="31"/>
      <c r="G46" s="31">
        <f>SUM(G47:G56)</f>
        <v>0</v>
      </c>
      <c r="H46" s="30">
        <v>16.882278599999999</v>
      </c>
      <c r="J46" s="221"/>
    </row>
    <row r="47" spans="1:10" ht="24" customHeight="1">
      <c r="A47" s="98">
        <v>30</v>
      </c>
      <c r="B47" s="99">
        <v>871373121</v>
      </c>
      <c r="C47" s="99" t="s">
        <v>205</v>
      </c>
      <c r="D47" s="99" t="s">
        <v>151</v>
      </c>
      <c r="E47" s="100">
        <v>244</v>
      </c>
      <c r="F47" s="101"/>
      <c r="G47" s="101">
        <f t="shared" si="0"/>
        <v>0</v>
      </c>
      <c r="H47" s="102">
        <v>2.4399999999999999E-3</v>
      </c>
      <c r="J47" s="221"/>
    </row>
    <row r="48" spans="1:10" s="168" customFormat="1" ht="13.5" customHeight="1">
      <c r="A48" s="167">
        <v>31</v>
      </c>
      <c r="B48" s="163" t="s">
        <v>1539</v>
      </c>
      <c r="C48" s="163" t="s">
        <v>1538</v>
      </c>
      <c r="D48" s="163" t="s">
        <v>151</v>
      </c>
      <c r="E48" s="164">
        <v>244</v>
      </c>
      <c r="F48" s="165"/>
      <c r="G48" s="165">
        <f t="shared" si="0"/>
        <v>0</v>
      </c>
      <c r="H48" s="166">
        <v>2.6840000000000002</v>
      </c>
      <c r="J48" s="221"/>
    </row>
    <row r="49" spans="1:10" ht="11.25">
      <c r="A49" s="103">
        <v>32</v>
      </c>
      <c r="B49" s="95">
        <v>877374172</v>
      </c>
      <c r="C49" s="95" t="s">
        <v>1035</v>
      </c>
      <c r="D49" s="95" t="s">
        <v>177</v>
      </c>
      <c r="E49" s="96">
        <v>23</v>
      </c>
      <c r="F49" s="97"/>
      <c r="G49" s="97">
        <f t="shared" si="0"/>
        <v>0</v>
      </c>
      <c r="H49" s="104">
        <v>0</v>
      </c>
      <c r="J49" s="221"/>
    </row>
    <row r="50" spans="1:10" s="168" customFormat="1" ht="13.5" customHeight="1">
      <c r="A50" s="167">
        <v>33</v>
      </c>
      <c r="B50" s="181" t="s">
        <v>1541</v>
      </c>
      <c r="C50" s="163" t="s">
        <v>1540</v>
      </c>
      <c r="D50" s="163" t="s">
        <v>177</v>
      </c>
      <c r="E50" s="164">
        <v>23</v>
      </c>
      <c r="F50" s="165"/>
      <c r="G50" s="165">
        <f t="shared" si="0"/>
        <v>0</v>
      </c>
      <c r="H50" s="166">
        <v>0</v>
      </c>
      <c r="J50" s="221"/>
    </row>
    <row r="51" spans="1:10" ht="13.5" customHeight="1">
      <c r="A51" s="103">
        <v>34</v>
      </c>
      <c r="B51" s="95" t="s">
        <v>206</v>
      </c>
      <c r="C51" s="95" t="s">
        <v>207</v>
      </c>
      <c r="D51" s="95" t="s">
        <v>151</v>
      </c>
      <c r="E51" s="96">
        <v>250</v>
      </c>
      <c r="F51" s="97"/>
      <c r="G51" s="97">
        <f t="shared" si="0"/>
        <v>0</v>
      </c>
      <c r="H51" s="104">
        <v>0</v>
      </c>
      <c r="J51" s="221"/>
    </row>
    <row r="52" spans="1:10" ht="13.5" customHeight="1">
      <c r="A52" s="103">
        <v>35</v>
      </c>
      <c r="B52" s="95" t="s">
        <v>208</v>
      </c>
      <c r="C52" s="95" t="s">
        <v>209</v>
      </c>
      <c r="D52" s="95" t="s">
        <v>177</v>
      </c>
      <c r="E52" s="96">
        <v>12</v>
      </c>
      <c r="F52" s="97"/>
      <c r="G52" s="97">
        <f t="shared" si="0"/>
        <v>0</v>
      </c>
      <c r="H52" s="104">
        <v>0.44689679999999998</v>
      </c>
      <c r="J52" s="221"/>
    </row>
    <row r="53" spans="1:10" ht="45" customHeight="1">
      <c r="A53" s="103">
        <v>36</v>
      </c>
      <c r="B53" s="95">
        <v>894411121</v>
      </c>
      <c r="C53" s="95" t="s">
        <v>210</v>
      </c>
      <c r="D53" s="95" t="s">
        <v>177</v>
      </c>
      <c r="E53" s="96">
        <v>6</v>
      </c>
      <c r="F53" s="97"/>
      <c r="G53" s="97">
        <f t="shared" si="0"/>
        <v>0</v>
      </c>
      <c r="H53" s="104">
        <v>12.788819999999999</v>
      </c>
      <c r="J53" s="221"/>
    </row>
    <row r="54" spans="1:10" ht="34.5" customHeight="1">
      <c r="A54" s="103">
        <v>37</v>
      </c>
      <c r="B54" s="95">
        <v>899104111</v>
      </c>
      <c r="C54" s="95" t="s">
        <v>211</v>
      </c>
      <c r="D54" s="95" t="s">
        <v>177</v>
      </c>
      <c r="E54" s="96">
        <v>6</v>
      </c>
      <c r="F54" s="97"/>
      <c r="G54" s="97">
        <f t="shared" si="0"/>
        <v>0</v>
      </c>
      <c r="H54" s="104">
        <v>4.2121800000000001E-2</v>
      </c>
      <c r="J54" s="221"/>
    </row>
    <row r="55" spans="1:10" s="168" customFormat="1" ht="34.5" customHeight="1">
      <c r="A55" s="167">
        <v>38</v>
      </c>
      <c r="B55" s="163" t="s">
        <v>212</v>
      </c>
      <c r="C55" s="163" t="s">
        <v>213</v>
      </c>
      <c r="D55" s="163" t="s">
        <v>177</v>
      </c>
      <c r="E55" s="164">
        <v>4</v>
      </c>
      <c r="F55" s="165"/>
      <c r="G55" s="165">
        <f>ROUND(E55*F55,2)</f>
        <v>0</v>
      </c>
      <c r="H55" s="166">
        <v>0.61199999999999999</v>
      </c>
      <c r="J55" s="221"/>
    </row>
    <row r="56" spans="1:10" ht="34.5" customHeight="1" thickBot="1">
      <c r="A56" s="192">
        <v>39</v>
      </c>
      <c r="B56" s="193" t="s">
        <v>214</v>
      </c>
      <c r="C56" s="193" t="s">
        <v>215</v>
      </c>
      <c r="D56" s="193" t="s">
        <v>177</v>
      </c>
      <c r="E56" s="194">
        <v>2</v>
      </c>
      <c r="F56" s="195"/>
      <c r="G56" s="185">
        <f>ROUND(E56*F56,2)</f>
        <v>0</v>
      </c>
      <c r="H56" s="196">
        <v>0.30599999999999999</v>
      </c>
      <c r="J56" s="221"/>
    </row>
    <row r="57" spans="1:10" ht="21" customHeight="1" thickBot="1">
      <c r="A57" s="28"/>
      <c r="B57" s="29" t="s">
        <v>14</v>
      </c>
      <c r="C57" s="29" t="s">
        <v>131</v>
      </c>
      <c r="D57" s="29"/>
      <c r="E57" s="30"/>
      <c r="F57" s="31"/>
      <c r="G57" s="31">
        <f>SUM(G58:G62)</f>
        <v>0</v>
      </c>
      <c r="H57" s="30">
        <v>1.6799999999999999E-2</v>
      </c>
      <c r="J57" s="221"/>
    </row>
    <row r="58" spans="1:10" ht="24" customHeight="1">
      <c r="A58" s="169">
        <v>40</v>
      </c>
      <c r="B58" s="170" t="s">
        <v>216</v>
      </c>
      <c r="C58" s="170" t="s">
        <v>217</v>
      </c>
      <c r="D58" s="170" t="s">
        <v>151</v>
      </c>
      <c r="E58" s="171">
        <v>232</v>
      </c>
      <c r="F58" s="172"/>
      <c r="G58" s="101">
        <f t="shared" si="0"/>
        <v>0</v>
      </c>
      <c r="H58" s="173">
        <v>8.3999999999999995E-3</v>
      </c>
      <c r="J58" s="221"/>
    </row>
    <row r="59" spans="1:10" ht="13.5" customHeight="1">
      <c r="A59" s="174">
        <v>41</v>
      </c>
      <c r="B59" s="38" t="s">
        <v>218</v>
      </c>
      <c r="C59" s="38" t="s">
        <v>219</v>
      </c>
      <c r="D59" s="38" t="s">
        <v>151</v>
      </c>
      <c r="E59" s="39">
        <v>232</v>
      </c>
      <c r="F59" s="40"/>
      <c r="G59" s="97">
        <f t="shared" si="0"/>
        <v>0</v>
      </c>
      <c r="H59" s="175">
        <v>8.3999999999999995E-3</v>
      </c>
      <c r="J59" s="221"/>
    </row>
    <row r="60" spans="1:10" ht="24" customHeight="1">
      <c r="A60" s="174">
        <v>42</v>
      </c>
      <c r="B60" s="38" t="s">
        <v>220</v>
      </c>
      <c r="C60" s="38" t="s">
        <v>221</v>
      </c>
      <c r="D60" s="38" t="s">
        <v>165</v>
      </c>
      <c r="E60" s="39">
        <v>297.911</v>
      </c>
      <c r="F60" s="40"/>
      <c r="G60" s="97">
        <f t="shared" si="0"/>
        <v>0</v>
      </c>
      <c r="H60" s="175">
        <v>0</v>
      </c>
      <c r="J60" s="221"/>
    </row>
    <row r="61" spans="1:10" ht="13.5" customHeight="1">
      <c r="A61" s="174">
        <v>43</v>
      </c>
      <c r="B61" s="38" t="s">
        <v>222</v>
      </c>
      <c r="C61" s="38" t="s">
        <v>223</v>
      </c>
      <c r="D61" s="38" t="s">
        <v>165</v>
      </c>
      <c r="E61" s="39">
        <v>7149.8639999999996</v>
      </c>
      <c r="F61" s="40"/>
      <c r="G61" s="97">
        <f t="shared" si="0"/>
        <v>0</v>
      </c>
      <c r="H61" s="175">
        <v>0</v>
      </c>
      <c r="J61" s="221"/>
    </row>
    <row r="62" spans="1:10" ht="13.5" customHeight="1" thickBot="1">
      <c r="A62" s="176">
        <v>44</v>
      </c>
      <c r="B62" s="177" t="s">
        <v>224</v>
      </c>
      <c r="C62" s="177" t="s">
        <v>225</v>
      </c>
      <c r="D62" s="177" t="s">
        <v>165</v>
      </c>
      <c r="E62" s="178">
        <v>297.911</v>
      </c>
      <c r="F62" s="179"/>
      <c r="G62" s="109">
        <f t="shared" si="0"/>
        <v>0</v>
      </c>
      <c r="H62" s="180">
        <v>0</v>
      </c>
      <c r="J62" s="221"/>
    </row>
    <row r="63" spans="1:10" ht="21" customHeight="1" thickBot="1">
      <c r="A63" s="28"/>
      <c r="B63" s="29">
        <v>99</v>
      </c>
      <c r="C63" s="29" t="s">
        <v>1033</v>
      </c>
      <c r="D63" s="29"/>
      <c r="E63" s="30"/>
      <c r="F63" s="31"/>
      <c r="G63" s="31">
        <f>G64</f>
        <v>0</v>
      </c>
      <c r="H63" s="30">
        <v>0</v>
      </c>
      <c r="J63" s="221"/>
    </row>
    <row r="64" spans="1:10" ht="23.25" thickBot="1">
      <c r="A64" s="127">
        <v>45</v>
      </c>
      <c r="B64" s="128">
        <v>998276101</v>
      </c>
      <c r="C64" s="128" t="s">
        <v>1034</v>
      </c>
      <c r="D64" s="128" t="s">
        <v>165</v>
      </c>
      <c r="E64" s="129">
        <v>16.882000000000001</v>
      </c>
      <c r="F64" s="130"/>
      <c r="G64" s="151">
        <f t="shared" si="0"/>
        <v>0</v>
      </c>
      <c r="H64" s="131">
        <v>0</v>
      </c>
      <c r="J64" s="221"/>
    </row>
    <row r="65" spans="1:8" ht="21" customHeight="1">
      <c r="A65" s="52"/>
      <c r="B65" s="53"/>
      <c r="C65" s="53" t="s">
        <v>132</v>
      </c>
      <c r="D65" s="53"/>
      <c r="E65" s="54"/>
      <c r="F65" s="55"/>
      <c r="G65" s="55">
        <f>G11</f>
        <v>0</v>
      </c>
      <c r="H65" s="54">
        <v>839.03639710000004</v>
      </c>
    </row>
    <row r="66" spans="1:8" ht="11.25">
      <c r="H66" s="55"/>
    </row>
    <row r="67" spans="1:8" ht="12.75">
      <c r="A67" s="411"/>
      <c r="B67" s="411"/>
      <c r="C67" s="411"/>
      <c r="D67" s="411"/>
      <c r="E67" s="411"/>
      <c r="F67" s="411"/>
      <c r="G67" s="411"/>
      <c r="H67" s="411"/>
    </row>
    <row r="68" spans="1:8" ht="45" customHeight="1">
      <c r="A68" s="412"/>
      <c r="B68" s="412"/>
      <c r="C68" s="412"/>
      <c r="D68" s="412"/>
      <c r="E68" s="412"/>
      <c r="F68" s="412"/>
      <c r="G68" s="412"/>
      <c r="H68" s="412"/>
    </row>
  </sheetData>
  <mergeCells count="3">
    <mergeCell ref="A4:B4"/>
    <mergeCell ref="A67:H67"/>
    <mergeCell ref="A68:H68"/>
  </mergeCells>
  <pageMargins left="0.7" right="0.7" top="0.75" bottom="0.75" header="0.3" footer="0.3"/>
  <pageSetup paperSize="9" scale="87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1042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1020.2507466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532.57564730000001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232.1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337.6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337.6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9</v>
      </c>
      <c r="F16" s="97"/>
      <c r="G16" s="97">
        <f t="shared" si="0"/>
        <v>0</v>
      </c>
      <c r="H16" s="104">
        <v>9.6390000000000003E-2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97.436000000000007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487.178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1096.778</v>
      </c>
      <c r="F19" s="97"/>
      <c r="G19" s="97">
        <f t="shared" si="0"/>
        <v>0</v>
      </c>
      <c r="H19" s="104">
        <v>0.93226129999999996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1096.778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487.178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925.63800000000003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324.70800000000003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324.70800000000003</v>
      </c>
      <c r="F24" s="165"/>
      <c r="G24" s="165">
        <f t="shared" si="0"/>
        <v>0</v>
      </c>
      <c r="H24" s="166">
        <v>531.54699600000004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124.348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124.348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124.348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3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3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7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211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211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68.930834499999989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34.814999999999998</v>
      </c>
      <c r="F35" s="101"/>
      <c r="G35" s="101">
        <f t="shared" si="0"/>
        <v>0</v>
      </c>
      <c r="H35" s="102">
        <v>65.826999999999998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6</v>
      </c>
      <c r="F36" s="97"/>
      <c r="G36" s="97">
        <f t="shared" si="0"/>
        <v>0</v>
      </c>
      <c r="H36" s="104">
        <v>3.9600000000000003E-2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6</v>
      </c>
      <c r="F37" s="165"/>
      <c r="G37" s="165">
        <f t="shared" si="0"/>
        <v>0</v>
      </c>
      <c r="H37" s="166">
        <v>7.1999999999999995E-2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1.35</v>
      </c>
      <c r="F38" s="109"/>
      <c r="G38" s="109">
        <f t="shared" si="0"/>
        <v>0</v>
      </c>
      <c r="H38" s="110">
        <v>2.9922344999999999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402.277197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232.1</v>
      </c>
      <c r="F40" s="172"/>
      <c r="G40" s="101">
        <f t="shared" si="0"/>
        <v>0</v>
      </c>
      <c r="H40" s="173">
        <v>86.06268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337.6</v>
      </c>
      <c r="F41" s="40"/>
      <c r="G41" s="97">
        <f t="shared" si="0"/>
        <v>0</v>
      </c>
      <c r="H41" s="175">
        <v>196.63512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337.6</v>
      </c>
      <c r="F42" s="40"/>
      <c r="G42" s="97">
        <f t="shared" si="0"/>
        <v>0</v>
      </c>
      <c r="H42" s="175">
        <v>0.54058200000000001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337.6</v>
      </c>
      <c r="F43" s="179"/>
      <c r="G43" s="109">
        <f t="shared" si="0"/>
        <v>0</v>
      </c>
      <c r="H43" s="180">
        <v>58.848111000000003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16.452888600000001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205</v>
      </c>
      <c r="F45" s="101"/>
      <c r="G45" s="101">
        <f t="shared" si="0"/>
        <v>0</v>
      </c>
      <c r="H45" s="102">
        <v>2.0500000000000002E-3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205</v>
      </c>
      <c r="F46" s="165"/>
      <c r="G46" s="165">
        <f t="shared" si="0"/>
        <v>0</v>
      </c>
      <c r="H46" s="166">
        <v>2.2549999999999999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24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24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211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12</v>
      </c>
      <c r="F50" s="97"/>
      <c r="G50" s="97">
        <f t="shared" si="0"/>
        <v>0</v>
      </c>
      <c r="H50" s="104">
        <v>0.44689679999999998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6</v>
      </c>
      <c r="F51" s="97"/>
      <c r="G51" s="97">
        <f t="shared" si="0"/>
        <v>0</v>
      </c>
      <c r="H51" s="104">
        <v>12.788819999999999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6</v>
      </c>
      <c r="F52" s="97"/>
      <c r="G52" s="97">
        <f t="shared" si="0"/>
        <v>0</v>
      </c>
      <c r="H52" s="104">
        <v>4.2121800000000001E-2</v>
      </c>
      <c r="J52" s="221"/>
    </row>
    <row r="53" spans="1:10" s="168" customFormat="1" ht="34.5" customHeight="1" thickBot="1">
      <c r="A53" s="182">
        <v>37</v>
      </c>
      <c r="B53" s="183" t="s">
        <v>212</v>
      </c>
      <c r="C53" s="183" t="s">
        <v>213</v>
      </c>
      <c r="D53" s="183" t="s">
        <v>177</v>
      </c>
      <c r="E53" s="184">
        <v>6</v>
      </c>
      <c r="F53" s="185"/>
      <c r="G53" s="185">
        <f>ROUND(E53*F53,2)</f>
        <v>0</v>
      </c>
      <c r="H53" s="186">
        <v>0.91800000000000004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1.4179199999999999E-2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211</v>
      </c>
      <c r="F55" s="172"/>
      <c r="G55" s="101">
        <f t="shared" si="0"/>
        <v>0</v>
      </c>
      <c r="H55" s="173">
        <v>7.0895999999999997E-3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211</v>
      </c>
      <c r="F56" s="40"/>
      <c r="G56" s="97">
        <f t="shared" si="0"/>
        <v>0</v>
      </c>
      <c r="H56" s="175">
        <v>7.0895999999999997E-3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270.90499999999997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6501.72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270.90499999999997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16.452999999999999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5">
        <f>H11</f>
        <v>1020.2507466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46.5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" right="0.7" top="0.75" bottom="0.75" header="0.3" footer="0.3"/>
  <pageSetup paperSize="9" scale="87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J92"/>
  <sheetViews>
    <sheetView showGridLines="0" zoomScaleNormal="100" workbookViewId="0">
      <selection activeCell="I1" sqref="I1"/>
    </sheetView>
  </sheetViews>
  <sheetFormatPr defaultColWidth="10.5" defaultRowHeight="12" customHeight="1"/>
  <cols>
    <col min="1" max="1" width="4.83203125" style="56" customWidth="1"/>
    <col min="2" max="2" width="13.3320312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263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262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G12+G31+G35+G39+G44+G65</f>
        <v>0</v>
      </c>
      <c r="H11" s="26">
        <f>H12+H31+H35+H39+H44+H65</f>
        <v>47.971701282199994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SUM(G13:G30)</f>
        <v>0</v>
      </c>
      <c r="H12" s="30">
        <v>17.152702999999999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13.2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19.2</v>
      </c>
      <c r="F14" s="97"/>
      <c r="G14" s="97">
        <f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19.2</v>
      </c>
      <c r="F15" s="97"/>
      <c r="G15" s="97">
        <f t="shared" ref="G15:G70" si="0">ROUND(E15*F15,2)</f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1.2</v>
      </c>
      <c r="F16" s="97"/>
      <c r="G16" s="97">
        <f t="shared" si="0"/>
        <v>0</v>
      </c>
      <c r="H16" s="104">
        <v>1.2852000000000001E-2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21.923999999999999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43.847999999999999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137.28</v>
      </c>
      <c r="F19" s="97"/>
      <c r="G19" s="97">
        <f t="shared" si="0"/>
        <v>0</v>
      </c>
      <c r="H19" s="104">
        <v>0.116688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137.28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95" t="s">
        <v>1036</v>
      </c>
      <c r="D21" s="95" t="s">
        <v>154</v>
      </c>
      <c r="E21" s="96">
        <v>21.949000000000002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41.703000000000003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32.298000000000002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10.398999999999999</v>
      </c>
      <c r="F24" s="165"/>
      <c r="G24" s="165">
        <f t="shared" si="0"/>
        <v>0</v>
      </c>
      <c r="H24" s="166">
        <v>17.023163</v>
      </c>
      <c r="J24" s="375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20.164000000000001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20.164000000000001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20.164000000000001</v>
      </c>
      <c r="F27" s="165"/>
      <c r="G27" s="165">
        <f t="shared" si="0"/>
        <v>0</v>
      </c>
      <c r="H27" s="166">
        <v>0</v>
      </c>
      <c r="J27" s="375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1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1</v>
      </c>
      <c r="F29" s="97"/>
      <c r="G29" s="97">
        <f t="shared" si="0"/>
        <v>0</v>
      </c>
      <c r="H29" s="104">
        <v>0</v>
      </c>
      <c r="J29" s="221"/>
    </row>
    <row r="30" spans="1:10" ht="24" customHeight="1" thickBot="1">
      <c r="A30" s="105">
        <v>18</v>
      </c>
      <c r="B30" s="106" t="s">
        <v>180</v>
      </c>
      <c r="C30" s="106" t="s">
        <v>181</v>
      </c>
      <c r="D30" s="106" t="s">
        <v>177</v>
      </c>
      <c r="E30" s="108">
        <v>1</v>
      </c>
      <c r="F30" s="109"/>
      <c r="G30" s="109">
        <f t="shared" si="0"/>
        <v>0</v>
      </c>
      <c r="H30" s="110">
        <v>0</v>
      </c>
      <c r="J30" s="221"/>
    </row>
    <row r="31" spans="1:10" ht="21" customHeight="1" thickBot="1">
      <c r="A31" s="28"/>
      <c r="B31" s="29" t="s">
        <v>6</v>
      </c>
      <c r="C31" s="29" t="s">
        <v>264</v>
      </c>
      <c r="D31" s="29"/>
      <c r="E31" s="30"/>
      <c r="F31" s="31"/>
      <c r="G31" s="31">
        <f>SUM(G32:G34)</f>
        <v>0</v>
      </c>
      <c r="H31" s="30">
        <v>2.9135353122000001</v>
      </c>
      <c r="J31" s="221"/>
    </row>
    <row r="32" spans="1:10" ht="24" customHeight="1">
      <c r="A32" s="98">
        <v>19</v>
      </c>
      <c r="B32" s="99" t="s">
        <v>272</v>
      </c>
      <c r="C32" s="99" t="s">
        <v>273</v>
      </c>
      <c r="D32" s="99" t="s">
        <v>154</v>
      </c>
      <c r="E32" s="100">
        <v>1.1000000000000001</v>
      </c>
      <c r="F32" s="101"/>
      <c r="G32" s="101">
        <f t="shared" si="0"/>
        <v>0</v>
      </c>
      <c r="H32" s="102">
        <v>2.7714971922</v>
      </c>
      <c r="J32" s="221"/>
    </row>
    <row r="33" spans="1:10" ht="24" customHeight="1">
      <c r="A33" s="103">
        <v>20</v>
      </c>
      <c r="B33" s="95" t="s">
        <v>274</v>
      </c>
      <c r="C33" s="95" t="s">
        <v>275</v>
      </c>
      <c r="D33" s="95" t="s">
        <v>151</v>
      </c>
      <c r="E33" s="96">
        <v>6</v>
      </c>
      <c r="F33" s="97"/>
      <c r="G33" s="97">
        <f t="shared" si="0"/>
        <v>0</v>
      </c>
      <c r="H33" s="104">
        <v>1.232172E-2</v>
      </c>
      <c r="J33" s="221"/>
    </row>
    <row r="34" spans="1:10" ht="24" customHeight="1" thickBot="1">
      <c r="A34" s="105">
        <v>21</v>
      </c>
      <c r="B34" s="106" t="s">
        <v>276</v>
      </c>
      <c r="C34" s="106" t="s">
        <v>277</v>
      </c>
      <c r="D34" s="106" t="s">
        <v>151</v>
      </c>
      <c r="E34" s="108">
        <v>6</v>
      </c>
      <c r="F34" s="109"/>
      <c r="G34" s="109">
        <f t="shared" si="0"/>
        <v>0</v>
      </c>
      <c r="H34" s="110">
        <v>0.12971640000000001</v>
      </c>
      <c r="J34" s="221"/>
    </row>
    <row r="35" spans="1:10" ht="21" customHeight="1" thickBot="1">
      <c r="A35" s="28"/>
      <c r="B35" s="29" t="s">
        <v>9</v>
      </c>
      <c r="C35" s="29" t="s">
        <v>128</v>
      </c>
      <c r="D35" s="29"/>
      <c r="E35" s="30"/>
      <c r="F35" s="31"/>
      <c r="G35" s="31">
        <f>SUM(G36:G38)</f>
        <v>0</v>
      </c>
      <c r="H35" s="30">
        <f>SUM(H36:H38)</f>
        <v>4.7425261699999997</v>
      </c>
      <c r="J35" s="221"/>
    </row>
    <row r="36" spans="1:10" ht="24" customHeight="1">
      <c r="A36" s="98">
        <v>22</v>
      </c>
      <c r="B36" s="99">
        <v>451573111</v>
      </c>
      <c r="C36" s="99" t="s">
        <v>187</v>
      </c>
      <c r="D36" s="99" t="s">
        <v>154</v>
      </c>
      <c r="E36" s="100">
        <v>3.15</v>
      </c>
      <c r="F36" s="101"/>
      <c r="G36" s="101">
        <f t="shared" si="0"/>
        <v>0</v>
      </c>
      <c r="H36" s="102">
        <v>3.9706169999999998</v>
      </c>
      <c r="J36" s="221"/>
    </row>
    <row r="37" spans="1:10" ht="24" customHeight="1">
      <c r="A37" s="103">
        <v>23</v>
      </c>
      <c r="B37" s="95" t="s">
        <v>192</v>
      </c>
      <c r="C37" s="95" t="s">
        <v>278</v>
      </c>
      <c r="D37" s="95" t="s">
        <v>154</v>
      </c>
      <c r="E37" s="96">
        <v>0.32</v>
      </c>
      <c r="F37" s="97"/>
      <c r="G37" s="97">
        <f t="shared" si="0"/>
        <v>0</v>
      </c>
      <c r="H37" s="104">
        <v>0.75791359999999997</v>
      </c>
      <c r="J37" s="221"/>
    </row>
    <row r="38" spans="1:10" ht="24" customHeight="1" thickBot="1">
      <c r="A38" s="105">
        <v>24</v>
      </c>
      <c r="B38" s="106" t="s">
        <v>279</v>
      </c>
      <c r="C38" s="106" t="s">
        <v>280</v>
      </c>
      <c r="D38" s="106" t="s">
        <v>144</v>
      </c>
      <c r="E38" s="108">
        <v>3.03</v>
      </c>
      <c r="F38" s="109"/>
      <c r="G38" s="109">
        <f t="shared" si="0"/>
        <v>0</v>
      </c>
      <c r="H38" s="110">
        <v>1.3995570000000001E-2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22.878323999999999</v>
      </c>
      <c r="J39" s="221"/>
    </row>
    <row r="40" spans="1:10" ht="24" customHeight="1">
      <c r="A40" s="98">
        <v>25</v>
      </c>
      <c r="B40" s="170">
        <v>564851111</v>
      </c>
      <c r="C40" s="170" t="s">
        <v>1184</v>
      </c>
      <c r="D40" s="99" t="s">
        <v>144</v>
      </c>
      <c r="E40" s="100">
        <v>13.2</v>
      </c>
      <c r="F40" s="101"/>
      <c r="G40" s="101">
        <f t="shared" si="0"/>
        <v>0</v>
      </c>
      <c r="H40" s="102">
        <v>4.8945600000000002</v>
      </c>
      <c r="J40" s="221"/>
    </row>
    <row r="41" spans="1:10" ht="22.5">
      <c r="A41" s="103">
        <v>26</v>
      </c>
      <c r="B41" s="38">
        <v>567145115</v>
      </c>
      <c r="C41" s="38" t="s">
        <v>199</v>
      </c>
      <c r="D41" s="95" t="s">
        <v>144</v>
      </c>
      <c r="E41" s="96">
        <v>19.2</v>
      </c>
      <c r="F41" s="97"/>
      <c r="G41" s="97">
        <f t="shared" si="0"/>
        <v>0</v>
      </c>
      <c r="H41" s="104">
        <v>11.18304</v>
      </c>
      <c r="J41" s="221"/>
    </row>
    <row r="42" spans="1:10" ht="24" customHeight="1">
      <c r="A42" s="103">
        <v>27</v>
      </c>
      <c r="B42" s="95" t="s">
        <v>200</v>
      </c>
      <c r="C42" s="95" t="s">
        <v>201</v>
      </c>
      <c r="D42" s="95" t="s">
        <v>144</v>
      </c>
      <c r="E42" s="96">
        <v>19.2</v>
      </c>
      <c r="F42" s="97"/>
      <c r="G42" s="97">
        <f t="shared" si="0"/>
        <v>0</v>
      </c>
      <c r="H42" s="104">
        <v>3.0744E-2</v>
      </c>
      <c r="J42" s="221"/>
    </row>
    <row r="43" spans="1:10" ht="34.5" customHeight="1" thickBot="1">
      <c r="A43" s="105">
        <v>28</v>
      </c>
      <c r="B43" s="106" t="s">
        <v>202</v>
      </c>
      <c r="C43" s="106" t="s">
        <v>203</v>
      </c>
      <c r="D43" s="106" t="s">
        <v>144</v>
      </c>
      <c r="E43" s="108">
        <v>19.2</v>
      </c>
      <c r="F43" s="109"/>
      <c r="G43" s="109">
        <f t="shared" si="0"/>
        <v>0</v>
      </c>
      <c r="H43" s="110">
        <v>3.3468119999999999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SUM(G45:G64)</f>
        <v>0</v>
      </c>
      <c r="H44" s="30">
        <v>0.28299999999999997</v>
      </c>
      <c r="J44" s="221"/>
    </row>
    <row r="45" spans="1:10" ht="24" customHeight="1">
      <c r="A45" s="98">
        <v>29</v>
      </c>
      <c r="B45" s="99" t="s">
        <v>281</v>
      </c>
      <c r="C45" s="99" t="s">
        <v>282</v>
      </c>
      <c r="D45" s="99" t="s">
        <v>151</v>
      </c>
      <c r="E45" s="100">
        <v>35</v>
      </c>
      <c r="F45" s="101"/>
      <c r="G45" s="101">
        <f t="shared" si="0"/>
        <v>0</v>
      </c>
      <c r="H45" s="102">
        <v>0</v>
      </c>
      <c r="J45" s="221"/>
    </row>
    <row r="46" spans="1:10" s="168" customFormat="1" ht="24" customHeight="1">
      <c r="A46" s="167">
        <v>30</v>
      </c>
      <c r="B46" s="163" t="s">
        <v>283</v>
      </c>
      <c r="C46" s="163" t="s">
        <v>284</v>
      </c>
      <c r="D46" s="163" t="s">
        <v>151</v>
      </c>
      <c r="E46" s="164">
        <v>35</v>
      </c>
      <c r="F46" s="165"/>
      <c r="G46" s="165">
        <f t="shared" si="0"/>
        <v>0</v>
      </c>
      <c r="H46" s="166">
        <v>4.3799999999999999E-2</v>
      </c>
      <c r="J46" s="375"/>
    </row>
    <row r="47" spans="1:10" s="197" customFormat="1" ht="24" customHeight="1">
      <c r="A47" s="103">
        <v>31</v>
      </c>
      <c r="B47" s="95">
        <v>877255070</v>
      </c>
      <c r="C47" s="95" t="s">
        <v>1043</v>
      </c>
      <c r="D47" s="95" t="s">
        <v>177</v>
      </c>
      <c r="E47" s="96">
        <v>17</v>
      </c>
      <c r="F47" s="97"/>
      <c r="G47" s="97">
        <f t="shared" si="0"/>
        <v>0</v>
      </c>
      <c r="H47" s="104">
        <v>0</v>
      </c>
      <c r="J47" s="221"/>
    </row>
    <row r="48" spans="1:10" s="168" customFormat="1" ht="24" customHeight="1">
      <c r="A48" s="167">
        <v>32</v>
      </c>
      <c r="B48" s="181" t="s">
        <v>1044</v>
      </c>
      <c r="C48" s="163" t="s">
        <v>1045</v>
      </c>
      <c r="D48" s="163" t="s">
        <v>177</v>
      </c>
      <c r="E48" s="164">
        <v>2</v>
      </c>
      <c r="F48" s="165"/>
      <c r="G48" s="165">
        <f t="shared" si="0"/>
        <v>0</v>
      </c>
      <c r="H48" s="166">
        <v>5.0000000000000001E-3</v>
      </c>
      <c r="J48" s="375"/>
    </row>
    <row r="49" spans="1:10" s="168" customFormat="1" ht="13.5" customHeight="1">
      <c r="A49" s="167">
        <v>33</v>
      </c>
      <c r="B49" s="181" t="s">
        <v>1046</v>
      </c>
      <c r="C49" s="163" t="s">
        <v>1047</v>
      </c>
      <c r="D49" s="163" t="s">
        <v>177</v>
      </c>
      <c r="E49" s="164">
        <v>1</v>
      </c>
      <c r="F49" s="165"/>
      <c r="G49" s="165">
        <f t="shared" si="0"/>
        <v>0</v>
      </c>
      <c r="H49" s="166">
        <v>1E-3</v>
      </c>
      <c r="J49" s="375"/>
    </row>
    <row r="50" spans="1:10" s="168" customFormat="1" ht="24" customHeight="1">
      <c r="A50" s="167">
        <v>34</v>
      </c>
      <c r="B50" s="181" t="s">
        <v>1048</v>
      </c>
      <c r="C50" s="163" t="s">
        <v>1049</v>
      </c>
      <c r="D50" s="163" t="s">
        <v>177</v>
      </c>
      <c r="E50" s="164">
        <v>10</v>
      </c>
      <c r="F50" s="165"/>
      <c r="G50" s="165">
        <f t="shared" si="0"/>
        <v>0</v>
      </c>
      <c r="H50" s="166">
        <v>4.0000000000000001E-3</v>
      </c>
      <c r="J50" s="375"/>
    </row>
    <row r="51" spans="1:10" s="168" customFormat="1" ht="24" customHeight="1">
      <c r="A51" s="167">
        <v>35</v>
      </c>
      <c r="B51" s="181" t="s">
        <v>1050</v>
      </c>
      <c r="C51" s="163" t="s">
        <v>1051</v>
      </c>
      <c r="D51" s="163" t="s">
        <v>177</v>
      </c>
      <c r="E51" s="164">
        <v>4</v>
      </c>
      <c r="F51" s="165"/>
      <c r="G51" s="165">
        <f t="shared" si="0"/>
        <v>0</v>
      </c>
      <c r="H51" s="166">
        <v>4.0000000000000001E-3</v>
      </c>
      <c r="J51" s="375"/>
    </row>
    <row r="52" spans="1:10" s="197" customFormat="1" ht="24" customHeight="1">
      <c r="A52" s="103">
        <v>36</v>
      </c>
      <c r="B52" s="95">
        <v>891241221</v>
      </c>
      <c r="C52" s="95" t="s">
        <v>1052</v>
      </c>
      <c r="D52" s="95" t="s">
        <v>177</v>
      </c>
      <c r="E52" s="96">
        <v>2</v>
      </c>
      <c r="F52" s="97"/>
      <c r="G52" s="97">
        <f t="shared" si="0"/>
        <v>0</v>
      </c>
      <c r="H52" s="104">
        <v>0</v>
      </c>
      <c r="J52" s="221"/>
    </row>
    <row r="53" spans="1:10" s="168" customFormat="1" ht="24" customHeight="1">
      <c r="A53" s="167">
        <v>37</v>
      </c>
      <c r="B53" s="181" t="s">
        <v>1053</v>
      </c>
      <c r="C53" s="163" t="s">
        <v>1054</v>
      </c>
      <c r="D53" s="163" t="s">
        <v>177</v>
      </c>
      <c r="E53" s="164">
        <v>1</v>
      </c>
      <c r="F53" s="165"/>
      <c r="G53" s="165">
        <f t="shared" si="0"/>
        <v>0</v>
      </c>
      <c r="H53" s="166">
        <v>2.1999999999999999E-2</v>
      </c>
      <c r="J53" s="375"/>
    </row>
    <row r="54" spans="1:10" s="168" customFormat="1" ht="24" customHeight="1">
      <c r="A54" s="167">
        <v>38</v>
      </c>
      <c r="B54" s="181" t="s">
        <v>1055</v>
      </c>
      <c r="C54" s="163" t="s">
        <v>1056</v>
      </c>
      <c r="D54" s="163" t="s">
        <v>177</v>
      </c>
      <c r="E54" s="164">
        <v>1</v>
      </c>
      <c r="F54" s="165"/>
      <c r="G54" s="165">
        <f t="shared" si="0"/>
        <v>0</v>
      </c>
      <c r="H54" s="166">
        <v>5.0000000000000001E-3</v>
      </c>
      <c r="J54" s="375"/>
    </row>
    <row r="55" spans="1:10" ht="24" customHeight="1">
      <c r="A55" s="103">
        <v>39</v>
      </c>
      <c r="B55" s="95" t="s">
        <v>285</v>
      </c>
      <c r="C55" s="95" t="s">
        <v>286</v>
      </c>
      <c r="D55" s="95" t="s">
        <v>151</v>
      </c>
      <c r="E55" s="96">
        <v>35</v>
      </c>
      <c r="F55" s="97"/>
      <c r="G55" s="97">
        <f t="shared" si="0"/>
        <v>0</v>
      </c>
      <c r="H55" s="104">
        <v>0</v>
      </c>
      <c r="J55" s="221"/>
    </row>
    <row r="56" spans="1:10" ht="13.5" customHeight="1">
      <c r="A56" s="103">
        <v>40</v>
      </c>
      <c r="B56" s="95" t="s">
        <v>287</v>
      </c>
      <c r="C56" s="95" t="s">
        <v>288</v>
      </c>
      <c r="D56" s="95" t="s">
        <v>151</v>
      </c>
      <c r="E56" s="96">
        <v>35</v>
      </c>
      <c r="F56" s="97"/>
      <c r="G56" s="97">
        <f t="shared" si="0"/>
        <v>0</v>
      </c>
      <c r="H56" s="104">
        <v>0</v>
      </c>
      <c r="J56" s="221"/>
    </row>
    <row r="57" spans="1:10" ht="24" customHeight="1">
      <c r="A57" s="103">
        <v>41</v>
      </c>
      <c r="B57" s="95" t="s">
        <v>289</v>
      </c>
      <c r="C57" s="95" t="s">
        <v>290</v>
      </c>
      <c r="D57" s="95" t="s">
        <v>177</v>
      </c>
      <c r="E57" s="96">
        <v>2</v>
      </c>
      <c r="F57" s="97"/>
      <c r="G57" s="97">
        <f t="shared" si="0"/>
        <v>0</v>
      </c>
      <c r="H57" s="104">
        <v>0.104835768</v>
      </c>
      <c r="J57" s="221"/>
    </row>
    <row r="58" spans="1:10" ht="34.5" customHeight="1">
      <c r="A58" s="103">
        <v>42</v>
      </c>
      <c r="B58" s="95" t="s">
        <v>291</v>
      </c>
      <c r="C58" s="95" t="s">
        <v>292</v>
      </c>
      <c r="D58" s="95" t="s">
        <v>177</v>
      </c>
      <c r="E58" s="96">
        <v>1</v>
      </c>
      <c r="F58" s="97"/>
      <c r="G58" s="97">
        <f t="shared" si="0"/>
        <v>0</v>
      </c>
      <c r="H58" s="104">
        <v>2.3906E-4</v>
      </c>
      <c r="J58" s="221"/>
    </row>
    <row r="59" spans="1:10" ht="13.5" customHeight="1">
      <c r="A59" s="103">
        <v>43</v>
      </c>
      <c r="B59" s="95" t="s">
        <v>293</v>
      </c>
      <c r="C59" s="95" t="s">
        <v>294</v>
      </c>
      <c r="D59" s="95" t="s">
        <v>151</v>
      </c>
      <c r="E59" s="96">
        <v>40</v>
      </c>
      <c r="F59" s="97"/>
      <c r="G59" s="97">
        <f t="shared" si="0"/>
        <v>0</v>
      </c>
      <c r="H59" s="104">
        <v>1.12E-2</v>
      </c>
      <c r="J59" s="221"/>
    </row>
    <row r="60" spans="1:10" ht="22.5">
      <c r="A60" s="103">
        <v>44</v>
      </c>
      <c r="B60" s="95">
        <v>899912131</v>
      </c>
      <c r="C60" s="95" t="s">
        <v>1057</v>
      </c>
      <c r="D60" s="95" t="s">
        <v>177</v>
      </c>
      <c r="E60" s="96">
        <v>8</v>
      </c>
      <c r="F60" s="97"/>
      <c r="G60" s="97">
        <f t="shared" si="0"/>
        <v>0</v>
      </c>
      <c r="H60" s="104">
        <v>0</v>
      </c>
      <c r="J60" s="221"/>
    </row>
    <row r="61" spans="1:10" s="168" customFormat="1" ht="22.5">
      <c r="A61" s="167">
        <v>45</v>
      </c>
      <c r="B61" s="181" t="s">
        <v>1061</v>
      </c>
      <c r="C61" s="163" t="s">
        <v>1058</v>
      </c>
      <c r="D61" s="163" t="s">
        <v>177</v>
      </c>
      <c r="E61" s="164">
        <v>8</v>
      </c>
      <c r="F61" s="165"/>
      <c r="G61" s="165">
        <f t="shared" si="0"/>
        <v>0</v>
      </c>
      <c r="H61" s="166">
        <v>0.08</v>
      </c>
      <c r="J61" s="375"/>
    </row>
    <row r="62" spans="1:10" s="168" customFormat="1" ht="24" customHeight="1">
      <c r="A62" s="167">
        <v>46</v>
      </c>
      <c r="B62" s="181" t="s">
        <v>1059</v>
      </c>
      <c r="C62" s="163" t="s">
        <v>1060</v>
      </c>
      <c r="D62" s="163" t="s">
        <v>177</v>
      </c>
      <c r="E62" s="164">
        <v>2</v>
      </c>
      <c r="F62" s="165"/>
      <c r="G62" s="165">
        <f t="shared" si="0"/>
        <v>0</v>
      </c>
      <c r="H62" s="166">
        <v>2E-3</v>
      </c>
      <c r="J62" s="375"/>
    </row>
    <row r="63" spans="1:10" ht="13.5" customHeight="1">
      <c r="A63" s="103">
        <v>47</v>
      </c>
      <c r="B63" s="95" t="s">
        <v>295</v>
      </c>
      <c r="C63" s="95" t="s">
        <v>296</v>
      </c>
      <c r="D63" s="95"/>
      <c r="E63" s="96">
        <v>35</v>
      </c>
      <c r="F63" s="97"/>
      <c r="G63" s="97">
        <f t="shared" si="0"/>
        <v>0</v>
      </c>
      <c r="H63" s="104">
        <v>0</v>
      </c>
      <c r="J63" s="221"/>
    </row>
    <row r="64" spans="1:10" ht="24" customHeight="1" thickBot="1">
      <c r="A64" s="105">
        <v>48</v>
      </c>
      <c r="B64" s="106" t="s">
        <v>297</v>
      </c>
      <c r="C64" s="106" t="s">
        <v>298</v>
      </c>
      <c r="D64" s="106" t="s">
        <v>177</v>
      </c>
      <c r="E64" s="108">
        <v>1</v>
      </c>
      <c r="F64" s="109"/>
      <c r="G64" s="109">
        <f t="shared" si="0"/>
        <v>0</v>
      </c>
      <c r="H64" s="110">
        <v>0</v>
      </c>
      <c r="J64" s="221"/>
    </row>
    <row r="65" spans="1:10" ht="21" customHeight="1" thickBot="1">
      <c r="A65" s="28"/>
      <c r="B65" s="29" t="s">
        <v>14</v>
      </c>
      <c r="C65" s="29" t="s">
        <v>131</v>
      </c>
      <c r="D65" s="29"/>
      <c r="E65" s="30"/>
      <c r="F65" s="31"/>
      <c r="G65" s="31">
        <f>SUM(G66:G70)</f>
        <v>0</v>
      </c>
      <c r="H65" s="30">
        <v>1.6128E-3</v>
      </c>
      <c r="J65" s="221"/>
    </row>
    <row r="66" spans="1:10" ht="24" customHeight="1">
      <c r="A66" s="98">
        <v>49</v>
      </c>
      <c r="B66" s="99" t="s">
        <v>216</v>
      </c>
      <c r="C66" s="99" t="s">
        <v>217</v>
      </c>
      <c r="D66" s="99" t="s">
        <v>151</v>
      </c>
      <c r="E66" s="100">
        <v>24</v>
      </c>
      <c r="F66" s="101"/>
      <c r="G66" s="101">
        <f t="shared" si="0"/>
        <v>0</v>
      </c>
      <c r="H66" s="102">
        <v>8.0639999999999998E-4</v>
      </c>
      <c r="J66" s="221"/>
    </row>
    <row r="67" spans="1:10" ht="13.5" customHeight="1">
      <c r="A67" s="103">
        <v>50</v>
      </c>
      <c r="B67" s="95" t="s">
        <v>218</v>
      </c>
      <c r="C67" s="95" t="s">
        <v>219</v>
      </c>
      <c r="D67" s="95" t="s">
        <v>151</v>
      </c>
      <c r="E67" s="96">
        <v>24</v>
      </c>
      <c r="F67" s="97"/>
      <c r="G67" s="97">
        <f t="shared" si="0"/>
        <v>0</v>
      </c>
      <c r="H67" s="104">
        <v>8.0639999999999998E-4</v>
      </c>
      <c r="J67" s="221"/>
    </row>
    <row r="68" spans="1:10" ht="24" customHeight="1">
      <c r="A68" s="103">
        <v>51</v>
      </c>
      <c r="B68" s="95" t="s">
        <v>220</v>
      </c>
      <c r="C68" s="95" t="s">
        <v>221</v>
      </c>
      <c r="D68" s="95" t="s">
        <v>165</v>
      </c>
      <c r="E68" s="96">
        <v>15.409000000000001</v>
      </c>
      <c r="F68" s="97"/>
      <c r="G68" s="97">
        <f t="shared" si="0"/>
        <v>0</v>
      </c>
      <c r="H68" s="104">
        <v>0</v>
      </c>
      <c r="J68" s="221"/>
    </row>
    <row r="69" spans="1:10" ht="13.5" customHeight="1">
      <c r="A69" s="103">
        <v>52</v>
      </c>
      <c r="B69" s="95" t="s">
        <v>222</v>
      </c>
      <c r="C69" s="95" t="s">
        <v>223</v>
      </c>
      <c r="D69" s="95" t="s">
        <v>165</v>
      </c>
      <c r="E69" s="96">
        <v>369.81599999999997</v>
      </c>
      <c r="F69" s="97"/>
      <c r="G69" s="97">
        <f t="shared" si="0"/>
        <v>0</v>
      </c>
      <c r="H69" s="104">
        <v>0</v>
      </c>
      <c r="J69" s="221"/>
    </row>
    <row r="70" spans="1:10" ht="13.5" customHeight="1" thickBot="1">
      <c r="A70" s="105">
        <v>53</v>
      </c>
      <c r="B70" s="106" t="s">
        <v>224</v>
      </c>
      <c r="C70" s="106" t="s">
        <v>225</v>
      </c>
      <c r="D70" s="106" t="s">
        <v>165</v>
      </c>
      <c r="E70" s="108">
        <v>15.409000000000001</v>
      </c>
      <c r="F70" s="109"/>
      <c r="G70" s="109">
        <f t="shared" si="0"/>
        <v>0</v>
      </c>
      <c r="H70" s="110">
        <v>0</v>
      </c>
      <c r="J70" s="221"/>
    </row>
    <row r="71" spans="1:10" ht="14.25" customHeight="1">
      <c r="A71" s="24"/>
      <c r="B71" s="25" t="s">
        <v>8</v>
      </c>
      <c r="C71" s="25" t="s">
        <v>265</v>
      </c>
      <c r="D71" s="25"/>
      <c r="E71" s="26"/>
      <c r="F71" s="27"/>
      <c r="G71" s="27">
        <f>G72+G77+G88</f>
        <v>0</v>
      </c>
      <c r="H71" s="26">
        <f>H72+H77+H88</f>
        <v>2.2421279957509999</v>
      </c>
      <c r="J71" s="221"/>
    </row>
    <row r="72" spans="1:10" ht="21" customHeight="1" thickBot="1">
      <c r="A72" s="28"/>
      <c r="B72" s="29" t="s">
        <v>266</v>
      </c>
      <c r="C72" s="29" t="s">
        <v>267</v>
      </c>
      <c r="D72" s="29"/>
      <c r="E72" s="30"/>
      <c r="F72" s="31"/>
      <c r="G72" s="31">
        <f>SUM(G73:G76)</f>
        <v>0</v>
      </c>
      <c r="H72" s="30">
        <v>0</v>
      </c>
      <c r="J72" s="221"/>
    </row>
    <row r="73" spans="1:10" ht="13.5" customHeight="1">
      <c r="A73" s="98">
        <v>54</v>
      </c>
      <c r="B73" s="99" t="s">
        <v>299</v>
      </c>
      <c r="C73" s="99" t="s">
        <v>300</v>
      </c>
      <c r="D73" s="99" t="s">
        <v>144</v>
      </c>
      <c r="E73" s="100">
        <v>12.6</v>
      </c>
      <c r="F73" s="101"/>
      <c r="G73" s="101">
        <f t="shared" ref="G73:G91" si="1">ROUND(E73*F73,2)</f>
        <v>0</v>
      </c>
      <c r="H73" s="102">
        <v>0</v>
      </c>
      <c r="J73" s="221"/>
    </row>
    <row r="74" spans="1:10" ht="13.5" customHeight="1">
      <c r="A74" s="103">
        <v>55</v>
      </c>
      <c r="B74" s="95" t="s">
        <v>301</v>
      </c>
      <c r="C74" s="95" t="s">
        <v>1567</v>
      </c>
      <c r="D74" s="95" t="s">
        <v>144</v>
      </c>
      <c r="E74" s="96">
        <v>18</v>
      </c>
      <c r="F74" s="97"/>
      <c r="G74" s="97">
        <f t="shared" si="1"/>
        <v>0</v>
      </c>
      <c r="H74" s="104">
        <v>0</v>
      </c>
      <c r="J74" s="221"/>
    </row>
    <row r="75" spans="1:10" ht="13.5" customHeight="1">
      <c r="A75" s="103">
        <v>56</v>
      </c>
      <c r="B75" s="95" t="s">
        <v>302</v>
      </c>
      <c r="C75" s="95" t="s">
        <v>303</v>
      </c>
      <c r="D75" s="95" t="s">
        <v>144</v>
      </c>
      <c r="E75" s="96">
        <v>9</v>
      </c>
      <c r="F75" s="97"/>
      <c r="G75" s="97">
        <f t="shared" si="1"/>
        <v>0</v>
      </c>
      <c r="H75" s="104">
        <v>0</v>
      </c>
      <c r="J75" s="221"/>
    </row>
    <row r="76" spans="1:10" ht="13.5" customHeight="1" thickBot="1">
      <c r="A76" s="105">
        <v>57</v>
      </c>
      <c r="B76" s="106" t="s">
        <v>304</v>
      </c>
      <c r="C76" s="106" t="s">
        <v>305</v>
      </c>
      <c r="D76" s="106" t="s">
        <v>306</v>
      </c>
      <c r="E76" s="108">
        <v>6.6959999999999997</v>
      </c>
      <c r="F76" s="109"/>
      <c r="G76" s="109">
        <f t="shared" si="1"/>
        <v>0</v>
      </c>
      <c r="H76" s="110">
        <v>0</v>
      </c>
      <c r="J76" s="221"/>
    </row>
    <row r="77" spans="1:10" ht="21" customHeight="1" thickBot="1">
      <c r="A77" s="28"/>
      <c r="B77" s="29" t="s">
        <v>268</v>
      </c>
      <c r="C77" s="29" t="s">
        <v>269</v>
      </c>
      <c r="D77" s="29"/>
      <c r="E77" s="30"/>
      <c r="F77" s="31"/>
      <c r="G77" s="31">
        <f>SUM(G78:G87)</f>
        <v>0</v>
      </c>
      <c r="H77" s="30">
        <v>2.206763530471</v>
      </c>
      <c r="J77" s="221"/>
    </row>
    <row r="78" spans="1:10" ht="24" customHeight="1">
      <c r="A78" s="98">
        <v>58</v>
      </c>
      <c r="B78" s="99" t="s">
        <v>307</v>
      </c>
      <c r="C78" s="99" t="s">
        <v>308</v>
      </c>
      <c r="D78" s="99" t="s">
        <v>309</v>
      </c>
      <c r="E78" s="100">
        <v>2.71</v>
      </c>
      <c r="F78" s="101"/>
      <c r="G78" s="101">
        <f t="shared" si="1"/>
        <v>0</v>
      </c>
      <c r="H78" s="102">
        <v>2.29683611E-4</v>
      </c>
      <c r="J78" s="221"/>
    </row>
    <row r="79" spans="1:10" ht="24" customHeight="1">
      <c r="A79" s="103">
        <v>59</v>
      </c>
      <c r="B79" s="95" t="s">
        <v>310</v>
      </c>
      <c r="C79" s="95" t="s">
        <v>311</v>
      </c>
      <c r="D79" s="95" t="s">
        <v>309</v>
      </c>
      <c r="E79" s="96">
        <v>5.8</v>
      </c>
      <c r="F79" s="97"/>
      <c r="G79" s="97">
        <f t="shared" si="1"/>
        <v>0</v>
      </c>
      <c r="H79" s="104">
        <v>4.3911277999999999E-4</v>
      </c>
      <c r="J79" s="221"/>
    </row>
    <row r="80" spans="1:10" ht="24" customHeight="1">
      <c r="A80" s="103">
        <v>60</v>
      </c>
      <c r="B80" s="95" t="s">
        <v>312</v>
      </c>
      <c r="C80" s="95" t="s">
        <v>313</v>
      </c>
      <c r="D80" s="95" t="s">
        <v>309</v>
      </c>
      <c r="E80" s="96">
        <v>35.200000000000003</v>
      </c>
      <c r="F80" s="97"/>
      <c r="G80" s="97">
        <f t="shared" si="1"/>
        <v>0</v>
      </c>
      <c r="H80" s="104">
        <v>2.2319580800000001E-3</v>
      </c>
      <c r="J80" s="221"/>
    </row>
    <row r="81" spans="1:10" ht="24" customHeight="1">
      <c r="A81" s="103">
        <v>61</v>
      </c>
      <c r="B81" s="95" t="s">
        <v>314</v>
      </c>
      <c r="C81" s="95" t="s">
        <v>315</v>
      </c>
      <c r="D81" s="95" t="s">
        <v>309</v>
      </c>
      <c r="E81" s="96">
        <v>682.92</v>
      </c>
      <c r="F81" s="97"/>
      <c r="G81" s="97">
        <f t="shared" si="1"/>
        <v>0</v>
      </c>
      <c r="H81" s="104">
        <v>3.9472776000000001E-2</v>
      </c>
      <c r="J81" s="221"/>
    </row>
    <row r="82" spans="1:10" s="168" customFormat="1" ht="13.5" customHeight="1">
      <c r="A82" s="167">
        <v>62</v>
      </c>
      <c r="B82" s="163" t="s">
        <v>316</v>
      </c>
      <c r="C82" s="163" t="s">
        <v>317</v>
      </c>
      <c r="D82" s="163" t="s">
        <v>309</v>
      </c>
      <c r="E82" s="164">
        <v>726.63</v>
      </c>
      <c r="F82" s="165"/>
      <c r="G82" s="165">
        <f t="shared" si="1"/>
        <v>0</v>
      </c>
      <c r="H82" s="166">
        <v>0.72663</v>
      </c>
      <c r="J82" s="375"/>
    </row>
    <row r="83" spans="1:10" s="168" customFormat="1" ht="13.5" customHeight="1">
      <c r="A83" s="167">
        <v>63</v>
      </c>
      <c r="B83" s="163" t="s">
        <v>318</v>
      </c>
      <c r="C83" s="163" t="s">
        <v>1542</v>
      </c>
      <c r="D83" s="163" t="s">
        <v>151</v>
      </c>
      <c r="E83" s="164">
        <v>11</v>
      </c>
      <c r="F83" s="165"/>
      <c r="G83" s="165">
        <f t="shared" si="1"/>
        <v>0</v>
      </c>
      <c r="H83" s="166">
        <v>1.4377</v>
      </c>
      <c r="J83" s="375"/>
    </row>
    <row r="84" spans="1:10" s="168" customFormat="1" ht="13.5" customHeight="1">
      <c r="A84" s="167">
        <v>64</v>
      </c>
      <c r="B84" s="163" t="s">
        <v>319</v>
      </c>
      <c r="C84" s="163" t="s">
        <v>320</v>
      </c>
      <c r="D84" s="163" t="s">
        <v>177</v>
      </c>
      <c r="E84" s="164">
        <v>2</v>
      </c>
      <c r="F84" s="165"/>
      <c r="G84" s="165">
        <f t="shared" si="1"/>
        <v>0</v>
      </c>
      <c r="H84" s="166">
        <v>2.0000000000000002E-5</v>
      </c>
      <c r="J84" s="375"/>
    </row>
    <row r="85" spans="1:10" s="168" customFormat="1" ht="13.5" customHeight="1">
      <c r="A85" s="167">
        <v>65</v>
      </c>
      <c r="B85" s="163" t="s">
        <v>321</v>
      </c>
      <c r="C85" s="163" t="s">
        <v>322</v>
      </c>
      <c r="D85" s="163" t="s">
        <v>177</v>
      </c>
      <c r="E85" s="164">
        <v>2</v>
      </c>
      <c r="F85" s="165"/>
      <c r="G85" s="165">
        <f t="shared" si="1"/>
        <v>0</v>
      </c>
      <c r="H85" s="166">
        <v>2.0000000000000002E-5</v>
      </c>
      <c r="J85" s="375"/>
    </row>
    <row r="86" spans="1:10" s="168" customFormat="1" ht="13.5" customHeight="1">
      <c r="A86" s="167">
        <v>66</v>
      </c>
      <c r="B86" s="163" t="s">
        <v>323</v>
      </c>
      <c r="C86" s="163" t="s">
        <v>324</v>
      </c>
      <c r="D86" s="163" t="s">
        <v>177</v>
      </c>
      <c r="E86" s="164">
        <v>2</v>
      </c>
      <c r="F86" s="165"/>
      <c r="G86" s="165">
        <f t="shared" si="1"/>
        <v>0</v>
      </c>
      <c r="H86" s="166">
        <v>2.0000000000000002E-5</v>
      </c>
      <c r="J86" s="375"/>
    </row>
    <row r="87" spans="1:10" ht="24" customHeight="1" thickBot="1">
      <c r="A87" s="105">
        <v>67</v>
      </c>
      <c r="B87" s="106" t="s">
        <v>325</v>
      </c>
      <c r="C87" s="106" t="s">
        <v>326</v>
      </c>
      <c r="D87" s="106" t="s">
        <v>306</v>
      </c>
      <c r="E87" s="108">
        <v>43.661999999999999</v>
      </c>
      <c r="F87" s="109"/>
      <c r="G87" s="109">
        <f t="shared" si="1"/>
        <v>0</v>
      </c>
      <c r="H87" s="110">
        <v>0</v>
      </c>
      <c r="J87" s="221"/>
    </row>
    <row r="88" spans="1:10" ht="21" customHeight="1" thickBot="1">
      <c r="A88" s="28"/>
      <c r="B88" s="29" t="s">
        <v>270</v>
      </c>
      <c r="C88" s="29" t="s">
        <v>271</v>
      </c>
      <c r="D88" s="29"/>
      <c r="E88" s="30"/>
      <c r="F88" s="31"/>
      <c r="G88" s="31">
        <f>SUM(G89:G91)</f>
        <v>0</v>
      </c>
      <c r="H88" s="30">
        <v>3.536446528E-2</v>
      </c>
      <c r="J88" s="221"/>
    </row>
    <row r="89" spans="1:10" ht="24" customHeight="1">
      <c r="A89" s="98">
        <v>68</v>
      </c>
      <c r="B89" s="99" t="s">
        <v>327</v>
      </c>
      <c r="C89" s="99" t="s">
        <v>328</v>
      </c>
      <c r="D89" s="99" t="s">
        <v>144</v>
      </c>
      <c r="E89" s="100">
        <v>47.96</v>
      </c>
      <c r="F89" s="101"/>
      <c r="G89" s="101">
        <f t="shared" si="1"/>
        <v>0</v>
      </c>
      <c r="H89" s="102">
        <v>1.147740352E-2</v>
      </c>
      <c r="J89" s="221"/>
    </row>
    <row r="90" spans="1:10" ht="24" customHeight="1">
      <c r="A90" s="103">
        <v>69</v>
      </c>
      <c r="B90" s="95" t="s">
        <v>329</v>
      </c>
      <c r="C90" s="95" t="s">
        <v>330</v>
      </c>
      <c r="D90" s="95" t="s">
        <v>144</v>
      </c>
      <c r="E90" s="96">
        <v>47.96</v>
      </c>
      <c r="F90" s="97"/>
      <c r="G90" s="97">
        <f t="shared" si="1"/>
        <v>0</v>
      </c>
      <c r="H90" s="104">
        <v>1.3395803519999999E-2</v>
      </c>
      <c r="J90" s="221"/>
    </row>
    <row r="91" spans="1:10" ht="13.5" customHeight="1" thickBot="1">
      <c r="A91" s="105">
        <v>70</v>
      </c>
      <c r="B91" s="106" t="s">
        <v>331</v>
      </c>
      <c r="C91" s="106" t="s">
        <v>332</v>
      </c>
      <c r="D91" s="106" t="s">
        <v>144</v>
      </c>
      <c r="E91" s="108">
        <v>9.99</v>
      </c>
      <c r="F91" s="109"/>
      <c r="G91" s="109">
        <f t="shared" si="1"/>
        <v>0</v>
      </c>
      <c r="H91" s="110">
        <v>1.0491258240000001E-2</v>
      </c>
      <c r="J91" s="221"/>
    </row>
    <row r="92" spans="1:10" ht="21" customHeight="1">
      <c r="A92" s="52"/>
      <c r="B92" s="53"/>
      <c r="C92" s="53" t="s">
        <v>132</v>
      </c>
      <c r="D92" s="53"/>
      <c r="E92" s="54"/>
      <c r="F92" s="55"/>
      <c r="G92" s="55">
        <f>G71+G11</f>
        <v>0</v>
      </c>
      <c r="H92" s="55">
        <f>H71+H11</f>
        <v>50.213829277950992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6" fitToHeight="100" orientation="portrait" blackAndWhite="1" r:id="rId1"/>
  <headerFooter alignWithMargins="0">
    <oddFooter>&amp;C   Strana &amp;P  z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67"/>
  <sheetViews>
    <sheetView showGridLines="0" workbookViewId="0">
      <selection activeCell="I1" sqref="I1"/>
    </sheetView>
  </sheetViews>
  <sheetFormatPr defaultColWidth="10.5" defaultRowHeight="12" customHeight="1"/>
  <cols>
    <col min="1" max="1" width="4.83203125" style="56" customWidth="1"/>
    <col min="2" max="2" width="12.3320312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333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1030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G12+G22+G35+G40+G42+G44</f>
        <v>0</v>
      </c>
      <c r="H11" s="26">
        <v>42.229157601725703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SUM(G13:G21)</f>
        <v>0</v>
      </c>
      <c r="H12" s="30">
        <v>17.85588564</v>
      </c>
    </row>
    <row r="13" spans="1:10" ht="24" customHeight="1">
      <c r="A13" s="98">
        <v>1</v>
      </c>
      <c r="B13" s="99" t="s">
        <v>337</v>
      </c>
      <c r="C13" s="99" t="s">
        <v>338</v>
      </c>
      <c r="D13" s="99" t="s">
        <v>249</v>
      </c>
      <c r="E13" s="100">
        <v>120</v>
      </c>
      <c r="F13" s="101"/>
      <c r="G13" s="101">
        <f t="shared" ref="G13:G21" si="0">ROUND(F13*E13,2)</f>
        <v>0</v>
      </c>
      <c r="H13" s="102">
        <v>4.4006399999999999E-3</v>
      </c>
      <c r="J13" s="221"/>
    </row>
    <row r="14" spans="1:10" ht="24" customHeight="1">
      <c r="A14" s="103">
        <v>2</v>
      </c>
      <c r="B14" s="95" t="s">
        <v>250</v>
      </c>
      <c r="C14" s="95" t="s">
        <v>339</v>
      </c>
      <c r="D14" s="95" t="s">
        <v>252</v>
      </c>
      <c r="E14" s="96">
        <v>5</v>
      </c>
      <c r="F14" s="97"/>
      <c r="G14" s="97">
        <f t="shared" si="0"/>
        <v>0</v>
      </c>
      <c r="H14" s="104">
        <v>0</v>
      </c>
      <c r="J14" s="221"/>
    </row>
    <row r="15" spans="1:10" ht="13.5" customHeight="1">
      <c r="A15" s="103">
        <v>3</v>
      </c>
      <c r="B15" s="95" t="s">
        <v>340</v>
      </c>
      <c r="C15" s="95" t="s">
        <v>341</v>
      </c>
      <c r="D15" s="95" t="s">
        <v>154</v>
      </c>
      <c r="E15" s="96">
        <v>20.48</v>
      </c>
      <c r="F15" s="97"/>
      <c r="G15" s="97">
        <f t="shared" si="0"/>
        <v>0</v>
      </c>
      <c r="H15" s="104">
        <v>0</v>
      </c>
      <c r="J15" s="221"/>
    </row>
    <row r="16" spans="1:10" ht="24" customHeight="1">
      <c r="A16" s="103">
        <v>4</v>
      </c>
      <c r="B16" s="95" t="s">
        <v>342</v>
      </c>
      <c r="C16" s="95" t="s">
        <v>343</v>
      </c>
      <c r="D16" s="95" t="s">
        <v>154</v>
      </c>
      <c r="E16" s="96">
        <v>20.399000000000001</v>
      </c>
      <c r="F16" s="97"/>
      <c r="G16" s="97">
        <f t="shared" si="0"/>
        <v>0</v>
      </c>
      <c r="H16" s="104">
        <v>0</v>
      </c>
      <c r="J16" s="221"/>
    </row>
    <row r="17" spans="1:10" ht="13.5" customHeight="1">
      <c r="A17" s="103">
        <v>5</v>
      </c>
      <c r="B17" s="95" t="s">
        <v>161</v>
      </c>
      <c r="C17" s="95" t="s">
        <v>344</v>
      </c>
      <c r="D17" s="95" t="s">
        <v>154</v>
      </c>
      <c r="E17" s="96">
        <v>40.878999999999998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 t="s">
        <v>345</v>
      </c>
      <c r="C18" s="95" t="s">
        <v>346</v>
      </c>
      <c r="D18" s="95" t="s">
        <v>165</v>
      </c>
      <c r="E18" s="96">
        <v>77.67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347</v>
      </c>
      <c r="C19" s="95" t="s">
        <v>348</v>
      </c>
      <c r="D19" s="95" t="s">
        <v>154</v>
      </c>
      <c r="E19" s="96">
        <v>10.904999999999999</v>
      </c>
      <c r="F19" s="97"/>
      <c r="G19" s="97">
        <f t="shared" si="0"/>
        <v>0</v>
      </c>
      <c r="H19" s="104">
        <v>0</v>
      </c>
      <c r="J19" s="221"/>
    </row>
    <row r="20" spans="1:10" s="168" customFormat="1" ht="13.5" customHeight="1">
      <c r="A20" s="167">
        <v>8</v>
      </c>
      <c r="B20" s="163" t="s">
        <v>168</v>
      </c>
      <c r="C20" s="163" t="s">
        <v>1182</v>
      </c>
      <c r="D20" s="163" t="s">
        <v>154</v>
      </c>
      <c r="E20" s="164">
        <v>10.904999999999999</v>
      </c>
      <c r="F20" s="165"/>
      <c r="G20" s="165">
        <f t="shared" si="0"/>
        <v>0</v>
      </c>
      <c r="H20" s="166">
        <v>17.851485</v>
      </c>
      <c r="J20" s="221"/>
    </row>
    <row r="21" spans="1:10" ht="24" customHeight="1" thickBot="1">
      <c r="A21" s="105">
        <v>9</v>
      </c>
      <c r="B21" s="106" t="s">
        <v>180</v>
      </c>
      <c r="C21" s="106" t="s">
        <v>181</v>
      </c>
      <c r="D21" s="106" t="s">
        <v>177</v>
      </c>
      <c r="E21" s="108">
        <v>1</v>
      </c>
      <c r="F21" s="109"/>
      <c r="G21" s="109">
        <f t="shared" si="0"/>
        <v>0</v>
      </c>
      <c r="H21" s="110">
        <v>0</v>
      </c>
      <c r="J21" s="221"/>
    </row>
    <row r="22" spans="1:10" ht="21" customHeight="1" thickBot="1">
      <c r="A22" s="28"/>
      <c r="B22" s="29" t="s">
        <v>6</v>
      </c>
      <c r="C22" s="29" t="s">
        <v>264</v>
      </c>
      <c r="D22" s="29"/>
      <c r="E22" s="30"/>
      <c r="F22" s="31"/>
      <c r="G22" s="31">
        <f>SUM(G23:G34)</f>
        <v>0</v>
      </c>
      <c r="H22" s="30">
        <v>24.167248403382999</v>
      </c>
      <c r="J22" s="221"/>
    </row>
    <row r="23" spans="1:10" ht="13.5" customHeight="1">
      <c r="A23" s="98">
        <v>10</v>
      </c>
      <c r="B23" s="99" t="s">
        <v>349</v>
      </c>
      <c r="C23" s="99" t="s">
        <v>350</v>
      </c>
      <c r="D23" s="99" t="s">
        <v>309</v>
      </c>
      <c r="E23" s="100">
        <v>350</v>
      </c>
      <c r="F23" s="101"/>
      <c r="G23" s="101">
        <f t="shared" ref="G23:G34" si="1">ROUND(F23*E23,2)</f>
        <v>0</v>
      </c>
      <c r="H23" s="102">
        <v>0.35</v>
      </c>
      <c r="J23" s="221"/>
    </row>
    <row r="24" spans="1:10" ht="24" customHeight="1">
      <c r="A24" s="103">
        <v>11</v>
      </c>
      <c r="B24" s="95" t="s">
        <v>351</v>
      </c>
      <c r="C24" s="95" t="s">
        <v>352</v>
      </c>
      <c r="D24" s="95" t="s">
        <v>151</v>
      </c>
      <c r="E24" s="96">
        <v>6</v>
      </c>
      <c r="F24" s="97"/>
      <c r="G24" s="97">
        <f t="shared" si="1"/>
        <v>0</v>
      </c>
      <c r="H24" s="104">
        <v>0.17971967999999999</v>
      </c>
      <c r="J24" s="221"/>
    </row>
    <row r="25" spans="1:10" s="168" customFormat="1" ht="13.5" customHeight="1">
      <c r="A25" s="167">
        <v>12</v>
      </c>
      <c r="B25" s="163" t="s">
        <v>353</v>
      </c>
      <c r="C25" s="163" t="s">
        <v>354</v>
      </c>
      <c r="D25" s="163" t="s">
        <v>177</v>
      </c>
      <c r="E25" s="164">
        <v>3</v>
      </c>
      <c r="F25" s="165"/>
      <c r="G25" s="165">
        <f t="shared" si="1"/>
        <v>0</v>
      </c>
      <c r="H25" s="166">
        <v>8.1</v>
      </c>
      <c r="J25" s="221"/>
    </row>
    <row r="26" spans="1:10" s="168" customFormat="1" ht="13.5" customHeight="1">
      <c r="A26" s="167">
        <v>13</v>
      </c>
      <c r="B26" s="163" t="s">
        <v>355</v>
      </c>
      <c r="C26" s="163" t="s">
        <v>356</v>
      </c>
      <c r="D26" s="163" t="s">
        <v>177</v>
      </c>
      <c r="E26" s="164">
        <v>1</v>
      </c>
      <c r="F26" s="165"/>
      <c r="G26" s="165">
        <f t="shared" si="1"/>
        <v>0</v>
      </c>
      <c r="H26" s="166">
        <v>0.75</v>
      </c>
      <c r="J26" s="221"/>
    </row>
    <row r="27" spans="1:10" s="168" customFormat="1" ht="24" customHeight="1">
      <c r="A27" s="167">
        <v>14</v>
      </c>
      <c r="B27" s="163" t="s">
        <v>357</v>
      </c>
      <c r="C27" s="163" t="s">
        <v>358</v>
      </c>
      <c r="D27" s="163" t="s">
        <v>177</v>
      </c>
      <c r="E27" s="164">
        <v>1</v>
      </c>
      <c r="F27" s="165"/>
      <c r="G27" s="165">
        <f t="shared" si="1"/>
        <v>0</v>
      </c>
      <c r="H27" s="166">
        <v>0.99</v>
      </c>
      <c r="J27" s="221"/>
    </row>
    <row r="28" spans="1:10" s="168" customFormat="1" ht="13.5" customHeight="1">
      <c r="A28" s="167">
        <v>15</v>
      </c>
      <c r="B28" s="163" t="s">
        <v>359</v>
      </c>
      <c r="C28" s="163" t="s">
        <v>360</v>
      </c>
      <c r="D28" s="163" t="s">
        <v>177</v>
      </c>
      <c r="E28" s="164">
        <v>4</v>
      </c>
      <c r="F28" s="165"/>
      <c r="G28" s="165">
        <f t="shared" si="1"/>
        <v>0</v>
      </c>
      <c r="H28" s="166">
        <v>4.8000000000000001E-2</v>
      </c>
      <c r="J28" s="221"/>
    </row>
    <row r="29" spans="1:10" ht="24" customHeight="1">
      <c r="A29" s="103">
        <v>16</v>
      </c>
      <c r="B29" s="95" t="s">
        <v>361</v>
      </c>
      <c r="C29" s="95" t="s">
        <v>362</v>
      </c>
      <c r="D29" s="95" t="s">
        <v>154</v>
      </c>
      <c r="E29" s="96">
        <v>2.9590000000000001</v>
      </c>
      <c r="F29" s="97"/>
      <c r="G29" s="97">
        <f t="shared" si="1"/>
        <v>0</v>
      </c>
      <c r="H29" s="104">
        <v>7.267783763383</v>
      </c>
      <c r="J29" s="221"/>
    </row>
    <row r="30" spans="1:10" ht="24" customHeight="1">
      <c r="A30" s="103">
        <v>17</v>
      </c>
      <c r="B30" s="95" t="s">
        <v>363</v>
      </c>
      <c r="C30" s="95" t="s">
        <v>364</v>
      </c>
      <c r="D30" s="95" t="s">
        <v>154</v>
      </c>
      <c r="E30" s="96">
        <v>1.5</v>
      </c>
      <c r="F30" s="97"/>
      <c r="G30" s="97">
        <f t="shared" si="1"/>
        <v>0</v>
      </c>
      <c r="H30" s="104">
        <v>5.2291949999999998</v>
      </c>
      <c r="J30" s="221"/>
    </row>
    <row r="31" spans="1:10" ht="24" customHeight="1">
      <c r="A31" s="103">
        <v>18</v>
      </c>
      <c r="B31" s="95" t="s">
        <v>365</v>
      </c>
      <c r="C31" s="95" t="s">
        <v>366</v>
      </c>
      <c r="D31" s="95" t="s">
        <v>154</v>
      </c>
      <c r="E31" s="96">
        <v>0.54</v>
      </c>
      <c r="F31" s="97"/>
      <c r="G31" s="97">
        <f t="shared" si="1"/>
        <v>0</v>
      </c>
      <c r="H31" s="104">
        <v>1.2022235999999999</v>
      </c>
      <c r="J31" s="221"/>
    </row>
    <row r="32" spans="1:10" ht="13.5" customHeight="1">
      <c r="A32" s="103">
        <v>19</v>
      </c>
      <c r="B32" s="95" t="s">
        <v>367</v>
      </c>
      <c r="C32" s="95" t="s">
        <v>368</v>
      </c>
      <c r="D32" s="95" t="s">
        <v>144</v>
      </c>
      <c r="E32" s="96">
        <v>1.5</v>
      </c>
      <c r="F32" s="97"/>
      <c r="G32" s="97">
        <f t="shared" si="1"/>
        <v>0</v>
      </c>
      <c r="H32" s="104">
        <v>1.005E-3</v>
      </c>
      <c r="J32" s="221"/>
    </row>
    <row r="33" spans="1:10" ht="13.5" customHeight="1">
      <c r="A33" s="103">
        <v>20</v>
      </c>
      <c r="B33" s="95" t="s">
        <v>369</v>
      </c>
      <c r="C33" s="95" t="s">
        <v>370</v>
      </c>
      <c r="D33" s="95" t="s">
        <v>144</v>
      </c>
      <c r="E33" s="96">
        <v>1.5</v>
      </c>
      <c r="F33" s="97"/>
      <c r="G33" s="97">
        <f t="shared" si="1"/>
        <v>0</v>
      </c>
      <c r="H33" s="104">
        <v>0</v>
      </c>
      <c r="J33" s="221"/>
    </row>
    <row r="34" spans="1:10" ht="13.5" customHeight="1" thickBot="1">
      <c r="A34" s="105">
        <v>21</v>
      </c>
      <c r="B34" s="106" t="s">
        <v>371</v>
      </c>
      <c r="C34" s="106" t="s">
        <v>372</v>
      </c>
      <c r="D34" s="106" t="s">
        <v>165</v>
      </c>
      <c r="E34" s="108">
        <v>4.1000000000000002E-2</v>
      </c>
      <c r="F34" s="109"/>
      <c r="G34" s="109">
        <f t="shared" si="1"/>
        <v>0</v>
      </c>
      <c r="H34" s="110">
        <v>4.9321360000000002E-2</v>
      </c>
      <c r="J34" s="221"/>
    </row>
    <row r="35" spans="1:10" ht="21" customHeight="1" thickBot="1">
      <c r="A35" s="28"/>
      <c r="B35" s="29" t="s">
        <v>9</v>
      </c>
      <c r="C35" s="29" t="s">
        <v>128</v>
      </c>
      <c r="D35" s="29"/>
      <c r="E35" s="30"/>
      <c r="F35" s="31"/>
      <c r="G35" s="31">
        <f>SUM(G36:G39)</f>
        <v>0</v>
      </c>
      <c r="H35" s="30">
        <v>0.16595875834269999</v>
      </c>
      <c r="J35" s="221"/>
    </row>
    <row r="36" spans="1:10" ht="13.5" customHeight="1">
      <c r="A36" s="98">
        <v>22</v>
      </c>
      <c r="B36" s="99" t="s">
        <v>373</v>
      </c>
      <c r="C36" s="99" t="s">
        <v>374</v>
      </c>
      <c r="D36" s="99" t="s">
        <v>154</v>
      </c>
      <c r="E36" s="100">
        <v>4.1000000000000002E-2</v>
      </c>
      <c r="F36" s="101"/>
      <c r="G36" s="101">
        <f>ROUND(F36*E36,2)</f>
        <v>0</v>
      </c>
      <c r="H36" s="102">
        <v>0.10035201000000001</v>
      </c>
      <c r="J36" s="221"/>
    </row>
    <row r="37" spans="1:10" ht="24" customHeight="1">
      <c r="A37" s="103">
        <v>23</v>
      </c>
      <c r="B37" s="95" t="s">
        <v>375</v>
      </c>
      <c r="C37" s="95" t="s">
        <v>376</v>
      </c>
      <c r="D37" s="95" t="s">
        <v>144</v>
      </c>
      <c r="E37" s="96">
        <v>7.8019999999999996</v>
      </c>
      <c r="F37" s="97"/>
      <c r="G37" s="97">
        <f t="shared" ref="G37:G39" si="2">ROUND(F37*E37,2)</f>
        <v>0</v>
      </c>
      <c r="H37" s="104">
        <v>2.664383E-2</v>
      </c>
      <c r="J37" s="221"/>
    </row>
    <row r="38" spans="1:10" ht="24" customHeight="1">
      <c r="A38" s="103">
        <v>24</v>
      </c>
      <c r="B38" s="95" t="s">
        <v>377</v>
      </c>
      <c r="C38" s="95" t="s">
        <v>378</v>
      </c>
      <c r="D38" s="95" t="s">
        <v>144</v>
      </c>
      <c r="E38" s="96">
        <v>7.8019999999999996</v>
      </c>
      <c r="F38" s="97"/>
      <c r="G38" s="97">
        <f t="shared" si="2"/>
        <v>0</v>
      </c>
      <c r="H38" s="104">
        <v>0</v>
      </c>
      <c r="J38" s="221"/>
    </row>
    <row r="39" spans="1:10" ht="24" customHeight="1" thickBot="1">
      <c r="A39" s="105">
        <v>25</v>
      </c>
      <c r="B39" s="106" t="s">
        <v>379</v>
      </c>
      <c r="C39" s="106" t="s">
        <v>380</v>
      </c>
      <c r="D39" s="106" t="s">
        <v>165</v>
      </c>
      <c r="E39" s="108">
        <v>3.6999999999999998E-2</v>
      </c>
      <c r="F39" s="109"/>
      <c r="G39" s="109">
        <f t="shared" si="2"/>
        <v>0</v>
      </c>
      <c r="H39" s="110">
        <v>3.8962918342699999E-2</v>
      </c>
      <c r="J39" s="221"/>
    </row>
    <row r="40" spans="1:10" ht="21" customHeight="1" thickBot="1">
      <c r="A40" s="28"/>
      <c r="B40" s="29" t="s">
        <v>11</v>
      </c>
      <c r="C40" s="29" t="s">
        <v>334</v>
      </c>
      <c r="D40" s="29"/>
      <c r="E40" s="30"/>
      <c r="F40" s="31"/>
      <c r="G40" s="31">
        <f>G41</f>
        <v>0</v>
      </c>
      <c r="H40" s="30">
        <v>1.0814499999999999E-2</v>
      </c>
      <c r="J40" s="221"/>
    </row>
    <row r="41" spans="1:10" ht="13.5" customHeight="1" thickBot="1">
      <c r="A41" s="148">
        <v>26</v>
      </c>
      <c r="B41" s="149" t="s">
        <v>381</v>
      </c>
      <c r="C41" s="149" t="s">
        <v>382</v>
      </c>
      <c r="D41" s="149" t="s">
        <v>151</v>
      </c>
      <c r="E41" s="150">
        <v>5.03</v>
      </c>
      <c r="F41" s="151"/>
      <c r="G41" s="151">
        <f>ROUND(F41*E41,2)</f>
        <v>0</v>
      </c>
      <c r="H41" s="152">
        <v>1.0814499999999999E-2</v>
      </c>
      <c r="J41" s="221"/>
    </row>
    <row r="42" spans="1:10" ht="21" customHeight="1" thickBot="1">
      <c r="A42" s="28"/>
      <c r="B42" s="29" t="s">
        <v>13</v>
      </c>
      <c r="C42" s="29" t="s">
        <v>130</v>
      </c>
      <c r="D42" s="29"/>
      <c r="E42" s="30"/>
      <c r="F42" s="31"/>
      <c r="G42" s="31">
        <f>G43</f>
        <v>0</v>
      </c>
      <c r="H42" s="30">
        <v>2.223E-2</v>
      </c>
      <c r="J42" s="221"/>
    </row>
    <row r="43" spans="1:10" ht="13.5" customHeight="1" thickBot="1">
      <c r="A43" s="148">
        <v>27</v>
      </c>
      <c r="B43" s="149" t="s">
        <v>383</v>
      </c>
      <c r="C43" s="149" t="s">
        <v>384</v>
      </c>
      <c r="D43" s="149" t="s">
        <v>309</v>
      </c>
      <c r="E43" s="150">
        <v>9.5</v>
      </c>
      <c r="F43" s="151"/>
      <c r="G43" s="151">
        <f>ROUND(F43*E43,2)</f>
        <v>0</v>
      </c>
      <c r="H43" s="152">
        <v>2.223E-2</v>
      </c>
      <c r="J43" s="221"/>
    </row>
    <row r="44" spans="1:10" ht="21" customHeight="1" thickBot="1">
      <c r="A44" s="28"/>
      <c r="B44" s="29" t="s">
        <v>14</v>
      </c>
      <c r="C44" s="29" t="s">
        <v>131</v>
      </c>
      <c r="D44" s="29"/>
      <c r="E44" s="30"/>
      <c r="F44" s="31"/>
      <c r="G44" s="31">
        <f>SUM(G45:G58)</f>
        <v>0</v>
      </c>
      <c r="H44" s="30">
        <v>7.0203000000000002E-3</v>
      </c>
      <c r="J44" s="221"/>
    </row>
    <row r="45" spans="1:10" ht="24" customHeight="1">
      <c r="A45" s="98">
        <v>28</v>
      </c>
      <c r="B45" s="99" t="s">
        <v>385</v>
      </c>
      <c r="C45" s="99" t="s">
        <v>386</v>
      </c>
      <c r="D45" s="99" t="s">
        <v>177</v>
      </c>
      <c r="E45" s="100">
        <v>1</v>
      </c>
      <c r="F45" s="101"/>
      <c r="G45" s="101">
        <f t="shared" ref="G45:G58" si="3">ROUND(F45*E45,2)</f>
        <v>0</v>
      </c>
      <c r="H45" s="102">
        <v>7.0203000000000002E-3</v>
      </c>
      <c r="J45" s="221"/>
    </row>
    <row r="46" spans="1:10" ht="13.5" customHeight="1">
      <c r="A46" s="103">
        <v>29</v>
      </c>
      <c r="B46" s="95" t="s">
        <v>387</v>
      </c>
      <c r="C46" s="95" t="s">
        <v>388</v>
      </c>
      <c r="D46" s="95" t="s">
        <v>144</v>
      </c>
      <c r="E46" s="96">
        <v>34.325000000000003</v>
      </c>
      <c r="F46" s="97"/>
      <c r="G46" s="97">
        <f t="shared" si="3"/>
        <v>0</v>
      </c>
      <c r="H46" s="104">
        <v>0</v>
      </c>
      <c r="J46" s="221"/>
    </row>
    <row r="47" spans="1:10" ht="24" customHeight="1">
      <c r="A47" s="103">
        <v>30</v>
      </c>
      <c r="B47" s="95" t="s">
        <v>389</v>
      </c>
      <c r="C47" s="95" t="s">
        <v>390</v>
      </c>
      <c r="D47" s="95" t="s">
        <v>177</v>
      </c>
      <c r="E47" s="96">
        <v>1</v>
      </c>
      <c r="F47" s="97"/>
      <c r="G47" s="97">
        <f t="shared" si="3"/>
        <v>0</v>
      </c>
      <c r="H47" s="104">
        <v>0</v>
      </c>
      <c r="J47" s="221"/>
    </row>
    <row r="48" spans="1:10" ht="13.5" customHeight="1">
      <c r="A48" s="103">
        <v>31</v>
      </c>
      <c r="B48" s="95" t="s">
        <v>391</v>
      </c>
      <c r="C48" s="95" t="s">
        <v>392</v>
      </c>
      <c r="D48" s="95" t="s">
        <v>177</v>
      </c>
      <c r="E48" s="96">
        <v>1</v>
      </c>
      <c r="F48" s="97"/>
      <c r="G48" s="97">
        <f t="shared" si="3"/>
        <v>0</v>
      </c>
      <c r="H48" s="104">
        <v>0</v>
      </c>
      <c r="J48" s="221"/>
    </row>
    <row r="49" spans="1:10" ht="13.5" customHeight="1">
      <c r="A49" s="103">
        <v>32</v>
      </c>
      <c r="B49" s="95" t="s">
        <v>393</v>
      </c>
      <c r="C49" s="95" t="s">
        <v>394</v>
      </c>
      <c r="D49" s="95" t="s">
        <v>177</v>
      </c>
      <c r="E49" s="96">
        <v>4</v>
      </c>
      <c r="F49" s="97"/>
      <c r="G49" s="97">
        <f t="shared" si="3"/>
        <v>0</v>
      </c>
      <c r="H49" s="104">
        <v>0</v>
      </c>
      <c r="J49" s="221"/>
    </row>
    <row r="50" spans="1:10" ht="13.5" customHeight="1">
      <c r="A50" s="103">
        <v>33</v>
      </c>
      <c r="B50" s="95" t="s">
        <v>395</v>
      </c>
      <c r="C50" s="95" t="s">
        <v>396</v>
      </c>
      <c r="D50" s="95" t="s">
        <v>177</v>
      </c>
      <c r="E50" s="96">
        <v>1</v>
      </c>
      <c r="F50" s="97"/>
      <c r="G50" s="97">
        <f t="shared" si="3"/>
        <v>0</v>
      </c>
      <c r="H50" s="104">
        <v>0</v>
      </c>
      <c r="J50" s="221"/>
    </row>
    <row r="51" spans="1:10" ht="13.5" customHeight="1">
      <c r="A51" s="103">
        <v>34</v>
      </c>
      <c r="B51" s="95" t="s">
        <v>397</v>
      </c>
      <c r="C51" s="95" t="s">
        <v>398</v>
      </c>
      <c r="D51" s="95" t="s">
        <v>177</v>
      </c>
      <c r="E51" s="96">
        <v>1</v>
      </c>
      <c r="F51" s="97"/>
      <c r="G51" s="97">
        <f t="shared" si="3"/>
        <v>0</v>
      </c>
      <c r="H51" s="104">
        <v>0</v>
      </c>
      <c r="J51" s="221"/>
    </row>
    <row r="52" spans="1:10" ht="24" customHeight="1">
      <c r="A52" s="103">
        <v>35</v>
      </c>
      <c r="B52" s="95" t="s">
        <v>399</v>
      </c>
      <c r="C52" s="95" t="s">
        <v>400</v>
      </c>
      <c r="D52" s="95" t="s">
        <v>151</v>
      </c>
      <c r="E52" s="96">
        <v>2</v>
      </c>
      <c r="F52" s="97"/>
      <c r="G52" s="97">
        <f t="shared" si="3"/>
        <v>0</v>
      </c>
      <c r="H52" s="104">
        <v>0</v>
      </c>
      <c r="J52" s="221"/>
    </row>
    <row r="53" spans="1:10" ht="13.5" customHeight="1">
      <c r="A53" s="103">
        <v>36</v>
      </c>
      <c r="B53" s="95" t="s">
        <v>401</v>
      </c>
      <c r="C53" s="95" t="s">
        <v>402</v>
      </c>
      <c r="D53" s="95" t="s">
        <v>177</v>
      </c>
      <c r="E53" s="96">
        <v>1</v>
      </c>
      <c r="F53" s="97"/>
      <c r="G53" s="97">
        <f t="shared" si="3"/>
        <v>0</v>
      </c>
      <c r="H53" s="104">
        <v>0</v>
      </c>
      <c r="J53" s="221"/>
    </row>
    <row r="54" spans="1:10" ht="13.5" customHeight="1">
      <c r="A54" s="103">
        <v>37</v>
      </c>
      <c r="B54" s="95" t="s">
        <v>403</v>
      </c>
      <c r="C54" s="95" t="s">
        <v>404</v>
      </c>
      <c r="D54" s="95" t="s">
        <v>177</v>
      </c>
      <c r="E54" s="96">
        <v>1</v>
      </c>
      <c r="F54" s="97"/>
      <c r="G54" s="97">
        <f t="shared" si="3"/>
        <v>0</v>
      </c>
      <c r="H54" s="104">
        <v>0</v>
      </c>
      <c r="J54" s="221"/>
    </row>
    <row r="55" spans="1:10" ht="24" customHeight="1">
      <c r="A55" s="103">
        <v>38</v>
      </c>
      <c r="B55" s="95" t="s">
        <v>405</v>
      </c>
      <c r="C55" s="95" t="s">
        <v>406</v>
      </c>
      <c r="D55" s="95" t="s">
        <v>154</v>
      </c>
      <c r="E55" s="96">
        <v>12.923999999999999</v>
      </c>
      <c r="F55" s="97"/>
      <c r="G55" s="97">
        <f t="shared" si="3"/>
        <v>0</v>
      </c>
      <c r="H55" s="104">
        <v>0</v>
      </c>
      <c r="J55" s="221"/>
    </row>
    <row r="56" spans="1:10" s="168" customFormat="1" ht="13.5" customHeight="1">
      <c r="A56" s="167">
        <v>39</v>
      </c>
      <c r="B56" s="163" t="s">
        <v>407</v>
      </c>
      <c r="C56" s="163" t="s">
        <v>408</v>
      </c>
      <c r="D56" s="163" t="s">
        <v>154</v>
      </c>
      <c r="E56" s="164">
        <v>13.311999999999999</v>
      </c>
      <c r="F56" s="165"/>
      <c r="G56" s="165">
        <f t="shared" si="3"/>
        <v>0</v>
      </c>
      <c r="H56" s="166">
        <v>0</v>
      </c>
      <c r="J56" s="221"/>
    </row>
    <row r="57" spans="1:10" ht="13.5" customHeight="1">
      <c r="A57" s="103">
        <v>40</v>
      </c>
      <c r="B57" s="95" t="s">
        <v>409</v>
      </c>
      <c r="C57" s="95" t="s">
        <v>1181</v>
      </c>
      <c r="D57" s="95" t="s">
        <v>177</v>
      </c>
      <c r="E57" s="96">
        <v>1</v>
      </c>
      <c r="F57" s="97"/>
      <c r="G57" s="97">
        <f t="shared" si="3"/>
        <v>0</v>
      </c>
      <c r="H57" s="104">
        <v>0</v>
      </c>
      <c r="J57" s="221"/>
    </row>
    <row r="58" spans="1:10" s="168" customFormat="1" ht="13.5" customHeight="1" thickBot="1">
      <c r="A58" s="182">
        <v>41</v>
      </c>
      <c r="B58" s="183" t="s">
        <v>410</v>
      </c>
      <c r="C58" s="183" t="s">
        <v>411</v>
      </c>
      <c r="D58" s="183" t="s">
        <v>177</v>
      </c>
      <c r="E58" s="184">
        <v>1</v>
      </c>
      <c r="F58" s="185"/>
      <c r="G58" s="185">
        <f t="shared" si="3"/>
        <v>0</v>
      </c>
      <c r="H58" s="186">
        <v>0</v>
      </c>
      <c r="J58" s="221"/>
    </row>
    <row r="59" spans="1:10" ht="14.25" customHeight="1">
      <c r="A59" s="24"/>
      <c r="B59" s="25" t="s">
        <v>8</v>
      </c>
      <c r="C59" s="25" t="s">
        <v>265</v>
      </c>
      <c r="D59" s="25"/>
      <c r="E59" s="26"/>
      <c r="F59" s="27"/>
      <c r="G59" s="27">
        <f>G60</f>
        <v>0</v>
      </c>
      <c r="H59" s="26">
        <v>0.35812092899999998</v>
      </c>
      <c r="J59" s="221"/>
    </row>
    <row r="60" spans="1:10" ht="21" customHeight="1" thickBot="1">
      <c r="A60" s="28"/>
      <c r="B60" s="29" t="s">
        <v>335</v>
      </c>
      <c r="C60" s="29" t="s">
        <v>336</v>
      </c>
      <c r="D60" s="29"/>
      <c r="E60" s="30"/>
      <c r="F60" s="31"/>
      <c r="G60" s="31">
        <f>SUM(G61:G66)</f>
        <v>0</v>
      </c>
      <c r="H60" s="30">
        <v>0.35812092899999998</v>
      </c>
      <c r="J60" s="221"/>
    </row>
    <row r="61" spans="1:10" ht="24" customHeight="1">
      <c r="A61" s="98">
        <v>42</v>
      </c>
      <c r="B61" s="99" t="s">
        <v>412</v>
      </c>
      <c r="C61" s="99" t="s">
        <v>413</v>
      </c>
      <c r="D61" s="99" t="s">
        <v>144</v>
      </c>
      <c r="E61" s="100">
        <v>19.54</v>
      </c>
      <c r="F61" s="101"/>
      <c r="G61" s="101">
        <f t="shared" ref="G61:G66" si="4">ROUND(F61*E61,2)</f>
        <v>0</v>
      </c>
      <c r="H61" s="102">
        <v>0</v>
      </c>
      <c r="J61" s="221"/>
    </row>
    <row r="62" spans="1:10" ht="24" customHeight="1">
      <c r="A62" s="103">
        <v>43</v>
      </c>
      <c r="B62" s="95" t="s">
        <v>414</v>
      </c>
      <c r="C62" s="95" t="s">
        <v>415</v>
      </c>
      <c r="D62" s="95" t="s">
        <v>144</v>
      </c>
      <c r="E62" s="96">
        <v>43.15</v>
      </c>
      <c r="F62" s="97"/>
      <c r="G62" s="97">
        <f t="shared" si="4"/>
        <v>0</v>
      </c>
      <c r="H62" s="104">
        <v>7.5163848000000004E-3</v>
      </c>
      <c r="J62" s="221"/>
    </row>
    <row r="63" spans="1:10" s="168" customFormat="1" ht="13.5" customHeight="1">
      <c r="A63" s="167">
        <v>44</v>
      </c>
      <c r="B63" s="163" t="s">
        <v>416</v>
      </c>
      <c r="C63" s="163" t="s">
        <v>417</v>
      </c>
      <c r="D63" s="163" t="s">
        <v>165</v>
      </c>
      <c r="E63" s="164">
        <v>2.1000000000000001E-2</v>
      </c>
      <c r="F63" s="165"/>
      <c r="G63" s="165">
        <f t="shared" si="4"/>
        <v>0</v>
      </c>
      <c r="H63" s="166">
        <v>2.1000000000000001E-2</v>
      </c>
      <c r="J63" s="221"/>
    </row>
    <row r="64" spans="1:10" ht="24" customHeight="1">
      <c r="A64" s="103">
        <v>45</v>
      </c>
      <c r="B64" s="95" t="s">
        <v>418</v>
      </c>
      <c r="C64" s="95" t="s">
        <v>419</v>
      </c>
      <c r="D64" s="95" t="s">
        <v>144</v>
      </c>
      <c r="E64" s="96">
        <v>19.54</v>
      </c>
      <c r="F64" s="97"/>
      <c r="G64" s="97">
        <f t="shared" si="4"/>
        <v>0</v>
      </c>
      <c r="H64" s="104">
        <v>1.0595760399999999E-2</v>
      </c>
      <c r="J64" s="221"/>
    </row>
    <row r="65" spans="1:10" ht="24" customHeight="1">
      <c r="A65" s="103">
        <v>46</v>
      </c>
      <c r="B65" s="95" t="s">
        <v>420</v>
      </c>
      <c r="C65" s="95" t="s">
        <v>421</v>
      </c>
      <c r="D65" s="95" t="s">
        <v>144</v>
      </c>
      <c r="E65" s="96">
        <v>43.15</v>
      </c>
      <c r="F65" s="97"/>
      <c r="G65" s="97">
        <f t="shared" si="4"/>
        <v>0</v>
      </c>
      <c r="H65" s="104">
        <v>3.0914903800000001E-2</v>
      </c>
      <c r="J65" s="221"/>
    </row>
    <row r="66" spans="1:10" s="168" customFormat="1" ht="13.5" customHeight="1" thickBot="1">
      <c r="A66" s="182">
        <v>47</v>
      </c>
      <c r="B66" s="183" t="s">
        <v>422</v>
      </c>
      <c r="C66" s="183" t="s">
        <v>423</v>
      </c>
      <c r="D66" s="183" t="s">
        <v>144</v>
      </c>
      <c r="E66" s="184">
        <v>74.251000000000005</v>
      </c>
      <c r="F66" s="185"/>
      <c r="G66" s="185">
        <f t="shared" si="4"/>
        <v>0</v>
      </c>
      <c r="H66" s="186">
        <v>0.28809388000000002</v>
      </c>
      <c r="J66" s="221"/>
    </row>
    <row r="67" spans="1:10" ht="21" customHeight="1">
      <c r="A67" s="52"/>
      <c r="B67" s="53"/>
      <c r="C67" s="53" t="s">
        <v>132</v>
      </c>
      <c r="D67" s="53"/>
      <c r="E67" s="54"/>
      <c r="F67" s="55"/>
      <c r="G67" s="55">
        <f>G59+G11</f>
        <v>0</v>
      </c>
      <c r="H67" s="54">
        <v>42.587278530725698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6" fitToHeight="100" orientation="portrait" blackAndWhite="1" r:id="rId1"/>
  <headerFooter alignWithMargins="0">
    <oddFooter>&amp;C   Strana &amp;P  z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J33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9.66406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425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424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426</v>
      </c>
      <c r="C11" s="25" t="s">
        <v>427</v>
      </c>
      <c r="D11" s="25"/>
      <c r="E11" s="26"/>
      <c r="F11" s="27"/>
      <c r="G11" s="27">
        <f>G12</f>
        <v>0</v>
      </c>
      <c r="H11" s="26">
        <v>0</v>
      </c>
    </row>
    <row r="12" spans="1:10" ht="21" customHeight="1" thickBot="1">
      <c r="A12" s="28"/>
      <c r="B12" s="29" t="s">
        <v>428</v>
      </c>
      <c r="C12" s="29" t="s">
        <v>429</v>
      </c>
      <c r="D12" s="29"/>
      <c r="E12" s="30"/>
      <c r="F12" s="31"/>
      <c r="G12" s="31">
        <f>G13</f>
        <v>0</v>
      </c>
      <c r="H12" s="30">
        <v>0</v>
      </c>
    </row>
    <row r="13" spans="1:10" ht="24" customHeight="1" thickBot="1">
      <c r="A13" s="379">
        <v>1</v>
      </c>
      <c r="B13" s="380" t="s">
        <v>430</v>
      </c>
      <c r="C13" s="380" t="s">
        <v>431</v>
      </c>
      <c r="D13" s="380" t="s">
        <v>995</v>
      </c>
      <c r="E13" s="381">
        <v>1</v>
      </c>
      <c r="F13" s="382"/>
      <c r="G13" s="382">
        <f>ROUND(E13*F13,2)</f>
        <v>0</v>
      </c>
      <c r="H13" s="383">
        <v>0</v>
      </c>
      <c r="J13" s="221"/>
    </row>
    <row r="14" spans="1:10" ht="15" customHeight="1">
      <c r="A14" s="98"/>
      <c r="B14" s="99"/>
      <c r="C14" s="378" t="s">
        <v>1547</v>
      </c>
      <c r="D14" s="99" t="s">
        <v>177</v>
      </c>
      <c r="E14" s="100">
        <v>4</v>
      </c>
      <c r="F14" s="101"/>
      <c r="G14" s="101"/>
      <c r="H14" s="102"/>
    </row>
    <row r="15" spans="1:10" ht="15" customHeight="1">
      <c r="A15" s="103"/>
      <c r="B15" s="95"/>
      <c r="C15" s="201" t="s">
        <v>1548</v>
      </c>
      <c r="D15" s="95" t="s">
        <v>177</v>
      </c>
      <c r="E15" s="96">
        <v>1</v>
      </c>
      <c r="F15" s="97"/>
      <c r="G15" s="97"/>
      <c r="H15" s="104"/>
    </row>
    <row r="16" spans="1:10" ht="15" customHeight="1">
      <c r="A16" s="103"/>
      <c r="B16" s="95"/>
      <c r="C16" s="201" t="s">
        <v>1549</v>
      </c>
      <c r="D16" s="95" t="s">
        <v>177</v>
      </c>
      <c r="E16" s="96">
        <v>1</v>
      </c>
      <c r="F16" s="97"/>
      <c r="G16" s="97"/>
      <c r="H16" s="104"/>
    </row>
    <row r="17" spans="1:8" ht="15" customHeight="1">
      <c r="A17" s="103"/>
      <c r="B17" s="95"/>
      <c r="C17" s="201" t="s">
        <v>1550</v>
      </c>
      <c r="D17" s="95" t="s">
        <v>151</v>
      </c>
      <c r="E17" s="96">
        <v>6</v>
      </c>
      <c r="F17" s="97"/>
      <c r="G17" s="97"/>
      <c r="H17" s="104"/>
    </row>
    <row r="18" spans="1:8" ht="15" customHeight="1">
      <c r="A18" s="103"/>
      <c r="B18" s="95"/>
      <c r="C18" s="201" t="s">
        <v>1551</v>
      </c>
      <c r="D18" s="95" t="s">
        <v>1098</v>
      </c>
      <c r="E18" s="96">
        <v>1</v>
      </c>
      <c r="F18" s="97"/>
      <c r="G18" s="97"/>
      <c r="H18" s="104"/>
    </row>
    <row r="19" spans="1:8" ht="22.5">
      <c r="A19" s="103"/>
      <c r="B19" s="95"/>
      <c r="C19" s="377" t="s">
        <v>1552</v>
      </c>
      <c r="D19" s="95" t="s">
        <v>151</v>
      </c>
      <c r="E19" s="96">
        <v>3</v>
      </c>
      <c r="F19" s="97"/>
      <c r="G19" s="97"/>
      <c r="H19" s="104"/>
    </row>
    <row r="20" spans="1:8" ht="15" customHeight="1">
      <c r="A20" s="103"/>
      <c r="B20" s="95"/>
      <c r="C20" s="347" t="s">
        <v>1553</v>
      </c>
      <c r="D20" s="95" t="s">
        <v>177</v>
      </c>
      <c r="E20" s="96">
        <v>1</v>
      </c>
      <c r="F20" s="97"/>
      <c r="G20" s="97"/>
      <c r="H20" s="104"/>
    </row>
    <row r="21" spans="1:8" ht="22.5">
      <c r="A21" s="103"/>
      <c r="B21" s="95"/>
      <c r="C21" s="347" t="s">
        <v>1554</v>
      </c>
      <c r="D21" s="95" t="s">
        <v>177</v>
      </c>
      <c r="E21" s="96">
        <v>1</v>
      </c>
      <c r="F21" s="97"/>
      <c r="G21" s="97"/>
      <c r="H21" s="104"/>
    </row>
    <row r="22" spans="1:8" ht="22.5">
      <c r="A22" s="103"/>
      <c r="B22" s="95"/>
      <c r="C22" s="347" t="s">
        <v>1556</v>
      </c>
      <c r="D22" s="95" t="s">
        <v>177</v>
      </c>
      <c r="E22" s="96">
        <v>1</v>
      </c>
      <c r="F22" s="97"/>
      <c r="G22" s="97"/>
      <c r="H22" s="104"/>
    </row>
    <row r="23" spans="1:8" ht="15" customHeight="1">
      <c r="A23" s="103"/>
      <c r="B23" s="95"/>
      <c r="C23" s="347" t="s">
        <v>1555</v>
      </c>
      <c r="D23" s="95" t="s">
        <v>177</v>
      </c>
      <c r="E23" s="96">
        <v>1</v>
      </c>
      <c r="F23" s="97"/>
      <c r="G23" s="97"/>
      <c r="H23" s="104"/>
    </row>
    <row r="24" spans="1:8" ht="15" customHeight="1">
      <c r="A24" s="103"/>
      <c r="B24" s="95"/>
      <c r="C24" s="347" t="s">
        <v>1557</v>
      </c>
      <c r="D24" s="95" t="s">
        <v>151</v>
      </c>
      <c r="E24" s="96">
        <v>16</v>
      </c>
      <c r="F24" s="97"/>
      <c r="G24" s="97"/>
      <c r="H24" s="104"/>
    </row>
    <row r="25" spans="1:8" ht="15" customHeight="1">
      <c r="A25" s="103"/>
      <c r="B25" s="95"/>
      <c r="C25" s="201" t="s">
        <v>1558</v>
      </c>
      <c r="D25" s="95" t="s">
        <v>177</v>
      </c>
      <c r="E25" s="96">
        <v>1</v>
      </c>
      <c r="F25" s="97"/>
      <c r="G25" s="97"/>
      <c r="H25" s="104"/>
    </row>
    <row r="26" spans="1:8" ht="15" customHeight="1">
      <c r="A26" s="103"/>
      <c r="B26" s="95"/>
      <c r="C26" s="201" t="s">
        <v>1559</v>
      </c>
      <c r="D26" s="95" t="s">
        <v>151</v>
      </c>
      <c r="E26" s="96">
        <v>3</v>
      </c>
      <c r="F26" s="97"/>
      <c r="G26" s="97"/>
      <c r="H26" s="104"/>
    </row>
    <row r="27" spans="1:8" ht="15" customHeight="1">
      <c r="A27" s="103"/>
      <c r="B27" s="95"/>
      <c r="C27" s="201" t="s">
        <v>1560</v>
      </c>
      <c r="D27" s="95" t="s">
        <v>151</v>
      </c>
      <c r="E27" s="96">
        <v>10</v>
      </c>
      <c r="F27" s="97"/>
      <c r="G27" s="97"/>
      <c r="H27" s="104"/>
    </row>
    <row r="28" spans="1:8" ht="15" customHeight="1">
      <c r="A28" s="103"/>
      <c r="B28" s="95"/>
      <c r="C28" s="201" t="s">
        <v>1561</v>
      </c>
      <c r="D28" s="95" t="s">
        <v>309</v>
      </c>
      <c r="E28" s="96">
        <v>15</v>
      </c>
      <c r="F28" s="97"/>
      <c r="G28" s="97"/>
      <c r="H28" s="104"/>
    </row>
    <row r="29" spans="1:8" ht="15" customHeight="1">
      <c r="A29" s="103"/>
      <c r="B29" s="95"/>
      <c r="C29" s="201" t="s">
        <v>1562</v>
      </c>
      <c r="D29" s="95" t="s">
        <v>309</v>
      </c>
      <c r="E29" s="96">
        <v>3</v>
      </c>
      <c r="F29" s="97"/>
      <c r="G29" s="97"/>
      <c r="H29" s="104"/>
    </row>
    <row r="30" spans="1:8" ht="15" customHeight="1">
      <c r="A30" s="103"/>
      <c r="B30" s="95"/>
      <c r="C30" s="201" t="s">
        <v>1563</v>
      </c>
      <c r="D30" s="95" t="s">
        <v>177</v>
      </c>
      <c r="E30" s="96">
        <v>1</v>
      </c>
      <c r="F30" s="97"/>
      <c r="G30" s="97"/>
      <c r="H30" s="104"/>
    </row>
    <row r="31" spans="1:8" ht="15" customHeight="1">
      <c r="A31" s="103"/>
      <c r="B31" s="95"/>
      <c r="C31" s="201" t="s">
        <v>1564</v>
      </c>
      <c r="D31" s="95" t="s">
        <v>309</v>
      </c>
      <c r="E31" s="96">
        <v>0.25</v>
      </c>
      <c r="F31" s="97"/>
      <c r="G31" s="97"/>
      <c r="H31" s="104"/>
    </row>
    <row r="32" spans="1:8" ht="34.5" thickBot="1">
      <c r="A32" s="105"/>
      <c r="B32" s="106"/>
      <c r="C32" s="384" t="s">
        <v>1565</v>
      </c>
      <c r="D32" s="106" t="s">
        <v>1098</v>
      </c>
      <c r="E32" s="108">
        <v>1</v>
      </c>
      <c r="F32" s="109"/>
      <c r="G32" s="109"/>
      <c r="H32" s="110"/>
    </row>
    <row r="33" spans="1:8" ht="21" customHeight="1">
      <c r="A33" s="52"/>
      <c r="B33" s="53"/>
      <c r="C33" s="53" t="s">
        <v>132</v>
      </c>
      <c r="D33" s="53"/>
      <c r="E33" s="54"/>
      <c r="F33" s="55"/>
      <c r="G33" s="55">
        <f>G11</f>
        <v>0</v>
      </c>
      <c r="H33" s="54">
        <v>0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3" fitToHeight="100" orientation="portrait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showGridLines="0" zoomScaleNormal="100" zoomScaleSheetLayoutView="100" workbookViewId="0">
      <selection activeCell="I1" sqref="I1"/>
    </sheetView>
  </sheetViews>
  <sheetFormatPr defaultColWidth="10.5" defaultRowHeight="10.5"/>
  <cols>
    <col min="1" max="1" width="4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8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8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8" ht="12.75" customHeight="1">
      <c r="A3" s="21" t="s">
        <v>1090</v>
      </c>
      <c r="B3" s="20"/>
      <c r="C3" s="20"/>
      <c r="D3" s="20"/>
      <c r="E3" s="7" t="s">
        <v>121</v>
      </c>
      <c r="F3" s="20"/>
      <c r="G3" s="20"/>
      <c r="H3" s="20"/>
    </row>
    <row r="4" spans="1:8" ht="13.5" customHeight="1">
      <c r="A4" s="410" t="s">
        <v>119</v>
      </c>
      <c r="B4" s="410"/>
      <c r="C4" s="21"/>
      <c r="D4" s="20"/>
      <c r="E4" s="7" t="s">
        <v>134</v>
      </c>
      <c r="F4" s="20"/>
      <c r="G4" s="20"/>
      <c r="H4" s="20"/>
    </row>
    <row r="5" spans="1:8" ht="12.75" customHeight="1">
      <c r="A5" s="7" t="s">
        <v>118</v>
      </c>
      <c r="B5" s="20"/>
      <c r="C5" s="20"/>
      <c r="D5" s="20"/>
      <c r="E5" s="7" t="s">
        <v>1180</v>
      </c>
      <c r="F5" s="20"/>
      <c r="G5" s="20"/>
      <c r="H5" s="20"/>
    </row>
    <row r="6" spans="1:8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8" ht="6.75" customHeight="1" thickBot="1">
      <c r="A7" s="20"/>
      <c r="B7" s="20"/>
      <c r="C7" s="20"/>
      <c r="D7" s="20"/>
      <c r="E7" s="20"/>
      <c r="F7" s="20"/>
      <c r="G7" s="20"/>
      <c r="H7" s="20"/>
    </row>
    <row r="8" spans="1:8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8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8" ht="3" customHeight="1">
      <c r="A10" s="22"/>
      <c r="B10" s="22"/>
      <c r="C10" s="22"/>
      <c r="D10" s="22"/>
      <c r="E10" s="22"/>
      <c r="F10" s="22"/>
      <c r="G10" s="22"/>
      <c r="H10" s="22"/>
    </row>
    <row r="11" spans="1:8" ht="14.25" customHeight="1" thickBot="1">
      <c r="A11" s="24"/>
      <c r="B11" s="25" t="s">
        <v>1091</v>
      </c>
      <c r="C11" s="25" t="s">
        <v>31</v>
      </c>
      <c r="D11" s="25"/>
      <c r="E11" s="26"/>
      <c r="F11" s="27"/>
      <c r="G11" s="27">
        <f>SUM(G12:G17)</f>
        <v>0</v>
      </c>
      <c r="H11" s="26">
        <v>0</v>
      </c>
    </row>
    <row r="12" spans="1:8" ht="13.5" customHeight="1">
      <c r="A12" s="98">
        <v>1</v>
      </c>
      <c r="B12" s="99" t="s">
        <v>1092</v>
      </c>
      <c r="C12" s="99" t="s">
        <v>1099</v>
      </c>
      <c r="D12" s="99" t="s">
        <v>1098</v>
      </c>
      <c r="E12" s="100">
        <v>1</v>
      </c>
      <c r="F12" s="101"/>
      <c r="G12" s="101">
        <f>ROUND(F12*E12,2)</f>
        <v>0</v>
      </c>
      <c r="H12" s="102">
        <v>0</v>
      </c>
    </row>
    <row r="13" spans="1:8" ht="13.5" customHeight="1">
      <c r="A13" s="103">
        <v>2</v>
      </c>
      <c r="B13" s="95" t="s">
        <v>1093</v>
      </c>
      <c r="C13" s="95" t="s">
        <v>1100</v>
      </c>
      <c r="D13" s="95" t="s">
        <v>1098</v>
      </c>
      <c r="E13" s="96">
        <v>1</v>
      </c>
      <c r="F13" s="97"/>
      <c r="G13" s="97">
        <f>ROUND(F13*E13,2)</f>
        <v>0</v>
      </c>
      <c r="H13" s="104">
        <v>0</v>
      </c>
    </row>
    <row r="14" spans="1:8" ht="13.5" customHeight="1">
      <c r="A14" s="103">
        <v>3</v>
      </c>
      <c r="B14" s="95" t="s">
        <v>1094</v>
      </c>
      <c r="C14" s="95" t="s">
        <v>1101</v>
      </c>
      <c r="D14" s="95" t="s">
        <v>1098</v>
      </c>
      <c r="E14" s="96">
        <v>1</v>
      </c>
      <c r="F14" s="97"/>
      <c r="G14" s="97">
        <f t="shared" ref="G14:G17" si="0">ROUND(F14*E14,2)</f>
        <v>0</v>
      </c>
      <c r="H14" s="104">
        <v>0</v>
      </c>
    </row>
    <row r="15" spans="1:8" ht="13.5" customHeight="1">
      <c r="A15" s="103">
        <v>4</v>
      </c>
      <c r="B15" s="95" t="s">
        <v>1095</v>
      </c>
      <c r="C15" s="95" t="s">
        <v>1102</v>
      </c>
      <c r="D15" s="95" t="s">
        <v>1098</v>
      </c>
      <c r="E15" s="96">
        <v>1</v>
      </c>
      <c r="F15" s="97"/>
      <c r="G15" s="97">
        <f t="shared" si="0"/>
        <v>0</v>
      </c>
      <c r="H15" s="104">
        <v>0</v>
      </c>
    </row>
    <row r="16" spans="1:8" ht="13.5" customHeight="1">
      <c r="A16" s="103">
        <v>5</v>
      </c>
      <c r="B16" s="95" t="s">
        <v>1096</v>
      </c>
      <c r="C16" s="95" t="s">
        <v>1103</v>
      </c>
      <c r="D16" s="95" t="s">
        <v>1098</v>
      </c>
      <c r="E16" s="96">
        <v>1</v>
      </c>
      <c r="F16" s="97"/>
      <c r="G16" s="97">
        <f t="shared" si="0"/>
        <v>0</v>
      </c>
      <c r="H16" s="104">
        <v>0</v>
      </c>
    </row>
    <row r="17" spans="1:8" ht="13.5" customHeight="1" thickBot="1">
      <c r="A17" s="105">
        <v>7</v>
      </c>
      <c r="B17" s="106" t="s">
        <v>1097</v>
      </c>
      <c r="C17" s="106" t="s">
        <v>1104</v>
      </c>
      <c r="D17" s="106" t="s">
        <v>1098</v>
      </c>
      <c r="E17" s="108">
        <v>1</v>
      </c>
      <c r="F17" s="109"/>
      <c r="G17" s="109">
        <f t="shared" si="0"/>
        <v>0</v>
      </c>
      <c r="H17" s="110">
        <v>0</v>
      </c>
    </row>
    <row r="18" spans="1:8" ht="21" customHeight="1">
      <c r="A18" s="52"/>
      <c r="B18" s="53"/>
      <c r="C18" s="53" t="s">
        <v>132</v>
      </c>
      <c r="D18" s="53"/>
      <c r="E18" s="54"/>
      <c r="F18" s="55"/>
      <c r="G18" s="55">
        <f>G11</f>
        <v>0</v>
      </c>
      <c r="H18" s="54">
        <v>0</v>
      </c>
    </row>
  </sheetData>
  <mergeCells count="1">
    <mergeCell ref="A4:B4"/>
  </mergeCells>
  <pageMargins left="0.7" right="0.7" top="0.75" bottom="0.75" header="0.3" footer="0.3"/>
  <pageSetup paperSize="9" scale="8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107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9.66406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425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1274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426</v>
      </c>
      <c r="C11" s="25" t="s">
        <v>427</v>
      </c>
      <c r="D11" s="25"/>
      <c r="E11" s="26"/>
      <c r="F11" s="27"/>
      <c r="G11" s="27">
        <f>G12</f>
        <v>0</v>
      </c>
      <c r="H11" s="26">
        <v>0</v>
      </c>
    </row>
    <row r="12" spans="1:10" ht="21" customHeight="1" thickBot="1">
      <c r="A12" s="28"/>
      <c r="B12" s="29" t="s">
        <v>428</v>
      </c>
      <c r="C12" s="29" t="s">
        <v>429</v>
      </c>
      <c r="D12" s="29"/>
      <c r="E12" s="30"/>
      <c r="F12" s="31"/>
      <c r="G12" s="31">
        <f>G13</f>
        <v>0</v>
      </c>
      <c r="H12" s="30">
        <v>0</v>
      </c>
    </row>
    <row r="13" spans="1:10" ht="24" customHeight="1" thickBot="1">
      <c r="A13" s="123">
        <v>1</v>
      </c>
      <c r="B13" s="70" t="s">
        <v>430</v>
      </c>
      <c r="C13" s="70" t="s">
        <v>431</v>
      </c>
      <c r="D13" s="70" t="s">
        <v>995</v>
      </c>
      <c r="E13" s="71">
        <v>1</v>
      </c>
      <c r="F13" s="72"/>
      <c r="G13" s="72">
        <f>ROUND(E13*F13,2)</f>
        <v>0</v>
      </c>
      <c r="H13" s="124">
        <v>0</v>
      </c>
      <c r="J13" s="221"/>
    </row>
    <row r="14" spans="1:10" ht="15" customHeight="1">
      <c r="A14" s="98"/>
      <c r="B14" s="99"/>
      <c r="C14" s="356" t="s">
        <v>1029</v>
      </c>
      <c r="D14" s="99"/>
      <c r="E14" s="100"/>
      <c r="F14" s="101"/>
      <c r="G14" s="101"/>
      <c r="H14" s="102"/>
    </row>
    <row r="15" spans="1:10" ht="22.5">
      <c r="A15" s="111"/>
      <c r="B15" s="112"/>
      <c r="C15" s="348" t="s">
        <v>1275</v>
      </c>
      <c r="D15" s="112" t="s">
        <v>177</v>
      </c>
      <c r="E15" s="114">
        <v>1</v>
      </c>
      <c r="F15" s="115"/>
      <c r="G15" s="115"/>
      <c r="H15" s="116"/>
    </row>
    <row r="16" spans="1:10" ht="15" customHeight="1">
      <c r="A16" s="111"/>
      <c r="B16" s="112"/>
      <c r="C16" s="348" t="s">
        <v>1276</v>
      </c>
      <c r="D16" s="112" t="s">
        <v>177</v>
      </c>
      <c r="E16" s="114">
        <v>1</v>
      </c>
      <c r="F16" s="115"/>
      <c r="G16" s="115"/>
      <c r="H16" s="116"/>
    </row>
    <row r="17" spans="1:8" ht="15" customHeight="1">
      <c r="A17" s="111"/>
      <c r="B17" s="112"/>
      <c r="C17" s="348" t="s">
        <v>1277</v>
      </c>
      <c r="D17" s="112" t="s">
        <v>177</v>
      </c>
      <c r="E17" s="114">
        <v>1</v>
      </c>
      <c r="F17" s="115"/>
      <c r="G17" s="115"/>
      <c r="H17" s="116"/>
    </row>
    <row r="18" spans="1:8" ht="15" customHeight="1">
      <c r="A18" s="111"/>
      <c r="B18" s="112"/>
      <c r="C18" s="348" t="s">
        <v>1278</v>
      </c>
      <c r="D18" s="112" t="s">
        <v>177</v>
      </c>
      <c r="E18" s="114">
        <v>3</v>
      </c>
      <c r="F18" s="115"/>
      <c r="G18" s="115"/>
      <c r="H18" s="116"/>
    </row>
    <row r="19" spans="1:8" ht="15" customHeight="1">
      <c r="A19" s="111"/>
      <c r="B19" s="112"/>
      <c r="C19" s="348" t="s">
        <v>1279</v>
      </c>
      <c r="D19" s="112" t="s">
        <v>177</v>
      </c>
      <c r="E19" s="114">
        <v>1</v>
      </c>
      <c r="F19" s="115"/>
      <c r="G19" s="115"/>
      <c r="H19" s="116"/>
    </row>
    <row r="20" spans="1:8" ht="15" customHeight="1">
      <c r="A20" s="111"/>
      <c r="B20" s="112"/>
      <c r="C20" s="348" t="s">
        <v>1280</v>
      </c>
      <c r="D20" s="112" t="s">
        <v>177</v>
      </c>
      <c r="E20" s="114">
        <v>1</v>
      </c>
      <c r="F20" s="115"/>
      <c r="G20" s="115"/>
      <c r="H20" s="116"/>
    </row>
    <row r="21" spans="1:8" ht="15" customHeight="1">
      <c r="A21" s="111"/>
      <c r="B21" s="112"/>
      <c r="C21" s="348" t="s">
        <v>1281</v>
      </c>
      <c r="D21" s="112" t="s">
        <v>177</v>
      </c>
      <c r="E21" s="114">
        <v>1</v>
      </c>
      <c r="F21" s="115"/>
      <c r="G21" s="115"/>
      <c r="H21" s="116"/>
    </row>
    <row r="22" spans="1:8" ht="15" customHeight="1">
      <c r="A22" s="111"/>
      <c r="B22" s="112"/>
      <c r="C22" s="348" t="s">
        <v>1282</v>
      </c>
      <c r="D22" s="112" t="s">
        <v>177</v>
      </c>
      <c r="E22" s="114">
        <v>1</v>
      </c>
      <c r="F22" s="115"/>
      <c r="G22" s="115"/>
      <c r="H22" s="116"/>
    </row>
    <row r="23" spans="1:8" ht="15" customHeight="1">
      <c r="A23" s="111"/>
      <c r="B23" s="112"/>
      <c r="C23" s="348" t="s">
        <v>1283</v>
      </c>
      <c r="D23" s="112" t="s">
        <v>177</v>
      </c>
      <c r="E23" s="114">
        <v>1</v>
      </c>
      <c r="F23" s="115"/>
      <c r="G23" s="115"/>
      <c r="H23" s="116"/>
    </row>
    <row r="24" spans="1:8" ht="15" customHeight="1">
      <c r="A24" s="111"/>
      <c r="B24" s="112"/>
      <c r="C24" s="348" t="s">
        <v>1284</v>
      </c>
      <c r="D24" s="112" t="s">
        <v>177</v>
      </c>
      <c r="E24" s="114">
        <v>2</v>
      </c>
      <c r="F24" s="115"/>
      <c r="G24" s="115"/>
      <c r="H24" s="116"/>
    </row>
    <row r="25" spans="1:8" ht="15" customHeight="1">
      <c r="A25" s="111"/>
      <c r="B25" s="112"/>
      <c r="C25" s="348" t="s">
        <v>1284</v>
      </c>
      <c r="D25" s="112" t="s">
        <v>177</v>
      </c>
      <c r="E25" s="114">
        <v>1</v>
      </c>
      <c r="F25" s="115"/>
      <c r="G25" s="115"/>
      <c r="H25" s="116"/>
    </row>
    <row r="26" spans="1:8" ht="15" customHeight="1">
      <c r="A26" s="111"/>
      <c r="B26" s="112"/>
      <c r="C26" s="348" t="s">
        <v>1285</v>
      </c>
      <c r="D26" s="112" t="s">
        <v>177</v>
      </c>
      <c r="E26" s="114">
        <v>1</v>
      </c>
      <c r="F26" s="115"/>
      <c r="G26" s="115"/>
      <c r="H26" s="116"/>
    </row>
    <row r="27" spans="1:8" ht="15" customHeight="1">
      <c r="A27" s="111"/>
      <c r="B27" s="112"/>
      <c r="C27" s="348" t="s">
        <v>1286</v>
      </c>
      <c r="D27" s="112" t="s">
        <v>177</v>
      </c>
      <c r="E27" s="114">
        <v>1</v>
      </c>
      <c r="F27" s="115"/>
      <c r="G27" s="115"/>
      <c r="H27" s="116"/>
    </row>
    <row r="28" spans="1:8" ht="15" customHeight="1">
      <c r="A28" s="111"/>
      <c r="B28" s="112"/>
      <c r="C28" s="348" t="s">
        <v>1287</v>
      </c>
      <c r="D28" s="112" t="s">
        <v>177</v>
      </c>
      <c r="E28" s="114">
        <v>2</v>
      </c>
      <c r="F28" s="115"/>
      <c r="G28" s="115"/>
      <c r="H28" s="116"/>
    </row>
    <row r="29" spans="1:8" ht="15" customHeight="1">
      <c r="A29" s="111"/>
      <c r="B29" s="112"/>
      <c r="C29" s="348" t="s">
        <v>1288</v>
      </c>
      <c r="D29" s="112" t="s">
        <v>177</v>
      </c>
      <c r="E29" s="114">
        <v>2</v>
      </c>
      <c r="F29" s="115"/>
      <c r="G29" s="115"/>
      <c r="H29" s="116"/>
    </row>
    <row r="30" spans="1:8" ht="15" customHeight="1">
      <c r="A30" s="111"/>
      <c r="B30" s="112"/>
      <c r="C30" s="348" t="s">
        <v>1289</v>
      </c>
      <c r="D30" s="112" t="s">
        <v>177</v>
      </c>
      <c r="E30" s="114">
        <v>2</v>
      </c>
      <c r="F30" s="115"/>
      <c r="G30" s="115"/>
      <c r="H30" s="116"/>
    </row>
    <row r="31" spans="1:8" ht="15" customHeight="1">
      <c r="A31" s="111"/>
      <c r="B31" s="112"/>
      <c r="C31" s="348" t="s">
        <v>1290</v>
      </c>
      <c r="D31" s="112" t="s">
        <v>177</v>
      </c>
      <c r="E31" s="114">
        <v>2</v>
      </c>
      <c r="F31" s="115"/>
      <c r="G31" s="115"/>
      <c r="H31" s="116"/>
    </row>
    <row r="32" spans="1:8" ht="15" customHeight="1">
      <c r="A32" s="111"/>
      <c r="B32" s="112"/>
      <c r="C32" s="348" t="s">
        <v>1291</v>
      </c>
      <c r="D32" s="112" t="s">
        <v>177</v>
      </c>
      <c r="E32" s="114">
        <v>2</v>
      </c>
      <c r="F32" s="115"/>
      <c r="G32" s="115"/>
      <c r="H32" s="116"/>
    </row>
    <row r="33" spans="1:8" ht="22.5">
      <c r="A33" s="111"/>
      <c r="B33" s="112"/>
      <c r="C33" s="348" t="s">
        <v>1292</v>
      </c>
      <c r="D33" s="112" t="s">
        <v>177</v>
      </c>
      <c r="E33" s="114">
        <v>1</v>
      </c>
      <c r="F33" s="115"/>
      <c r="G33" s="115"/>
      <c r="H33" s="116"/>
    </row>
    <row r="34" spans="1:8" ht="15" customHeight="1">
      <c r="A34" s="111"/>
      <c r="B34" s="112"/>
      <c r="C34" s="348" t="s">
        <v>1293</v>
      </c>
      <c r="D34" s="112" t="s">
        <v>177</v>
      </c>
      <c r="E34" s="114">
        <v>1</v>
      </c>
      <c r="F34" s="115"/>
      <c r="G34" s="115"/>
      <c r="H34" s="116"/>
    </row>
    <row r="35" spans="1:8" ht="15" customHeight="1">
      <c r="A35" s="111"/>
      <c r="B35" s="112"/>
      <c r="C35" s="348" t="s">
        <v>1294</v>
      </c>
      <c r="D35" s="112" t="s">
        <v>177</v>
      </c>
      <c r="E35" s="114">
        <v>1</v>
      </c>
      <c r="F35" s="115"/>
      <c r="G35" s="115"/>
      <c r="H35" s="116"/>
    </row>
    <row r="36" spans="1:8" ht="22.5">
      <c r="A36" s="111"/>
      <c r="B36" s="112"/>
      <c r="C36" s="348" t="s">
        <v>1295</v>
      </c>
      <c r="D36" s="112" t="s">
        <v>177</v>
      </c>
      <c r="E36" s="114">
        <v>1</v>
      </c>
      <c r="F36" s="115"/>
      <c r="G36" s="115"/>
      <c r="H36" s="116"/>
    </row>
    <row r="37" spans="1:8" ht="15" customHeight="1">
      <c r="A37" s="111"/>
      <c r="B37" s="112"/>
      <c r="C37" s="348" t="s">
        <v>1296</v>
      </c>
      <c r="D37" s="112" t="s">
        <v>177</v>
      </c>
      <c r="E37" s="114">
        <v>2</v>
      </c>
      <c r="F37" s="115"/>
      <c r="G37" s="115"/>
      <c r="H37" s="116"/>
    </row>
    <row r="38" spans="1:8" ht="15" customHeight="1">
      <c r="A38" s="111"/>
      <c r="B38" s="112"/>
      <c r="C38" s="348" t="s">
        <v>1296</v>
      </c>
      <c r="D38" s="112" t="s">
        <v>177</v>
      </c>
      <c r="E38" s="114">
        <v>1</v>
      </c>
      <c r="F38" s="115"/>
      <c r="G38" s="115"/>
      <c r="H38" s="116"/>
    </row>
    <row r="39" spans="1:8" ht="15" customHeight="1">
      <c r="A39" s="111"/>
      <c r="B39" s="112"/>
      <c r="C39" s="348" t="s">
        <v>1297</v>
      </c>
      <c r="D39" s="112" t="s">
        <v>177</v>
      </c>
      <c r="E39" s="114">
        <v>3</v>
      </c>
      <c r="F39" s="115"/>
      <c r="G39" s="115"/>
      <c r="H39" s="116"/>
    </row>
    <row r="40" spans="1:8" ht="15" customHeight="1">
      <c r="A40" s="111"/>
      <c r="B40" s="112"/>
      <c r="C40" s="348" t="s">
        <v>1298</v>
      </c>
      <c r="D40" s="112" t="s">
        <v>177</v>
      </c>
      <c r="E40" s="114">
        <v>3</v>
      </c>
      <c r="F40" s="115"/>
      <c r="G40" s="115"/>
      <c r="H40" s="116"/>
    </row>
    <row r="41" spans="1:8" ht="15" customHeight="1">
      <c r="A41" s="111"/>
      <c r="B41" s="112"/>
      <c r="C41" s="348" t="s">
        <v>1299</v>
      </c>
      <c r="D41" s="112" t="s">
        <v>177</v>
      </c>
      <c r="E41" s="114">
        <v>3</v>
      </c>
      <c r="F41" s="115"/>
      <c r="G41" s="115"/>
      <c r="H41" s="116"/>
    </row>
    <row r="42" spans="1:8" ht="15" customHeight="1">
      <c r="A42" s="111"/>
      <c r="B42" s="112"/>
      <c r="C42" s="348" t="s">
        <v>1300</v>
      </c>
      <c r="D42" s="112" t="s">
        <v>177</v>
      </c>
      <c r="E42" s="114">
        <v>1</v>
      </c>
      <c r="F42" s="115"/>
      <c r="G42" s="115"/>
      <c r="H42" s="116"/>
    </row>
    <row r="43" spans="1:8" ht="15" customHeight="1">
      <c r="A43" s="111"/>
      <c r="B43" s="112"/>
      <c r="C43" s="146"/>
      <c r="D43" s="112"/>
      <c r="E43" s="114"/>
      <c r="F43" s="115"/>
      <c r="G43" s="115"/>
      <c r="H43" s="116"/>
    </row>
    <row r="44" spans="1:8" ht="15" customHeight="1">
      <c r="A44" s="111"/>
      <c r="B44" s="112"/>
      <c r="C44" s="200" t="s">
        <v>1301</v>
      </c>
      <c r="D44" s="112"/>
      <c r="E44" s="114"/>
      <c r="F44" s="115"/>
      <c r="G44" s="115"/>
      <c r="H44" s="116"/>
    </row>
    <row r="45" spans="1:8" ht="15" customHeight="1">
      <c r="A45" s="111"/>
      <c r="B45" s="112"/>
      <c r="C45" s="146" t="s">
        <v>1302</v>
      </c>
      <c r="D45" s="112" t="s">
        <v>177</v>
      </c>
      <c r="E45" s="114">
        <v>6</v>
      </c>
      <c r="F45" s="115"/>
      <c r="G45" s="115"/>
      <c r="H45" s="116"/>
    </row>
    <row r="46" spans="1:8" ht="15" customHeight="1">
      <c r="A46" s="111"/>
      <c r="B46" s="112"/>
      <c r="C46" s="146" t="s">
        <v>1303</v>
      </c>
      <c r="D46" s="112" t="s">
        <v>177</v>
      </c>
      <c r="E46" s="114">
        <v>4</v>
      </c>
      <c r="F46" s="115"/>
      <c r="G46" s="115"/>
      <c r="H46" s="116"/>
    </row>
    <row r="47" spans="1:8" ht="15" customHeight="1">
      <c r="A47" s="111"/>
      <c r="B47" s="112"/>
      <c r="C47" s="146" t="s">
        <v>1304</v>
      </c>
      <c r="D47" s="112" t="s">
        <v>177</v>
      </c>
      <c r="E47" s="114">
        <v>3</v>
      </c>
      <c r="F47" s="115"/>
      <c r="G47" s="115"/>
      <c r="H47" s="116"/>
    </row>
    <row r="48" spans="1:8" ht="15" customHeight="1">
      <c r="A48" s="111"/>
      <c r="B48" s="112"/>
      <c r="C48" s="146" t="s">
        <v>1305</v>
      </c>
      <c r="D48" s="112" t="s">
        <v>177</v>
      </c>
      <c r="E48" s="114">
        <v>3</v>
      </c>
      <c r="F48" s="115"/>
      <c r="G48" s="115"/>
      <c r="H48" s="116"/>
    </row>
    <row r="49" spans="1:8" ht="15" customHeight="1">
      <c r="A49" s="111"/>
      <c r="B49" s="112"/>
      <c r="C49" s="146" t="s">
        <v>1306</v>
      </c>
      <c r="D49" s="112" t="s">
        <v>177</v>
      </c>
      <c r="E49" s="114">
        <v>1</v>
      </c>
      <c r="F49" s="115"/>
      <c r="G49" s="115"/>
      <c r="H49" s="116"/>
    </row>
    <row r="50" spans="1:8" ht="15" customHeight="1">
      <c r="A50" s="111"/>
      <c r="B50" s="112"/>
      <c r="C50" s="146" t="s">
        <v>1307</v>
      </c>
      <c r="D50" s="112" t="s">
        <v>177</v>
      </c>
      <c r="E50" s="114">
        <v>1</v>
      </c>
      <c r="F50" s="115"/>
      <c r="G50" s="115"/>
      <c r="H50" s="116"/>
    </row>
    <row r="51" spans="1:8" ht="15" customHeight="1">
      <c r="A51" s="111"/>
      <c r="B51" s="112"/>
      <c r="C51" s="146" t="s">
        <v>1305</v>
      </c>
      <c r="D51" s="112" t="s">
        <v>177</v>
      </c>
      <c r="E51" s="114">
        <v>3</v>
      </c>
      <c r="F51" s="115"/>
      <c r="G51" s="115"/>
      <c r="H51" s="116"/>
    </row>
    <row r="52" spans="1:8" ht="15" customHeight="1">
      <c r="A52" s="111"/>
      <c r="B52" s="112"/>
      <c r="C52" s="146" t="s">
        <v>1306</v>
      </c>
      <c r="D52" s="112" t="s">
        <v>177</v>
      </c>
      <c r="E52" s="114">
        <v>1</v>
      </c>
      <c r="F52" s="115"/>
      <c r="G52" s="115"/>
      <c r="H52" s="116"/>
    </row>
    <row r="53" spans="1:8" ht="15" customHeight="1">
      <c r="A53" s="111"/>
      <c r="B53" s="112"/>
      <c r="C53" s="146" t="s">
        <v>1307</v>
      </c>
      <c r="D53" s="112" t="s">
        <v>177</v>
      </c>
      <c r="E53" s="114">
        <v>1</v>
      </c>
      <c r="F53" s="115"/>
      <c r="G53" s="115"/>
      <c r="H53" s="116"/>
    </row>
    <row r="54" spans="1:8" ht="15" customHeight="1">
      <c r="A54" s="111"/>
      <c r="B54" s="112"/>
      <c r="C54" s="146" t="s">
        <v>1305</v>
      </c>
      <c r="D54" s="112" t="s">
        <v>177</v>
      </c>
      <c r="E54" s="114">
        <v>5</v>
      </c>
      <c r="F54" s="115"/>
      <c r="G54" s="115"/>
      <c r="H54" s="116"/>
    </row>
    <row r="55" spans="1:8" ht="15" customHeight="1">
      <c r="A55" s="111"/>
      <c r="B55" s="112"/>
      <c r="C55" s="146" t="s">
        <v>1307</v>
      </c>
      <c r="D55" s="112" t="s">
        <v>177</v>
      </c>
      <c r="E55" s="114">
        <v>1</v>
      </c>
      <c r="F55" s="115"/>
      <c r="G55" s="115"/>
      <c r="H55" s="116"/>
    </row>
    <row r="56" spans="1:8" ht="15" customHeight="1">
      <c r="A56" s="111"/>
      <c r="B56" s="112"/>
      <c r="C56" s="146" t="s">
        <v>1305</v>
      </c>
      <c r="D56" s="112" t="s">
        <v>177</v>
      </c>
      <c r="E56" s="114">
        <v>9</v>
      </c>
      <c r="F56" s="115"/>
      <c r="G56" s="115"/>
      <c r="H56" s="116"/>
    </row>
    <row r="57" spans="1:8" ht="15" customHeight="1">
      <c r="A57" s="111"/>
      <c r="B57" s="112"/>
      <c r="C57" s="146" t="s">
        <v>1307</v>
      </c>
      <c r="D57" s="112" t="s">
        <v>177</v>
      </c>
      <c r="E57" s="114">
        <v>1</v>
      </c>
      <c r="F57" s="115"/>
      <c r="G57" s="115"/>
      <c r="H57" s="116"/>
    </row>
    <row r="58" spans="1:8" ht="15" customHeight="1">
      <c r="A58" s="111"/>
      <c r="B58" s="112"/>
      <c r="C58" s="146" t="s">
        <v>1308</v>
      </c>
      <c r="D58" s="112" t="s">
        <v>177</v>
      </c>
      <c r="E58" s="114">
        <v>5</v>
      </c>
      <c r="F58" s="115"/>
      <c r="G58" s="115"/>
      <c r="H58" s="116"/>
    </row>
    <row r="59" spans="1:8" ht="15" customHeight="1">
      <c r="A59" s="111"/>
      <c r="B59" s="112"/>
      <c r="C59" s="146" t="s">
        <v>1309</v>
      </c>
      <c r="D59" s="112" t="s">
        <v>177</v>
      </c>
      <c r="E59" s="114">
        <v>1</v>
      </c>
      <c r="F59" s="115"/>
      <c r="G59" s="115"/>
      <c r="H59" s="116"/>
    </row>
    <row r="60" spans="1:8" ht="15" customHeight="1">
      <c r="A60" s="111"/>
      <c r="B60" s="112"/>
      <c r="C60" s="146" t="s">
        <v>1310</v>
      </c>
      <c r="D60" s="112" t="s">
        <v>177</v>
      </c>
      <c r="E60" s="114">
        <v>5</v>
      </c>
      <c r="F60" s="115"/>
      <c r="G60" s="115"/>
      <c r="H60" s="116"/>
    </row>
    <row r="61" spans="1:8" ht="15" customHeight="1">
      <c r="A61" s="111"/>
      <c r="B61" s="112"/>
      <c r="C61" s="146" t="s">
        <v>1311</v>
      </c>
      <c r="D61" s="112" t="s">
        <v>177</v>
      </c>
      <c r="E61" s="114">
        <v>4</v>
      </c>
      <c r="F61" s="115"/>
      <c r="G61" s="115"/>
      <c r="H61" s="116"/>
    </row>
    <row r="62" spans="1:8" ht="15" customHeight="1">
      <c r="A62" s="111"/>
      <c r="B62" s="112"/>
      <c r="C62" s="146" t="s">
        <v>1312</v>
      </c>
      <c r="D62" s="112" t="s">
        <v>177</v>
      </c>
      <c r="E62" s="114">
        <v>1</v>
      </c>
      <c r="F62" s="115"/>
      <c r="G62" s="115"/>
      <c r="H62" s="116"/>
    </row>
    <row r="63" spans="1:8" ht="15" customHeight="1">
      <c r="A63" s="111"/>
      <c r="B63" s="112"/>
      <c r="C63" s="146" t="s">
        <v>1313</v>
      </c>
      <c r="D63" s="112" t="s">
        <v>177</v>
      </c>
      <c r="E63" s="114">
        <v>1</v>
      </c>
      <c r="F63" s="115"/>
      <c r="G63" s="115"/>
      <c r="H63" s="116"/>
    </row>
    <row r="64" spans="1:8" ht="15" customHeight="1">
      <c r="A64" s="111"/>
      <c r="B64" s="112"/>
      <c r="C64" s="146" t="s">
        <v>1314</v>
      </c>
      <c r="D64" s="112" t="s">
        <v>177</v>
      </c>
      <c r="E64" s="114">
        <v>1</v>
      </c>
      <c r="F64" s="115"/>
      <c r="G64" s="115"/>
      <c r="H64" s="116"/>
    </row>
    <row r="65" spans="1:8" ht="15" customHeight="1">
      <c r="A65" s="111"/>
      <c r="B65" s="112"/>
      <c r="C65" s="146" t="s">
        <v>1315</v>
      </c>
      <c r="D65" s="112" t="s">
        <v>177</v>
      </c>
      <c r="E65" s="114">
        <v>1</v>
      </c>
      <c r="F65" s="115"/>
      <c r="G65" s="115"/>
      <c r="H65" s="116"/>
    </row>
    <row r="66" spans="1:8" ht="15" customHeight="1">
      <c r="A66" s="111"/>
      <c r="B66" s="112"/>
      <c r="C66" s="146" t="s">
        <v>1316</v>
      </c>
      <c r="D66" s="112" t="s">
        <v>177</v>
      </c>
      <c r="E66" s="114">
        <v>1</v>
      </c>
      <c r="F66" s="115"/>
      <c r="G66" s="115"/>
      <c r="H66" s="116"/>
    </row>
    <row r="67" spans="1:8" ht="15" customHeight="1">
      <c r="A67" s="111"/>
      <c r="B67" s="112"/>
      <c r="C67" s="146"/>
      <c r="D67" s="112"/>
      <c r="E67" s="114"/>
      <c r="F67" s="115"/>
      <c r="G67" s="115"/>
      <c r="H67" s="116"/>
    </row>
    <row r="68" spans="1:8" ht="15" customHeight="1">
      <c r="A68" s="111"/>
      <c r="B68" s="112"/>
      <c r="C68" s="200" t="s">
        <v>1317</v>
      </c>
      <c r="D68" s="112"/>
      <c r="E68" s="114"/>
      <c r="F68" s="115"/>
      <c r="G68" s="115"/>
      <c r="H68" s="116"/>
    </row>
    <row r="69" spans="1:8" ht="15" customHeight="1">
      <c r="A69" s="111"/>
      <c r="B69" s="112"/>
      <c r="C69" s="146" t="s">
        <v>1318</v>
      </c>
      <c r="D69" s="112" t="s">
        <v>177</v>
      </c>
      <c r="E69" s="114">
        <v>4</v>
      </c>
      <c r="F69" s="115"/>
      <c r="G69" s="115"/>
      <c r="H69" s="116"/>
    </row>
    <row r="70" spans="1:8" ht="15" customHeight="1">
      <c r="A70" s="111"/>
      <c r="B70" s="112"/>
      <c r="C70" s="146" t="s">
        <v>1318</v>
      </c>
      <c r="D70" s="112" t="s">
        <v>177</v>
      </c>
      <c r="E70" s="114">
        <v>1</v>
      </c>
      <c r="F70" s="115"/>
      <c r="G70" s="115"/>
      <c r="H70" s="116"/>
    </row>
    <row r="71" spans="1:8" ht="15" customHeight="1">
      <c r="A71" s="111"/>
      <c r="B71" s="112"/>
      <c r="C71" s="146" t="s">
        <v>1318</v>
      </c>
      <c r="D71" s="112" t="s">
        <v>177</v>
      </c>
      <c r="E71" s="114">
        <v>1</v>
      </c>
      <c r="F71" s="115"/>
      <c r="G71" s="115"/>
      <c r="H71" s="116"/>
    </row>
    <row r="72" spans="1:8" ht="15" customHeight="1">
      <c r="A72" s="111"/>
      <c r="B72" s="112"/>
      <c r="C72" s="146" t="s">
        <v>1319</v>
      </c>
      <c r="D72" s="112" t="s">
        <v>177</v>
      </c>
      <c r="E72" s="114">
        <v>1</v>
      </c>
      <c r="F72" s="115"/>
      <c r="G72" s="115"/>
      <c r="H72" s="116"/>
    </row>
    <row r="73" spans="1:8" ht="15" customHeight="1">
      <c r="A73" s="111"/>
      <c r="B73" s="112"/>
      <c r="C73" s="146" t="s">
        <v>1320</v>
      </c>
      <c r="D73" s="112" t="s">
        <v>177</v>
      </c>
      <c r="E73" s="114">
        <v>1</v>
      </c>
      <c r="F73" s="115"/>
      <c r="G73" s="115"/>
      <c r="H73" s="116"/>
    </row>
    <row r="74" spans="1:8" ht="15" customHeight="1">
      <c r="A74" s="111"/>
      <c r="B74" s="112"/>
      <c r="C74" s="146" t="s">
        <v>1320</v>
      </c>
      <c r="D74" s="112" t="s">
        <v>177</v>
      </c>
      <c r="E74" s="114">
        <v>1</v>
      </c>
      <c r="F74" s="115"/>
      <c r="G74" s="115"/>
      <c r="H74" s="116"/>
    </row>
    <row r="75" spans="1:8" ht="15" customHeight="1">
      <c r="A75" s="111"/>
      <c r="B75" s="112"/>
      <c r="C75" s="146" t="s">
        <v>1321</v>
      </c>
      <c r="D75" s="112" t="s">
        <v>177</v>
      </c>
      <c r="E75" s="114">
        <v>2</v>
      </c>
      <c r="F75" s="115"/>
      <c r="G75" s="115"/>
      <c r="H75" s="116"/>
    </row>
    <row r="76" spans="1:8" ht="15" customHeight="1">
      <c r="A76" s="111"/>
      <c r="B76" s="112"/>
      <c r="C76" s="146" t="s">
        <v>1322</v>
      </c>
      <c r="D76" s="112" t="s">
        <v>177</v>
      </c>
      <c r="E76" s="114">
        <v>1</v>
      </c>
      <c r="F76" s="115"/>
      <c r="G76" s="115"/>
      <c r="H76" s="116"/>
    </row>
    <row r="77" spans="1:8" ht="15" customHeight="1">
      <c r="A77" s="111"/>
      <c r="B77" s="112"/>
      <c r="C77" s="146" t="s">
        <v>1323</v>
      </c>
      <c r="D77" s="112" t="s">
        <v>177</v>
      </c>
      <c r="E77" s="114">
        <v>2</v>
      </c>
      <c r="F77" s="115"/>
      <c r="G77" s="115"/>
      <c r="H77" s="116"/>
    </row>
    <row r="78" spans="1:8" ht="15" customHeight="1">
      <c r="A78" s="111"/>
      <c r="B78" s="112"/>
      <c r="C78" s="146" t="s">
        <v>1324</v>
      </c>
      <c r="D78" s="112" t="s">
        <v>1193</v>
      </c>
      <c r="E78" s="114">
        <v>1</v>
      </c>
      <c r="F78" s="115"/>
      <c r="G78" s="115"/>
      <c r="H78" s="116"/>
    </row>
    <row r="79" spans="1:8" ht="15" customHeight="1">
      <c r="A79" s="111"/>
      <c r="B79" s="112"/>
      <c r="C79" s="146" t="s">
        <v>1325</v>
      </c>
      <c r="D79" s="112" t="s">
        <v>1193</v>
      </c>
      <c r="E79" s="114">
        <v>1</v>
      </c>
      <c r="F79" s="115"/>
      <c r="G79" s="115"/>
      <c r="H79" s="116"/>
    </row>
    <row r="80" spans="1:8" ht="15" customHeight="1">
      <c r="A80" s="111"/>
      <c r="B80" s="112"/>
      <c r="C80" s="146"/>
      <c r="D80" s="112"/>
      <c r="E80" s="114"/>
      <c r="F80" s="115"/>
      <c r="G80" s="115"/>
      <c r="H80" s="116"/>
    </row>
    <row r="81" spans="1:8" ht="15" customHeight="1">
      <c r="A81" s="111"/>
      <c r="B81" s="112"/>
      <c r="C81" s="200" t="s">
        <v>1326</v>
      </c>
      <c r="D81" s="112"/>
      <c r="E81" s="114"/>
      <c r="F81" s="115"/>
      <c r="G81" s="115"/>
      <c r="H81" s="116"/>
    </row>
    <row r="82" spans="1:8" ht="15" customHeight="1">
      <c r="A82" s="111"/>
      <c r="B82" s="112"/>
      <c r="C82" s="348" t="s">
        <v>1327</v>
      </c>
      <c r="D82" s="112" t="s">
        <v>177</v>
      </c>
      <c r="E82" s="114">
        <v>1</v>
      </c>
      <c r="F82" s="115"/>
      <c r="G82" s="115"/>
      <c r="H82" s="116"/>
    </row>
    <row r="83" spans="1:8" ht="15" customHeight="1">
      <c r="A83" s="111"/>
      <c r="B83" s="112"/>
      <c r="C83" s="348" t="s">
        <v>1328</v>
      </c>
      <c r="D83" s="112" t="s">
        <v>177</v>
      </c>
      <c r="E83" s="114">
        <v>3</v>
      </c>
      <c r="F83" s="115"/>
      <c r="G83" s="115"/>
      <c r="H83" s="116"/>
    </row>
    <row r="84" spans="1:8" ht="15" customHeight="1">
      <c r="A84" s="111"/>
      <c r="B84" s="112"/>
      <c r="C84" s="348" t="s">
        <v>1329</v>
      </c>
      <c r="D84" s="112" t="s">
        <v>177</v>
      </c>
      <c r="E84" s="114">
        <v>3</v>
      </c>
      <c r="F84" s="115"/>
      <c r="G84" s="115"/>
      <c r="H84" s="116"/>
    </row>
    <row r="85" spans="1:8" ht="15" customHeight="1">
      <c r="A85" s="111"/>
      <c r="B85" s="112"/>
      <c r="C85" s="348" t="s">
        <v>1330</v>
      </c>
      <c r="D85" s="112" t="s">
        <v>177</v>
      </c>
      <c r="E85" s="114">
        <v>3</v>
      </c>
      <c r="F85" s="115"/>
      <c r="G85" s="115"/>
      <c r="H85" s="116"/>
    </row>
    <row r="86" spans="1:8" ht="15" customHeight="1">
      <c r="A86" s="111"/>
      <c r="B86" s="112"/>
      <c r="C86" s="348" t="s">
        <v>1331</v>
      </c>
      <c r="D86" s="112" t="s">
        <v>177</v>
      </c>
      <c r="E86" s="114">
        <v>1</v>
      </c>
      <c r="F86" s="115"/>
      <c r="G86" s="115"/>
      <c r="H86" s="116"/>
    </row>
    <row r="87" spans="1:8" ht="15" customHeight="1">
      <c r="A87" s="111"/>
      <c r="B87" s="112"/>
      <c r="C87" s="348" t="s">
        <v>1332</v>
      </c>
      <c r="D87" s="112" t="s">
        <v>1192</v>
      </c>
      <c r="E87" s="114">
        <v>1</v>
      </c>
      <c r="F87" s="115"/>
      <c r="G87" s="115"/>
      <c r="H87" s="116"/>
    </row>
    <row r="88" spans="1:8" ht="15" customHeight="1">
      <c r="A88" s="111"/>
      <c r="B88" s="112"/>
      <c r="C88" s="348" t="s">
        <v>1332</v>
      </c>
      <c r="D88" s="112" t="s">
        <v>1192</v>
      </c>
      <c r="E88" s="114">
        <v>1</v>
      </c>
      <c r="F88" s="115"/>
      <c r="G88" s="115"/>
      <c r="H88" s="116"/>
    </row>
    <row r="89" spans="1:8" ht="15" customHeight="1">
      <c r="A89" s="111"/>
      <c r="B89" s="112"/>
      <c r="C89" s="348" t="s">
        <v>1333</v>
      </c>
      <c r="D89" s="112" t="s">
        <v>309</v>
      </c>
      <c r="E89" s="114">
        <v>10</v>
      </c>
      <c r="F89" s="115"/>
      <c r="G89" s="115"/>
      <c r="H89" s="116"/>
    </row>
    <row r="90" spans="1:8" ht="15" customHeight="1">
      <c r="A90" s="111"/>
      <c r="B90" s="112"/>
      <c r="C90" s="348" t="s">
        <v>1334</v>
      </c>
      <c r="D90" s="112" t="s">
        <v>1192</v>
      </c>
      <c r="E90" s="114">
        <v>1</v>
      </c>
      <c r="F90" s="115"/>
      <c r="G90" s="115"/>
      <c r="H90" s="116"/>
    </row>
    <row r="91" spans="1:8" ht="15" customHeight="1">
      <c r="A91" s="111"/>
      <c r="B91" s="112"/>
      <c r="C91" s="348" t="s">
        <v>1335</v>
      </c>
      <c r="D91" s="112" t="s">
        <v>177</v>
      </c>
      <c r="E91" s="114">
        <v>3</v>
      </c>
      <c r="F91" s="115"/>
      <c r="G91" s="115"/>
      <c r="H91" s="116"/>
    </row>
    <row r="92" spans="1:8" ht="15" customHeight="1">
      <c r="A92" s="111"/>
      <c r="B92" s="112"/>
      <c r="C92" s="348" t="s">
        <v>1336</v>
      </c>
      <c r="D92" s="112" t="s">
        <v>177</v>
      </c>
      <c r="E92" s="114">
        <v>3</v>
      </c>
      <c r="F92" s="115"/>
      <c r="G92" s="115"/>
      <c r="H92" s="116"/>
    </row>
    <row r="93" spans="1:8" ht="15" customHeight="1">
      <c r="A93" s="111"/>
      <c r="B93" s="112"/>
      <c r="C93" s="348" t="s">
        <v>1337</v>
      </c>
      <c r="D93" s="112" t="s">
        <v>177</v>
      </c>
      <c r="E93" s="114">
        <v>2</v>
      </c>
      <c r="F93" s="115"/>
      <c r="G93" s="115"/>
      <c r="H93" s="116"/>
    </row>
    <row r="94" spans="1:8" ht="15" customHeight="1">
      <c r="A94" s="111"/>
      <c r="B94" s="112"/>
      <c r="C94" s="348" t="s">
        <v>1338</v>
      </c>
      <c r="D94" s="112" t="s">
        <v>309</v>
      </c>
      <c r="E94" s="114">
        <v>2</v>
      </c>
      <c r="F94" s="115"/>
      <c r="G94" s="115"/>
      <c r="H94" s="116"/>
    </row>
    <row r="95" spans="1:8" ht="15" customHeight="1">
      <c r="A95" s="111"/>
      <c r="B95" s="112"/>
      <c r="C95" s="348" t="s">
        <v>1339</v>
      </c>
      <c r="D95" s="112" t="s">
        <v>151</v>
      </c>
      <c r="E95" s="114">
        <v>10</v>
      </c>
      <c r="F95" s="115"/>
      <c r="G95" s="115"/>
      <c r="H95" s="116"/>
    </row>
    <row r="96" spans="1:8" ht="15" customHeight="1">
      <c r="A96" s="111"/>
      <c r="B96" s="112"/>
      <c r="C96" s="348" t="s">
        <v>1340</v>
      </c>
      <c r="D96" s="112" t="s">
        <v>1192</v>
      </c>
      <c r="E96" s="114">
        <v>1</v>
      </c>
      <c r="F96" s="115"/>
      <c r="G96" s="115"/>
      <c r="H96" s="116"/>
    </row>
    <row r="97" spans="1:8" ht="15" customHeight="1">
      <c r="A97" s="103"/>
      <c r="B97" s="95"/>
      <c r="C97" s="144" t="s">
        <v>1341</v>
      </c>
      <c r="D97" s="95" t="s">
        <v>1192</v>
      </c>
      <c r="E97" s="96">
        <v>1</v>
      </c>
      <c r="F97" s="97"/>
      <c r="G97" s="97"/>
      <c r="H97" s="104"/>
    </row>
    <row r="98" spans="1:8" ht="15" customHeight="1">
      <c r="A98" s="103"/>
      <c r="B98" s="95"/>
      <c r="C98" s="144"/>
      <c r="D98" s="95"/>
      <c r="E98" s="96"/>
      <c r="F98" s="97"/>
      <c r="G98" s="97"/>
      <c r="H98" s="104"/>
    </row>
    <row r="99" spans="1:8" ht="15" customHeight="1">
      <c r="A99" s="103"/>
      <c r="B99" s="95"/>
      <c r="C99" s="357" t="s">
        <v>1342</v>
      </c>
      <c r="D99" s="95"/>
      <c r="E99" s="96"/>
      <c r="F99" s="97"/>
      <c r="G99" s="97"/>
      <c r="H99" s="104"/>
    </row>
    <row r="100" spans="1:8" ht="22.5">
      <c r="A100" s="103"/>
      <c r="B100" s="95"/>
      <c r="C100" s="144" t="s">
        <v>1343</v>
      </c>
      <c r="D100" s="95" t="s">
        <v>1193</v>
      </c>
      <c r="E100" s="96">
        <v>1</v>
      </c>
      <c r="F100" s="97"/>
      <c r="G100" s="97"/>
      <c r="H100" s="104"/>
    </row>
    <row r="101" spans="1:8" ht="15" customHeight="1">
      <c r="A101" s="103"/>
      <c r="B101" s="95"/>
      <c r="C101" s="144" t="s">
        <v>1344</v>
      </c>
      <c r="D101" s="95" t="s">
        <v>1193</v>
      </c>
      <c r="E101" s="96">
        <v>1</v>
      </c>
      <c r="F101" s="97"/>
      <c r="G101" s="97"/>
      <c r="H101" s="104"/>
    </row>
    <row r="102" spans="1:8" ht="15" customHeight="1">
      <c r="A102" s="103"/>
      <c r="B102" s="95"/>
      <c r="C102" s="144" t="s">
        <v>1245</v>
      </c>
      <c r="D102" s="95" t="s">
        <v>1193</v>
      </c>
      <c r="E102" s="96">
        <v>1</v>
      </c>
      <c r="F102" s="97"/>
      <c r="G102" s="97"/>
      <c r="H102" s="104"/>
    </row>
    <row r="103" spans="1:8" ht="15" customHeight="1">
      <c r="A103" s="103"/>
      <c r="B103" s="95"/>
      <c r="C103" s="144" t="s">
        <v>1246</v>
      </c>
      <c r="D103" s="95" t="s">
        <v>1193</v>
      </c>
      <c r="E103" s="96">
        <v>1</v>
      </c>
      <c r="F103" s="97"/>
      <c r="G103" s="97"/>
      <c r="H103" s="104"/>
    </row>
    <row r="104" spans="1:8" ht="22.5">
      <c r="A104" s="103"/>
      <c r="B104" s="95"/>
      <c r="C104" s="144" t="s">
        <v>1247</v>
      </c>
      <c r="D104" s="95" t="s">
        <v>1193</v>
      </c>
      <c r="E104" s="96">
        <v>1</v>
      </c>
      <c r="F104" s="97"/>
      <c r="G104" s="97"/>
      <c r="H104" s="104"/>
    </row>
    <row r="105" spans="1:8" ht="15" customHeight="1">
      <c r="A105" s="103"/>
      <c r="B105" s="95"/>
      <c r="C105" s="144" t="s">
        <v>1248</v>
      </c>
      <c r="D105" s="95" t="s">
        <v>1193</v>
      </c>
      <c r="E105" s="96">
        <v>1</v>
      </c>
      <c r="F105" s="97"/>
      <c r="G105" s="97"/>
      <c r="H105" s="104"/>
    </row>
    <row r="106" spans="1:8" ht="15" customHeight="1" thickBot="1">
      <c r="A106" s="105"/>
      <c r="B106" s="106"/>
      <c r="C106" s="147"/>
      <c r="D106" s="106"/>
      <c r="E106" s="108"/>
      <c r="F106" s="109"/>
      <c r="G106" s="109"/>
      <c r="H106" s="110"/>
    </row>
    <row r="107" spans="1:8" ht="21" customHeight="1">
      <c r="A107" s="52"/>
      <c r="B107" s="53"/>
      <c r="C107" s="53" t="s">
        <v>132</v>
      </c>
      <c r="D107" s="53"/>
      <c r="E107" s="54"/>
      <c r="F107" s="55"/>
      <c r="G107" s="55">
        <f>G11</f>
        <v>0</v>
      </c>
      <c r="H107" s="54">
        <v>0</v>
      </c>
    </row>
  </sheetData>
  <mergeCells count="1">
    <mergeCell ref="A4:B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J58"/>
  <sheetViews>
    <sheetView showGridLines="0" topLeftCell="A40" workbookViewId="0">
      <selection activeCell="I1" sqref="I1"/>
    </sheetView>
  </sheetViews>
  <sheetFormatPr defaultColWidth="10.5" defaultRowHeight="12" customHeight="1"/>
  <cols>
    <col min="1" max="1" width="4.83203125" style="56" customWidth="1"/>
    <col min="2" max="2" width="13.83203125" style="57" customWidth="1"/>
    <col min="3" max="3" width="50.66406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263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434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G12+G29+G31+G33+G38+G50+G56</f>
        <v>0</v>
      </c>
      <c r="H11" s="26">
        <f>H12+H29+H31+H33+H38+H50+H56</f>
        <v>1365.36438333205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SUM(G13:G28)</f>
        <v>0</v>
      </c>
      <c r="H12" s="30">
        <f>SUM(H13:H28)</f>
        <v>689.10500000000002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570</v>
      </c>
      <c r="F13" s="101"/>
      <c r="G13" s="101">
        <f>ROUND(F13*E13,2)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113107231</v>
      </c>
      <c r="C14" s="95" t="s">
        <v>435</v>
      </c>
      <c r="D14" s="95" t="s">
        <v>144</v>
      </c>
      <c r="E14" s="96">
        <v>285</v>
      </c>
      <c r="F14" s="97"/>
      <c r="G14" s="97">
        <f t="shared" ref="G14:G57" si="0">ROUND(F14*E14,2)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285</v>
      </c>
      <c r="F15" s="97"/>
      <c r="G15" s="97">
        <f t="shared" si="0"/>
        <v>0</v>
      </c>
      <c r="H15" s="104">
        <v>0</v>
      </c>
      <c r="J15" s="221"/>
    </row>
    <row r="16" spans="1:10" ht="24" customHeight="1">
      <c r="A16" s="103">
        <v>4</v>
      </c>
      <c r="B16" s="95">
        <v>130001101</v>
      </c>
      <c r="C16" s="95" t="s">
        <v>153</v>
      </c>
      <c r="D16" s="95" t="s">
        <v>154</v>
      </c>
      <c r="E16" s="96">
        <v>314.39999999999998</v>
      </c>
      <c r="F16" s="97"/>
      <c r="G16" s="97">
        <f t="shared" si="0"/>
        <v>0</v>
      </c>
      <c r="H16" s="104">
        <v>0</v>
      </c>
      <c r="J16" s="221"/>
    </row>
    <row r="17" spans="1:10" ht="13.5" customHeight="1">
      <c r="A17" s="103">
        <v>5</v>
      </c>
      <c r="B17" s="95">
        <v>132201203</v>
      </c>
      <c r="C17" s="95" t="s">
        <v>156</v>
      </c>
      <c r="D17" s="95" t="s">
        <v>154</v>
      </c>
      <c r="E17" s="96">
        <v>1572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133201102</v>
      </c>
      <c r="C18" s="95" t="s">
        <v>1073</v>
      </c>
      <c r="D18" s="95" t="s">
        <v>154</v>
      </c>
      <c r="E18" s="96">
        <v>540</v>
      </c>
      <c r="F18" s="97"/>
      <c r="G18" s="97">
        <f t="shared" si="0"/>
        <v>0</v>
      </c>
      <c r="H18" s="104">
        <v>0</v>
      </c>
      <c r="J18" s="221"/>
    </row>
    <row r="19" spans="1:10" ht="22.5">
      <c r="A19" s="103">
        <v>7</v>
      </c>
      <c r="B19" s="95">
        <v>141701102</v>
      </c>
      <c r="C19" s="95" t="s">
        <v>1062</v>
      </c>
      <c r="D19" s="95" t="s">
        <v>151</v>
      </c>
      <c r="E19" s="96">
        <v>450</v>
      </c>
      <c r="F19" s="97"/>
      <c r="G19" s="97">
        <f t="shared" si="0"/>
        <v>0</v>
      </c>
      <c r="H19" s="104">
        <v>7.8890000000000002</v>
      </c>
      <c r="J19" s="221"/>
    </row>
    <row r="20" spans="1:10" s="168" customFormat="1" ht="22.5">
      <c r="A20" s="167">
        <v>8</v>
      </c>
      <c r="B20" s="181" t="s">
        <v>1063</v>
      </c>
      <c r="C20" s="163" t="s">
        <v>1064</v>
      </c>
      <c r="D20" s="163" t="s">
        <v>151</v>
      </c>
      <c r="E20" s="164">
        <v>450</v>
      </c>
      <c r="F20" s="165"/>
      <c r="G20" s="165">
        <f t="shared" si="0"/>
        <v>0</v>
      </c>
      <c r="H20" s="166">
        <v>28.053000000000001</v>
      </c>
      <c r="J20" s="221"/>
    </row>
    <row r="21" spans="1:10" ht="24" customHeight="1">
      <c r="A21" s="103">
        <v>9</v>
      </c>
      <c r="B21" s="95" t="s">
        <v>161</v>
      </c>
      <c r="C21" s="95" t="s">
        <v>1036</v>
      </c>
      <c r="D21" s="95" t="s">
        <v>154</v>
      </c>
      <c r="E21" s="96">
        <v>1027.6500000000001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1627.1130000000001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 t="s">
        <v>166</v>
      </c>
      <c r="C23" s="95" t="s">
        <v>167</v>
      </c>
      <c r="D23" s="95" t="s">
        <v>154</v>
      </c>
      <c r="E23" s="96">
        <v>943.35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399</v>
      </c>
      <c r="F24" s="165"/>
      <c r="G24" s="165">
        <f t="shared" si="0"/>
        <v>0</v>
      </c>
      <c r="H24" s="166">
        <v>653.16300000000001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480.69200000000001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480.68200000000002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480.68200000000002</v>
      </c>
      <c r="F27" s="165"/>
      <c r="G27" s="165">
        <f t="shared" si="0"/>
        <v>0</v>
      </c>
      <c r="H27" s="166">
        <v>0</v>
      </c>
      <c r="J27" s="221"/>
    </row>
    <row r="28" spans="1:10" ht="13.5" customHeight="1" thickBot="1">
      <c r="A28" s="105">
        <v>16</v>
      </c>
      <c r="B28" s="106" t="s">
        <v>182</v>
      </c>
      <c r="C28" s="106" t="s">
        <v>183</v>
      </c>
      <c r="D28" s="106" t="s">
        <v>151</v>
      </c>
      <c r="E28" s="108">
        <v>2855</v>
      </c>
      <c r="F28" s="109"/>
      <c r="G28" s="109">
        <f t="shared" si="0"/>
        <v>0</v>
      </c>
      <c r="H28" s="110">
        <v>0</v>
      </c>
      <c r="J28" s="221"/>
    </row>
    <row r="29" spans="1:10" ht="21" customHeight="1" thickBot="1">
      <c r="A29" s="28"/>
      <c r="B29" s="29" t="s">
        <v>7</v>
      </c>
      <c r="C29" s="29" t="s">
        <v>127</v>
      </c>
      <c r="D29" s="29"/>
      <c r="E29" s="30"/>
      <c r="F29" s="31"/>
      <c r="G29" s="31">
        <f>G30</f>
        <v>0</v>
      </c>
      <c r="H29" s="30">
        <f>H30</f>
        <v>0</v>
      </c>
      <c r="J29" s="221"/>
    </row>
    <row r="30" spans="1:10" ht="13.5" customHeight="1" thickBot="1">
      <c r="A30" s="148">
        <v>17</v>
      </c>
      <c r="B30" s="149" t="s">
        <v>184</v>
      </c>
      <c r="C30" s="149" t="s">
        <v>185</v>
      </c>
      <c r="D30" s="149" t="s">
        <v>151</v>
      </c>
      <c r="E30" s="150">
        <v>2855</v>
      </c>
      <c r="F30" s="151"/>
      <c r="G30" s="151">
        <f t="shared" si="0"/>
        <v>0</v>
      </c>
      <c r="H30" s="152">
        <v>0</v>
      </c>
      <c r="J30" s="221"/>
    </row>
    <row r="31" spans="1:10" ht="21" customHeight="1" thickBot="1">
      <c r="A31" s="28"/>
      <c r="B31" s="29" t="s">
        <v>9</v>
      </c>
      <c r="C31" s="29" t="s">
        <v>128</v>
      </c>
      <c r="D31" s="29"/>
      <c r="E31" s="30"/>
      <c r="F31" s="31"/>
      <c r="G31" s="31">
        <f>G32</f>
        <v>0</v>
      </c>
      <c r="H31" s="31">
        <f>H32</f>
        <v>216.11501100000001</v>
      </c>
      <c r="J31" s="221"/>
    </row>
    <row r="32" spans="1:10" ht="24" customHeight="1" thickBot="1">
      <c r="A32" s="148">
        <v>18</v>
      </c>
      <c r="B32" s="149" t="s">
        <v>186</v>
      </c>
      <c r="C32" s="149" t="s">
        <v>187</v>
      </c>
      <c r="D32" s="149" t="s">
        <v>154</v>
      </c>
      <c r="E32" s="150">
        <v>171.45</v>
      </c>
      <c r="F32" s="151"/>
      <c r="G32" s="151">
        <f t="shared" si="0"/>
        <v>0</v>
      </c>
      <c r="H32" s="152">
        <v>216.11501100000001</v>
      </c>
      <c r="J32" s="221"/>
    </row>
    <row r="33" spans="1:10" ht="21" customHeight="1" thickBot="1">
      <c r="A33" s="28"/>
      <c r="B33" s="29" t="s">
        <v>10</v>
      </c>
      <c r="C33" s="29" t="s">
        <v>129</v>
      </c>
      <c r="D33" s="29"/>
      <c r="E33" s="30"/>
      <c r="F33" s="31"/>
      <c r="G33" s="31">
        <f>SUM(G34:G37)</f>
        <v>0</v>
      </c>
      <c r="H33" s="30">
        <f>SUM(H34:H37)</f>
        <v>414.01498193204998</v>
      </c>
      <c r="J33" s="221"/>
    </row>
    <row r="34" spans="1:10" ht="24" customHeight="1">
      <c r="A34" s="98">
        <v>19</v>
      </c>
      <c r="B34" s="170">
        <v>564851111</v>
      </c>
      <c r="C34" s="170" t="s">
        <v>1184</v>
      </c>
      <c r="D34" s="99" t="s">
        <v>144</v>
      </c>
      <c r="E34" s="100">
        <v>1131</v>
      </c>
      <c r="F34" s="101"/>
      <c r="G34" s="101">
        <f t="shared" si="0"/>
        <v>0</v>
      </c>
      <c r="H34" s="102">
        <v>159.5658</v>
      </c>
      <c r="J34" s="221"/>
    </row>
    <row r="35" spans="1:10" ht="24" customHeight="1">
      <c r="A35" s="111">
        <v>20</v>
      </c>
      <c r="B35" s="38">
        <v>567145115</v>
      </c>
      <c r="C35" s="38" t="s">
        <v>199</v>
      </c>
      <c r="D35" s="112" t="s">
        <v>144</v>
      </c>
      <c r="E35" s="114">
        <v>1131</v>
      </c>
      <c r="F35" s="97"/>
      <c r="G35" s="97">
        <f t="shared" si="0"/>
        <v>0</v>
      </c>
      <c r="H35" s="104">
        <v>107.5292891775</v>
      </c>
      <c r="J35" s="221"/>
    </row>
    <row r="36" spans="1:10" ht="24" customHeight="1">
      <c r="A36" s="103">
        <v>21</v>
      </c>
      <c r="B36" s="38" t="s">
        <v>200</v>
      </c>
      <c r="C36" s="38" t="s">
        <v>201</v>
      </c>
      <c r="D36" s="95" t="s">
        <v>144</v>
      </c>
      <c r="E36" s="96">
        <v>1131</v>
      </c>
      <c r="F36" s="97"/>
      <c r="G36" s="97">
        <f t="shared" si="0"/>
        <v>0</v>
      </c>
      <c r="H36" s="104">
        <v>44.7240137115</v>
      </c>
      <c r="J36" s="221"/>
    </row>
    <row r="37" spans="1:10" ht="24" customHeight="1" thickBot="1">
      <c r="A37" s="105">
        <v>22</v>
      </c>
      <c r="B37" s="177" t="s">
        <v>202</v>
      </c>
      <c r="C37" s="177" t="s">
        <v>203</v>
      </c>
      <c r="D37" s="106" t="s">
        <v>144</v>
      </c>
      <c r="E37" s="108">
        <v>1131</v>
      </c>
      <c r="F37" s="109"/>
      <c r="G37" s="109">
        <f t="shared" si="0"/>
        <v>0</v>
      </c>
      <c r="H37" s="110">
        <v>102.19587904305</v>
      </c>
      <c r="J37" s="221"/>
    </row>
    <row r="38" spans="1:10" ht="21" customHeight="1" thickBot="1">
      <c r="A38" s="28"/>
      <c r="B38" s="29" t="s">
        <v>13</v>
      </c>
      <c r="C38" s="29" t="s">
        <v>130</v>
      </c>
      <c r="D38" s="29"/>
      <c r="E38" s="30"/>
      <c r="F38" s="31"/>
      <c r="G38" s="31">
        <f>SUM(G39:G49)</f>
        <v>0</v>
      </c>
      <c r="H38" s="30">
        <f>SUM(H39:H49)</f>
        <v>45.958390399999999</v>
      </c>
      <c r="J38" s="221"/>
    </row>
    <row r="39" spans="1:10" ht="24" customHeight="1">
      <c r="A39" s="98">
        <v>23</v>
      </c>
      <c r="B39" s="99" t="s">
        <v>436</v>
      </c>
      <c r="C39" s="99" t="s">
        <v>437</v>
      </c>
      <c r="D39" s="99" t="s">
        <v>151</v>
      </c>
      <c r="E39" s="100">
        <v>2855</v>
      </c>
      <c r="F39" s="101"/>
      <c r="G39" s="101">
        <f t="shared" si="0"/>
        <v>0</v>
      </c>
      <c r="H39" s="102">
        <v>1.27904E-2</v>
      </c>
      <c r="J39" s="221"/>
    </row>
    <row r="40" spans="1:10" s="168" customFormat="1" ht="13.5" customHeight="1">
      <c r="A40" s="167">
        <v>24</v>
      </c>
      <c r="B40" s="163" t="s">
        <v>438</v>
      </c>
      <c r="C40" s="163" t="s">
        <v>439</v>
      </c>
      <c r="D40" s="163" t="s">
        <v>151</v>
      </c>
      <c r="E40" s="164">
        <v>2855</v>
      </c>
      <c r="F40" s="165"/>
      <c r="G40" s="165">
        <f t="shared" si="0"/>
        <v>0</v>
      </c>
      <c r="H40" s="166">
        <v>42.596600000000002</v>
      </c>
      <c r="J40" s="221"/>
    </row>
    <row r="41" spans="1:10" ht="24" customHeight="1">
      <c r="A41" s="103">
        <v>25</v>
      </c>
      <c r="B41" s="95" t="s">
        <v>440</v>
      </c>
      <c r="C41" s="95" t="s">
        <v>441</v>
      </c>
      <c r="D41" s="95" t="s">
        <v>177</v>
      </c>
      <c r="E41" s="96">
        <v>377</v>
      </c>
      <c r="F41" s="97"/>
      <c r="G41" s="97">
        <f t="shared" si="0"/>
        <v>0</v>
      </c>
      <c r="H41" s="104">
        <v>7.0000000000000001E-3</v>
      </c>
      <c r="J41" s="221"/>
    </row>
    <row r="42" spans="1:10" s="168" customFormat="1" ht="13.5" customHeight="1">
      <c r="A42" s="167">
        <v>26</v>
      </c>
      <c r="B42" s="163" t="s">
        <v>442</v>
      </c>
      <c r="C42" s="163" t="s">
        <v>443</v>
      </c>
      <c r="D42" s="163" t="s">
        <v>177</v>
      </c>
      <c r="E42" s="164">
        <v>377</v>
      </c>
      <c r="F42" s="165"/>
      <c r="G42" s="165">
        <f t="shared" si="0"/>
        <v>0</v>
      </c>
      <c r="H42" s="166">
        <v>1.26</v>
      </c>
      <c r="J42" s="221"/>
    </row>
    <row r="43" spans="1:10" s="168" customFormat="1" ht="13.5" customHeight="1">
      <c r="A43" s="167">
        <v>27</v>
      </c>
      <c r="B43" s="163" t="s">
        <v>444</v>
      </c>
      <c r="C43" s="163" t="s">
        <v>445</v>
      </c>
      <c r="D43" s="163" t="s">
        <v>177</v>
      </c>
      <c r="E43" s="164">
        <v>377</v>
      </c>
      <c r="F43" s="165"/>
      <c r="G43" s="165">
        <f t="shared" si="0"/>
        <v>0</v>
      </c>
      <c r="H43" s="166">
        <v>0.32900000000000001</v>
      </c>
      <c r="J43" s="221"/>
    </row>
    <row r="44" spans="1:10" s="168" customFormat="1" ht="13.5" customHeight="1">
      <c r="A44" s="167">
        <v>28</v>
      </c>
      <c r="B44" s="163">
        <v>286520015200</v>
      </c>
      <c r="C44" s="163" t="s">
        <v>1088</v>
      </c>
      <c r="D44" s="163" t="s">
        <v>177</v>
      </c>
      <c r="E44" s="164">
        <v>377</v>
      </c>
      <c r="F44" s="165"/>
      <c r="G44" s="165">
        <f t="shared" si="0"/>
        <v>0</v>
      </c>
      <c r="H44" s="166">
        <v>0</v>
      </c>
      <c r="J44" s="221"/>
    </row>
    <row r="45" spans="1:10" ht="13.5" customHeight="1">
      <c r="A45" s="103">
        <v>29</v>
      </c>
      <c r="B45" s="95" t="s">
        <v>446</v>
      </c>
      <c r="C45" s="95" t="s">
        <v>447</v>
      </c>
      <c r="D45" s="95" t="s">
        <v>151</v>
      </c>
      <c r="E45" s="96">
        <v>2855</v>
      </c>
      <c r="F45" s="97"/>
      <c r="G45" s="97">
        <f t="shared" si="0"/>
        <v>0</v>
      </c>
      <c r="H45" s="104">
        <v>0</v>
      </c>
      <c r="J45" s="221"/>
    </row>
    <row r="46" spans="1:10" ht="11.25">
      <c r="A46" s="103">
        <v>30</v>
      </c>
      <c r="B46" s="95" t="s">
        <v>1070</v>
      </c>
      <c r="C46" s="95" t="s">
        <v>1065</v>
      </c>
      <c r="D46" s="95" t="s">
        <v>151</v>
      </c>
      <c r="E46" s="96">
        <v>450</v>
      </c>
      <c r="F46" s="97"/>
      <c r="G46" s="97">
        <f t="shared" si="0"/>
        <v>0</v>
      </c>
      <c r="H46" s="104">
        <v>0.22500000000000001</v>
      </c>
      <c r="J46" s="221"/>
    </row>
    <row r="47" spans="1:10" ht="11.25">
      <c r="A47" s="103">
        <v>31</v>
      </c>
      <c r="B47" s="95" t="s">
        <v>1069</v>
      </c>
      <c r="C47" s="95" t="s">
        <v>1066</v>
      </c>
      <c r="D47" s="95" t="s">
        <v>177</v>
      </c>
      <c r="E47" s="96">
        <v>360</v>
      </c>
      <c r="F47" s="97"/>
      <c r="G47" s="97">
        <f t="shared" si="0"/>
        <v>0</v>
      </c>
      <c r="H47" s="104">
        <v>0</v>
      </c>
      <c r="J47" s="221"/>
    </row>
    <row r="48" spans="1:10" s="168" customFormat="1" ht="22.5">
      <c r="A48" s="167">
        <v>32</v>
      </c>
      <c r="B48" s="163" t="s">
        <v>1068</v>
      </c>
      <c r="C48" s="163" t="s">
        <v>1071</v>
      </c>
      <c r="D48" s="163" t="s">
        <v>177</v>
      </c>
      <c r="E48" s="164">
        <v>360</v>
      </c>
      <c r="F48" s="165"/>
      <c r="G48" s="165">
        <f t="shared" si="0"/>
        <v>0</v>
      </c>
      <c r="H48" s="166">
        <v>1.44</v>
      </c>
      <c r="J48" s="221"/>
    </row>
    <row r="49" spans="1:10" s="168" customFormat="1" ht="23.25" thickBot="1">
      <c r="A49" s="182">
        <v>33</v>
      </c>
      <c r="B49" s="183" t="s">
        <v>1067</v>
      </c>
      <c r="C49" s="183" t="s">
        <v>1072</v>
      </c>
      <c r="D49" s="183" t="s">
        <v>177</v>
      </c>
      <c r="E49" s="184">
        <v>90</v>
      </c>
      <c r="F49" s="185"/>
      <c r="G49" s="185">
        <f t="shared" si="0"/>
        <v>0</v>
      </c>
      <c r="H49" s="186">
        <v>8.7999999999999995E-2</v>
      </c>
      <c r="J49" s="221"/>
    </row>
    <row r="50" spans="1:10" ht="21" customHeight="1" thickBot="1">
      <c r="A50" s="28"/>
      <c r="B50" s="29" t="s">
        <v>14</v>
      </c>
      <c r="C50" s="29" t="s">
        <v>131</v>
      </c>
      <c r="D50" s="29"/>
      <c r="E50" s="198"/>
      <c r="F50" s="31"/>
      <c r="G50" s="31">
        <f>SUM(G51:G55)</f>
        <v>0</v>
      </c>
      <c r="H50" s="30">
        <f>SUM(H51:H55)</f>
        <v>0.17099999999999999</v>
      </c>
      <c r="J50" s="221"/>
    </row>
    <row r="51" spans="1:10" ht="24" customHeight="1">
      <c r="A51" s="98">
        <v>34</v>
      </c>
      <c r="B51" s="99" t="s">
        <v>448</v>
      </c>
      <c r="C51" s="99" t="s">
        <v>449</v>
      </c>
      <c r="D51" s="99" t="s">
        <v>151</v>
      </c>
      <c r="E51" s="100">
        <v>950</v>
      </c>
      <c r="F51" s="101"/>
      <c r="G51" s="101">
        <f t="shared" si="0"/>
        <v>0</v>
      </c>
      <c r="H51" s="102">
        <v>1.9E-2</v>
      </c>
      <c r="J51" s="221"/>
    </row>
    <row r="52" spans="1:10" ht="24" customHeight="1">
      <c r="A52" s="103">
        <v>35</v>
      </c>
      <c r="B52" s="95" t="s">
        <v>450</v>
      </c>
      <c r="C52" s="95" t="s">
        <v>451</v>
      </c>
      <c r="D52" s="95" t="s">
        <v>151</v>
      </c>
      <c r="E52" s="96">
        <v>950</v>
      </c>
      <c r="F52" s="97"/>
      <c r="G52" s="97">
        <f t="shared" si="0"/>
        <v>0</v>
      </c>
      <c r="H52" s="104">
        <v>0.152</v>
      </c>
      <c r="J52" s="221"/>
    </row>
    <row r="53" spans="1:10" ht="24" customHeight="1">
      <c r="A53" s="103">
        <v>36</v>
      </c>
      <c r="B53" s="95" t="s">
        <v>220</v>
      </c>
      <c r="C53" s="95" t="s">
        <v>221</v>
      </c>
      <c r="D53" s="95" t="s">
        <v>165</v>
      </c>
      <c r="E53" s="96">
        <v>252.51</v>
      </c>
      <c r="F53" s="97"/>
      <c r="G53" s="97">
        <f t="shared" si="0"/>
        <v>0</v>
      </c>
      <c r="H53" s="104">
        <v>0</v>
      </c>
      <c r="J53" s="221"/>
    </row>
    <row r="54" spans="1:10" ht="13.5" customHeight="1">
      <c r="A54" s="103">
        <v>37</v>
      </c>
      <c r="B54" s="95" t="s">
        <v>222</v>
      </c>
      <c r="C54" s="95" t="s">
        <v>223</v>
      </c>
      <c r="D54" s="95" t="s">
        <v>165</v>
      </c>
      <c r="E54" s="96">
        <v>6060.24</v>
      </c>
      <c r="F54" s="97"/>
      <c r="G54" s="97">
        <f t="shared" si="0"/>
        <v>0</v>
      </c>
      <c r="H54" s="104">
        <v>0</v>
      </c>
      <c r="J54" s="221"/>
    </row>
    <row r="55" spans="1:10" ht="13.5" customHeight="1" thickBot="1">
      <c r="A55" s="105">
        <v>38</v>
      </c>
      <c r="B55" s="106" t="s">
        <v>224</v>
      </c>
      <c r="C55" s="106" t="s">
        <v>225</v>
      </c>
      <c r="D55" s="106" t="s">
        <v>165</v>
      </c>
      <c r="E55" s="108">
        <v>252.51</v>
      </c>
      <c r="F55" s="109"/>
      <c r="G55" s="109">
        <f t="shared" si="0"/>
        <v>0</v>
      </c>
      <c r="H55" s="110">
        <v>0</v>
      </c>
      <c r="J55" s="221"/>
    </row>
    <row r="56" spans="1:10" ht="21" customHeight="1" thickBot="1">
      <c r="A56" s="28"/>
      <c r="B56" s="29">
        <v>99</v>
      </c>
      <c r="C56" s="29" t="s">
        <v>1033</v>
      </c>
      <c r="D56" s="29"/>
      <c r="E56" s="30"/>
      <c r="F56" s="31"/>
      <c r="G56" s="31">
        <f>G57</f>
        <v>0</v>
      </c>
      <c r="H56" s="30">
        <f>H57</f>
        <v>0</v>
      </c>
      <c r="J56" s="221"/>
    </row>
    <row r="57" spans="1:10" ht="23.25" thickBot="1">
      <c r="A57" s="148">
        <v>39</v>
      </c>
      <c r="B57" s="149">
        <v>998276101</v>
      </c>
      <c r="C57" s="149" t="s">
        <v>1034</v>
      </c>
      <c r="D57" s="149" t="s">
        <v>165</v>
      </c>
      <c r="E57" s="150">
        <v>66</v>
      </c>
      <c r="F57" s="151"/>
      <c r="G57" s="151">
        <f t="shared" si="0"/>
        <v>0</v>
      </c>
      <c r="H57" s="152">
        <v>0</v>
      </c>
      <c r="J57" s="221"/>
    </row>
    <row r="58" spans="1:10" ht="21" customHeight="1">
      <c r="A58" s="52"/>
      <c r="B58" s="53"/>
      <c r="C58" s="53" t="s">
        <v>132</v>
      </c>
      <c r="D58" s="53"/>
      <c r="E58" s="198"/>
      <c r="F58" s="55"/>
      <c r="G58" s="55">
        <f>G11</f>
        <v>0</v>
      </c>
      <c r="H58" s="54">
        <f>H11</f>
        <v>1365.36438333205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5" fitToHeight="100" orientation="portrait" blackAndWhite="1" r:id="rId1"/>
  <headerFooter alignWithMargins="0">
    <oddFooter>&amp;C   Strana &amp;P  z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J14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453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452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</f>
        <v>0</v>
      </c>
      <c r="H11" s="26">
        <v>0</v>
      </c>
    </row>
    <row r="12" spans="1:10" ht="21" customHeight="1" thickBot="1">
      <c r="A12" s="28"/>
      <c r="B12" s="29" t="s">
        <v>14</v>
      </c>
      <c r="C12" s="29" t="s">
        <v>131</v>
      </c>
      <c r="D12" s="29"/>
      <c r="E12" s="30"/>
      <c r="F12" s="31"/>
      <c r="G12" s="31">
        <f>G13</f>
        <v>0</v>
      </c>
      <c r="H12" s="30">
        <v>0</v>
      </c>
    </row>
    <row r="13" spans="1:10" ht="24" customHeight="1" thickBot="1">
      <c r="A13" s="47">
        <v>1</v>
      </c>
      <c r="B13" s="48" t="s">
        <v>454</v>
      </c>
      <c r="C13" s="48" t="s">
        <v>455</v>
      </c>
      <c r="D13" s="48" t="s">
        <v>177</v>
      </c>
      <c r="E13" s="49">
        <v>2</v>
      </c>
      <c r="F13" s="50"/>
      <c r="G13" s="50">
        <f>ROUND(F13*E13,2)</f>
        <v>0</v>
      </c>
      <c r="H13" s="51">
        <v>0</v>
      </c>
      <c r="J13" s="221"/>
    </row>
    <row r="14" spans="1:10" ht="21" customHeight="1">
      <c r="A14" s="52"/>
      <c r="B14" s="53"/>
      <c r="C14" s="53" t="s">
        <v>132</v>
      </c>
      <c r="D14" s="53"/>
      <c r="E14" s="54"/>
      <c r="F14" s="55"/>
      <c r="G14" s="55">
        <f>G11</f>
        <v>0</v>
      </c>
      <c r="H14" s="54">
        <v>0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J15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457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456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</f>
        <v>0</v>
      </c>
      <c r="H11" s="26">
        <v>0</v>
      </c>
    </row>
    <row r="12" spans="1:10" ht="21" customHeight="1" thickBot="1">
      <c r="A12" s="28"/>
      <c r="B12" s="29" t="s">
        <v>14</v>
      </c>
      <c r="C12" s="29" t="s">
        <v>131</v>
      </c>
      <c r="D12" s="29"/>
      <c r="E12" s="30"/>
      <c r="F12" s="31"/>
      <c r="G12" s="31">
        <f>G13+G14</f>
        <v>0</v>
      </c>
      <c r="H12" s="30">
        <v>0</v>
      </c>
    </row>
    <row r="13" spans="1:10" ht="13.5" customHeight="1">
      <c r="A13" s="32">
        <v>1</v>
      </c>
      <c r="B13" s="33" t="s">
        <v>458</v>
      </c>
      <c r="C13" s="33" t="s">
        <v>459</v>
      </c>
      <c r="D13" s="33" t="s">
        <v>177</v>
      </c>
      <c r="E13" s="34">
        <v>33</v>
      </c>
      <c r="F13" s="35"/>
      <c r="G13" s="35">
        <f>ROUND(F13*E13,2)</f>
        <v>0</v>
      </c>
      <c r="H13" s="36">
        <v>0</v>
      </c>
      <c r="J13" s="221"/>
    </row>
    <row r="14" spans="1:10" ht="24" customHeight="1" thickBot="1">
      <c r="A14" s="42">
        <v>2</v>
      </c>
      <c r="B14" s="43" t="s">
        <v>460</v>
      </c>
      <c r="C14" s="43" t="s">
        <v>461</v>
      </c>
      <c r="D14" s="43" t="s">
        <v>252</v>
      </c>
      <c r="E14" s="44">
        <v>180</v>
      </c>
      <c r="F14" s="45"/>
      <c r="G14" s="45">
        <f>ROUND(E14*F14,2)</f>
        <v>0</v>
      </c>
      <c r="H14" s="46">
        <v>0</v>
      </c>
      <c r="J14" s="221"/>
    </row>
    <row r="15" spans="1:10" ht="21" customHeight="1">
      <c r="A15" s="52"/>
      <c r="B15" s="53"/>
      <c r="C15" s="53" t="s">
        <v>132</v>
      </c>
      <c r="D15" s="53"/>
      <c r="E15" s="54"/>
      <c r="F15" s="55"/>
      <c r="G15" s="55">
        <f>G11</f>
        <v>0</v>
      </c>
      <c r="H15" s="54">
        <v>0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25"/>
  <sheetViews>
    <sheetView showGridLines="0" workbookViewId="0">
      <selection activeCell="I1" sqref="I1"/>
    </sheetView>
  </sheetViews>
  <sheetFormatPr defaultColWidth="10.5" defaultRowHeight="12" customHeight="1"/>
  <cols>
    <col min="1" max="1" width="4.83203125" style="56" customWidth="1"/>
    <col min="2" max="2" width="12.3320312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462</v>
      </c>
      <c r="B3" s="20"/>
      <c r="C3" s="20"/>
      <c r="D3" s="20"/>
      <c r="E3" s="7" t="s">
        <v>464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463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G12+G18</f>
        <v>0</v>
      </c>
      <c r="H11" s="26">
        <v>4.6097919999999997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SUM(G13:G17)</f>
        <v>0</v>
      </c>
      <c r="H12" s="30">
        <v>4.6097919999999997</v>
      </c>
    </row>
    <row r="13" spans="1:10" ht="13.5" customHeight="1">
      <c r="A13" s="98">
        <v>1</v>
      </c>
      <c r="B13" s="99" t="s">
        <v>467</v>
      </c>
      <c r="C13" s="99" t="s">
        <v>468</v>
      </c>
      <c r="D13" s="99" t="s">
        <v>154</v>
      </c>
      <c r="E13" s="100">
        <v>71.28</v>
      </c>
      <c r="F13" s="101"/>
      <c r="G13" s="101">
        <f>ROUND(F13*E13,2)</f>
        <v>0</v>
      </c>
      <c r="H13" s="102">
        <v>0</v>
      </c>
      <c r="J13" s="221"/>
    </row>
    <row r="14" spans="1:10" ht="24" customHeight="1">
      <c r="A14" s="103">
        <v>2</v>
      </c>
      <c r="B14" s="95" t="s">
        <v>161</v>
      </c>
      <c r="C14" s="95" t="s">
        <v>1036</v>
      </c>
      <c r="D14" s="95" t="s">
        <v>154</v>
      </c>
      <c r="E14" s="96">
        <v>25.08</v>
      </c>
      <c r="F14" s="97"/>
      <c r="G14" s="97">
        <f t="shared" ref="G14:G24" si="0">ROUND(F14*E14,2)</f>
        <v>0</v>
      </c>
      <c r="H14" s="104">
        <v>0</v>
      </c>
      <c r="J14" s="221"/>
    </row>
    <row r="15" spans="1:10" ht="24" customHeight="1">
      <c r="A15" s="103">
        <v>3</v>
      </c>
      <c r="B15" s="95" t="s">
        <v>163</v>
      </c>
      <c r="C15" s="95" t="s">
        <v>164</v>
      </c>
      <c r="D15" s="95" t="s">
        <v>165</v>
      </c>
      <c r="E15" s="96">
        <v>47.652000000000001</v>
      </c>
      <c r="F15" s="97"/>
      <c r="G15" s="97">
        <f t="shared" si="0"/>
        <v>0</v>
      </c>
      <c r="H15" s="104">
        <v>0</v>
      </c>
      <c r="J15" s="221"/>
    </row>
    <row r="16" spans="1:10" ht="24" customHeight="1">
      <c r="A16" s="103">
        <v>4</v>
      </c>
      <c r="B16" s="95" t="s">
        <v>166</v>
      </c>
      <c r="C16" s="95" t="s">
        <v>167</v>
      </c>
      <c r="D16" s="95" t="s">
        <v>154</v>
      </c>
      <c r="E16" s="96">
        <v>46.2</v>
      </c>
      <c r="F16" s="97"/>
      <c r="G16" s="97">
        <f t="shared" si="0"/>
        <v>0</v>
      </c>
      <c r="H16" s="104">
        <v>0</v>
      </c>
      <c r="J16" s="221"/>
    </row>
    <row r="17" spans="1:10" s="168" customFormat="1" ht="13.5" customHeight="1" thickBot="1">
      <c r="A17" s="182">
        <v>5</v>
      </c>
      <c r="B17" s="183" t="s">
        <v>168</v>
      </c>
      <c r="C17" s="183" t="s">
        <v>1182</v>
      </c>
      <c r="D17" s="183" t="s">
        <v>154</v>
      </c>
      <c r="E17" s="184">
        <v>2.8159999999999998</v>
      </c>
      <c r="F17" s="185"/>
      <c r="G17" s="185">
        <f t="shared" si="0"/>
        <v>0</v>
      </c>
      <c r="H17" s="186">
        <v>4.6097919999999997</v>
      </c>
      <c r="J17" s="221"/>
    </row>
    <row r="18" spans="1:10" ht="21" customHeight="1" thickBot="1">
      <c r="A18" s="28"/>
      <c r="B18" s="29" t="s">
        <v>465</v>
      </c>
      <c r="C18" s="29" t="s">
        <v>466</v>
      </c>
      <c r="D18" s="29"/>
      <c r="E18" s="30"/>
      <c r="F18" s="31"/>
      <c r="G18" s="31">
        <f>SUM(G19:G24)</f>
        <v>0</v>
      </c>
      <c r="H18" s="30">
        <v>0</v>
      </c>
      <c r="J18" s="221"/>
    </row>
    <row r="19" spans="1:10" ht="11.25">
      <c r="A19" s="98">
        <v>6</v>
      </c>
      <c r="B19" s="99" t="s">
        <v>469</v>
      </c>
      <c r="C19" s="99" t="s">
        <v>1566</v>
      </c>
      <c r="D19" s="99" t="s">
        <v>177</v>
      </c>
      <c r="E19" s="100">
        <v>1</v>
      </c>
      <c r="F19" s="101"/>
      <c r="G19" s="101">
        <f t="shared" si="0"/>
        <v>0</v>
      </c>
      <c r="H19" s="102">
        <v>0</v>
      </c>
      <c r="J19" s="221"/>
    </row>
    <row r="20" spans="1:10" ht="24" customHeight="1">
      <c r="A20" s="103">
        <v>7</v>
      </c>
      <c r="B20" s="95" t="s">
        <v>471</v>
      </c>
      <c r="C20" s="95" t="s">
        <v>472</v>
      </c>
      <c r="D20" s="95" t="s">
        <v>432</v>
      </c>
      <c r="E20" s="96">
        <v>1</v>
      </c>
      <c r="F20" s="97"/>
      <c r="G20" s="97">
        <f t="shared" si="0"/>
        <v>0</v>
      </c>
      <c r="H20" s="104">
        <v>0</v>
      </c>
      <c r="J20" s="221"/>
    </row>
    <row r="21" spans="1:10" ht="13.5" customHeight="1">
      <c r="A21" s="103">
        <v>8</v>
      </c>
      <c r="B21" s="95" t="s">
        <v>473</v>
      </c>
      <c r="C21" s="95" t="s">
        <v>474</v>
      </c>
      <c r="D21" s="95" t="s">
        <v>177</v>
      </c>
      <c r="E21" s="96">
        <v>1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9</v>
      </c>
      <c r="B22" s="95" t="s">
        <v>475</v>
      </c>
      <c r="C22" s="95" t="s">
        <v>476</v>
      </c>
      <c r="D22" s="95" t="s">
        <v>177</v>
      </c>
      <c r="E22" s="96">
        <v>1</v>
      </c>
      <c r="F22" s="97"/>
      <c r="G22" s="97">
        <f t="shared" si="0"/>
        <v>0</v>
      </c>
      <c r="H22" s="104">
        <v>0</v>
      </c>
      <c r="J22" s="221"/>
    </row>
    <row r="23" spans="1:10" ht="13.5" customHeight="1">
      <c r="A23" s="103">
        <v>10</v>
      </c>
      <c r="B23" s="95" t="s">
        <v>477</v>
      </c>
      <c r="C23" s="95" t="s">
        <v>478</v>
      </c>
      <c r="D23" s="95" t="s">
        <v>177</v>
      </c>
      <c r="E23" s="96">
        <v>1</v>
      </c>
      <c r="F23" s="97"/>
      <c r="G23" s="97">
        <f t="shared" si="0"/>
        <v>0</v>
      </c>
      <c r="H23" s="104">
        <v>0</v>
      </c>
      <c r="J23" s="221"/>
    </row>
    <row r="24" spans="1:10" ht="24" customHeight="1" thickBot="1">
      <c r="A24" s="105">
        <v>11</v>
      </c>
      <c r="B24" s="106" t="s">
        <v>479</v>
      </c>
      <c r="C24" s="106" t="s">
        <v>480</v>
      </c>
      <c r="D24" s="106" t="s">
        <v>177</v>
      </c>
      <c r="E24" s="108">
        <v>2</v>
      </c>
      <c r="F24" s="109"/>
      <c r="G24" s="109">
        <f t="shared" si="0"/>
        <v>0</v>
      </c>
      <c r="H24" s="110">
        <v>0</v>
      </c>
      <c r="J24" s="221"/>
    </row>
    <row r="25" spans="1:10" ht="21" customHeight="1">
      <c r="A25" s="52"/>
      <c r="B25" s="53"/>
      <c r="C25" s="53" t="s">
        <v>132</v>
      </c>
      <c r="D25" s="53"/>
      <c r="E25" s="54"/>
      <c r="F25" s="55"/>
      <c r="G25" s="55">
        <f>G11</f>
        <v>0</v>
      </c>
      <c r="H25" s="54">
        <v>4.6097919999999997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6" fitToHeight="100" orientation="portrait" blackAndWhite="1" r:id="rId1"/>
  <headerFooter alignWithMargins="0">
    <oddFooter>&amp;C   Strana &amp;P  z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J192"/>
  <sheetViews>
    <sheetView showGridLines="0" workbookViewId="0">
      <selection activeCell="I1" sqref="I1"/>
    </sheetView>
  </sheetViews>
  <sheetFormatPr defaultColWidth="10.5" defaultRowHeight="12" customHeight="1"/>
  <cols>
    <col min="1" max="1" width="5.83203125" style="56" customWidth="1"/>
    <col min="2" max="2" width="12.33203125" style="57" customWidth="1"/>
    <col min="3" max="3" width="49.83203125" style="57" customWidth="1"/>
    <col min="4" max="4" width="6.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462</v>
      </c>
      <c r="B3" s="20"/>
      <c r="C3" s="20"/>
      <c r="D3" s="20"/>
      <c r="E3" s="7" t="s">
        <v>482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481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483</v>
      </c>
      <c r="D11" s="25"/>
      <c r="E11" s="26"/>
      <c r="F11" s="27"/>
      <c r="G11" s="27">
        <f>G12+G22+G27+G47+G67+G75+G88+G100+G108</f>
        <v>0</v>
      </c>
      <c r="H11" s="26">
        <v>1152.43107197769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SUM(G13:G21)</f>
        <v>0</v>
      </c>
      <c r="H12" s="30">
        <v>115.53946000000001</v>
      </c>
    </row>
    <row r="13" spans="1:10" ht="24" customHeight="1">
      <c r="A13" s="98">
        <v>1</v>
      </c>
      <c r="B13" s="99" t="s">
        <v>510</v>
      </c>
      <c r="C13" s="99" t="s">
        <v>511</v>
      </c>
      <c r="D13" s="99" t="s">
        <v>249</v>
      </c>
      <c r="E13" s="100">
        <v>700</v>
      </c>
      <c r="F13" s="101"/>
      <c r="G13" s="101">
        <f>ROUND(F13*E13,2)</f>
        <v>0</v>
      </c>
      <c r="H13" s="102">
        <v>0</v>
      </c>
      <c r="J13" s="221"/>
    </row>
    <row r="14" spans="1:10" ht="24" customHeight="1">
      <c r="A14" s="103">
        <v>2</v>
      </c>
      <c r="B14" s="95" t="s">
        <v>512</v>
      </c>
      <c r="C14" s="95" t="s">
        <v>513</v>
      </c>
      <c r="D14" s="95" t="s">
        <v>252</v>
      </c>
      <c r="E14" s="96">
        <v>30</v>
      </c>
      <c r="F14" s="97"/>
      <c r="G14" s="97">
        <f t="shared" ref="G14:G21" si="0">ROUND(F14*E14,2)</f>
        <v>0</v>
      </c>
      <c r="H14" s="104">
        <v>0</v>
      </c>
      <c r="J14" s="221"/>
    </row>
    <row r="15" spans="1:10" ht="13.5" customHeight="1">
      <c r="A15" s="103">
        <v>3</v>
      </c>
      <c r="B15" s="95" t="s">
        <v>467</v>
      </c>
      <c r="C15" s="95" t="s">
        <v>468</v>
      </c>
      <c r="D15" s="95" t="s">
        <v>154</v>
      </c>
      <c r="E15" s="96">
        <v>1169.83</v>
      </c>
      <c r="F15" s="97"/>
      <c r="G15" s="97">
        <f t="shared" si="0"/>
        <v>0</v>
      </c>
      <c r="H15" s="104">
        <v>0</v>
      </c>
      <c r="J15" s="221"/>
    </row>
    <row r="16" spans="1:10" ht="24" customHeight="1">
      <c r="A16" s="103">
        <v>4</v>
      </c>
      <c r="B16" s="95" t="s">
        <v>514</v>
      </c>
      <c r="C16" s="95" t="s">
        <v>515</v>
      </c>
      <c r="D16" s="95" t="s">
        <v>154</v>
      </c>
      <c r="E16" s="96">
        <v>757.58799999999997</v>
      </c>
      <c r="F16" s="97"/>
      <c r="G16" s="97">
        <f t="shared" si="0"/>
        <v>0</v>
      </c>
      <c r="H16" s="104">
        <v>0</v>
      </c>
      <c r="J16" s="221"/>
    </row>
    <row r="17" spans="1:10" ht="24" customHeight="1">
      <c r="A17" s="103">
        <v>5</v>
      </c>
      <c r="B17" s="95" t="s">
        <v>161</v>
      </c>
      <c r="C17" s="95" t="s">
        <v>162</v>
      </c>
      <c r="D17" s="95" t="s">
        <v>154</v>
      </c>
      <c r="E17" s="96">
        <v>791.83600000000001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 t="s">
        <v>516</v>
      </c>
      <c r="C18" s="95" t="s">
        <v>517</v>
      </c>
      <c r="D18" s="95" t="s">
        <v>154</v>
      </c>
      <c r="E18" s="96">
        <v>378.79399999999998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163</v>
      </c>
      <c r="C19" s="95" t="s">
        <v>164</v>
      </c>
      <c r="D19" s="95" t="s">
        <v>165</v>
      </c>
      <c r="E19" s="96">
        <v>1502.9680000000001</v>
      </c>
      <c r="F19" s="97"/>
      <c r="G19" s="97">
        <f t="shared" si="0"/>
        <v>0</v>
      </c>
      <c r="H19" s="104">
        <v>0</v>
      </c>
      <c r="J19" s="221"/>
    </row>
    <row r="20" spans="1:10" ht="24" customHeight="1">
      <c r="A20" s="103">
        <v>8</v>
      </c>
      <c r="B20" s="95" t="s">
        <v>166</v>
      </c>
      <c r="C20" s="95" t="s">
        <v>167</v>
      </c>
      <c r="D20" s="95" t="s">
        <v>154</v>
      </c>
      <c r="E20" s="96">
        <v>378.79399999999998</v>
      </c>
      <c r="F20" s="97"/>
      <c r="G20" s="97">
        <f t="shared" si="0"/>
        <v>0</v>
      </c>
      <c r="H20" s="104">
        <v>0</v>
      </c>
      <c r="J20" s="221"/>
    </row>
    <row r="21" spans="1:10" s="168" customFormat="1" ht="13.5" customHeight="1" thickBot="1">
      <c r="A21" s="182">
        <v>9</v>
      </c>
      <c r="B21" s="183" t="s">
        <v>168</v>
      </c>
      <c r="C21" s="183" t="s">
        <v>1182</v>
      </c>
      <c r="D21" s="183" t="s">
        <v>154</v>
      </c>
      <c r="E21" s="184">
        <v>70.58</v>
      </c>
      <c r="F21" s="185"/>
      <c r="G21" s="185">
        <f t="shared" si="0"/>
        <v>0</v>
      </c>
      <c r="H21" s="186">
        <v>115.53946000000001</v>
      </c>
      <c r="J21" s="221"/>
    </row>
    <row r="22" spans="1:10" ht="21" customHeight="1" thickBot="1">
      <c r="A22" s="28"/>
      <c r="B22" s="29" t="s">
        <v>6</v>
      </c>
      <c r="C22" s="29" t="s">
        <v>264</v>
      </c>
      <c r="D22" s="29"/>
      <c r="E22" s="30"/>
      <c r="F22" s="31"/>
      <c r="G22" s="31">
        <f>SUM(G23:G26)</f>
        <v>0</v>
      </c>
      <c r="H22" s="30">
        <v>50.117990800000001</v>
      </c>
      <c r="J22" s="221"/>
    </row>
    <row r="23" spans="1:10" ht="24" customHeight="1">
      <c r="A23" s="98">
        <v>10</v>
      </c>
      <c r="B23" s="99" t="s">
        <v>518</v>
      </c>
      <c r="C23" s="99" t="s">
        <v>519</v>
      </c>
      <c r="D23" s="99" t="s">
        <v>154</v>
      </c>
      <c r="E23" s="100">
        <v>21.84</v>
      </c>
      <c r="F23" s="101"/>
      <c r="G23" s="101">
        <f>ROUND(F23*E23,2)</f>
        <v>0</v>
      </c>
      <c r="H23" s="102">
        <v>48.307896</v>
      </c>
      <c r="J23" s="221"/>
    </row>
    <row r="24" spans="1:10" ht="13.5" customHeight="1">
      <c r="A24" s="103">
        <v>11</v>
      </c>
      <c r="B24" s="95" t="s">
        <v>367</v>
      </c>
      <c r="C24" s="95" t="s">
        <v>368</v>
      </c>
      <c r="D24" s="95" t="s">
        <v>144</v>
      </c>
      <c r="E24" s="96">
        <v>8.44</v>
      </c>
      <c r="F24" s="97"/>
      <c r="G24" s="97">
        <f t="shared" ref="G24:G90" si="1">ROUND(F24*E24,2)</f>
        <v>0</v>
      </c>
      <c r="H24" s="104">
        <v>5.6547999999999998E-3</v>
      </c>
      <c r="J24" s="221"/>
    </row>
    <row r="25" spans="1:10" ht="13.5" customHeight="1">
      <c r="A25" s="103">
        <v>12</v>
      </c>
      <c r="B25" s="95" t="s">
        <v>369</v>
      </c>
      <c r="C25" s="95" t="s">
        <v>370</v>
      </c>
      <c r="D25" s="95" t="s">
        <v>144</v>
      </c>
      <c r="E25" s="96">
        <v>8.44</v>
      </c>
      <c r="F25" s="97"/>
      <c r="G25" s="97">
        <f t="shared" si="1"/>
        <v>0</v>
      </c>
      <c r="H25" s="104">
        <v>0</v>
      </c>
      <c r="J25" s="221"/>
    </row>
    <row r="26" spans="1:10" ht="13.5" customHeight="1" thickBot="1">
      <c r="A26" s="105">
        <v>13</v>
      </c>
      <c r="B26" s="106" t="s">
        <v>371</v>
      </c>
      <c r="C26" s="106" t="s">
        <v>372</v>
      </c>
      <c r="D26" s="106" t="s">
        <v>165</v>
      </c>
      <c r="E26" s="108">
        <v>1.5</v>
      </c>
      <c r="F26" s="109"/>
      <c r="G26" s="109">
        <f t="shared" si="1"/>
        <v>0</v>
      </c>
      <c r="H26" s="110">
        <v>1.80444</v>
      </c>
      <c r="J26" s="221"/>
    </row>
    <row r="27" spans="1:10" ht="21" customHeight="1" thickBot="1">
      <c r="A27" s="28"/>
      <c r="B27" s="29" t="s">
        <v>7</v>
      </c>
      <c r="C27" s="29" t="s">
        <v>127</v>
      </c>
      <c r="D27" s="29"/>
      <c r="E27" s="30"/>
      <c r="F27" s="31"/>
      <c r="G27" s="31">
        <f>SUM(G28:G46)</f>
        <v>0</v>
      </c>
      <c r="H27" s="30">
        <v>849.43050120999999</v>
      </c>
      <c r="J27" s="221"/>
    </row>
    <row r="28" spans="1:10" ht="24" customHeight="1">
      <c r="A28" s="98">
        <v>14</v>
      </c>
      <c r="B28" s="99" t="s">
        <v>520</v>
      </c>
      <c r="C28" s="99" t="s">
        <v>521</v>
      </c>
      <c r="D28" s="99" t="s">
        <v>154</v>
      </c>
      <c r="E28" s="100">
        <v>0.48</v>
      </c>
      <c r="F28" s="101"/>
      <c r="G28" s="101">
        <f t="shared" si="1"/>
        <v>0</v>
      </c>
      <c r="H28" s="102">
        <v>0.33100000000000002</v>
      </c>
      <c r="J28" s="221"/>
    </row>
    <row r="29" spans="1:10" ht="24" customHeight="1">
      <c r="A29" s="103">
        <v>15</v>
      </c>
      <c r="B29" s="95" t="s">
        <v>522</v>
      </c>
      <c r="C29" s="95" t="s">
        <v>523</v>
      </c>
      <c r="D29" s="95" t="s">
        <v>154</v>
      </c>
      <c r="E29" s="96">
        <v>55.171999999999997</v>
      </c>
      <c r="F29" s="97"/>
      <c r="G29" s="97">
        <f t="shared" si="1"/>
        <v>0</v>
      </c>
      <c r="H29" s="104">
        <v>38.101231480000003</v>
      </c>
      <c r="J29" s="221"/>
    </row>
    <row r="30" spans="1:10" ht="24" customHeight="1">
      <c r="A30" s="103">
        <v>16</v>
      </c>
      <c r="B30" s="95" t="s">
        <v>524</v>
      </c>
      <c r="C30" s="95" t="s">
        <v>525</v>
      </c>
      <c r="D30" s="95" t="s">
        <v>154</v>
      </c>
      <c r="E30" s="96">
        <v>8.1199999999999992</v>
      </c>
      <c r="F30" s="97"/>
      <c r="G30" s="97">
        <f t="shared" si="1"/>
        <v>0</v>
      </c>
      <c r="H30" s="104">
        <v>17.960628</v>
      </c>
      <c r="J30" s="221"/>
    </row>
    <row r="31" spans="1:10" ht="24" customHeight="1">
      <c r="A31" s="103">
        <v>17</v>
      </c>
      <c r="B31" s="95" t="s">
        <v>526</v>
      </c>
      <c r="C31" s="95" t="s">
        <v>527</v>
      </c>
      <c r="D31" s="95" t="s">
        <v>144</v>
      </c>
      <c r="E31" s="96">
        <v>42.2</v>
      </c>
      <c r="F31" s="97"/>
      <c r="G31" s="97">
        <f t="shared" si="1"/>
        <v>0</v>
      </c>
      <c r="H31" s="104">
        <v>9.1151999999999997E-2</v>
      </c>
      <c r="J31" s="221"/>
    </row>
    <row r="32" spans="1:10" ht="24" customHeight="1">
      <c r="A32" s="103">
        <v>18</v>
      </c>
      <c r="B32" s="95" t="s">
        <v>528</v>
      </c>
      <c r="C32" s="95" t="s">
        <v>529</v>
      </c>
      <c r="D32" s="95" t="s">
        <v>144</v>
      </c>
      <c r="E32" s="96">
        <v>42.2</v>
      </c>
      <c r="F32" s="97"/>
      <c r="G32" s="97">
        <f t="shared" si="1"/>
        <v>0</v>
      </c>
      <c r="H32" s="104">
        <v>0</v>
      </c>
      <c r="J32" s="221"/>
    </row>
    <row r="33" spans="1:10" ht="24" customHeight="1">
      <c r="A33" s="103">
        <v>19</v>
      </c>
      <c r="B33" s="95" t="s">
        <v>530</v>
      </c>
      <c r="C33" s="95" t="s">
        <v>531</v>
      </c>
      <c r="D33" s="95" t="s">
        <v>165</v>
      </c>
      <c r="E33" s="96">
        <v>0.2</v>
      </c>
      <c r="F33" s="97"/>
      <c r="G33" s="97">
        <f t="shared" si="1"/>
        <v>0</v>
      </c>
      <c r="H33" s="104">
        <v>0.240592</v>
      </c>
      <c r="J33" s="221"/>
    </row>
    <row r="34" spans="1:10" ht="24" customHeight="1">
      <c r="A34" s="103">
        <v>20</v>
      </c>
      <c r="B34" s="95" t="s">
        <v>532</v>
      </c>
      <c r="C34" s="95" t="s">
        <v>533</v>
      </c>
      <c r="D34" s="95" t="s">
        <v>177</v>
      </c>
      <c r="E34" s="96">
        <v>1</v>
      </c>
      <c r="F34" s="97"/>
      <c r="G34" s="97">
        <f t="shared" si="1"/>
        <v>0</v>
      </c>
      <c r="H34" s="104">
        <v>8.3739999999999995E-2</v>
      </c>
      <c r="J34" s="221"/>
    </row>
    <row r="35" spans="1:10" ht="24" customHeight="1">
      <c r="A35" s="103">
        <v>21</v>
      </c>
      <c r="B35" s="95" t="s">
        <v>534</v>
      </c>
      <c r="C35" s="95" t="s">
        <v>535</v>
      </c>
      <c r="D35" s="95" t="s">
        <v>177</v>
      </c>
      <c r="E35" s="96">
        <v>4</v>
      </c>
      <c r="F35" s="97"/>
      <c r="G35" s="97">
        <f t="shared" si="1"/>
        <v>0</v>
      </c>
      <c r="H35" s="104">
        <v>0.41768</v>
      </c>
      <c r="J35" s="221"/>
    </row>
    <row r="36" spans="1:10" ht="24" customHeight="1">
      <c r="A36" s="103">
        <v>22</v>
      </c>
      <c r="B36" s="95" t="s">
        <v>536</v>
      </c>
      <c r="C36" s="95" t="s">
        <v>537</v>
      </c>
      <c r="D36" s="95" t="s">
        <v>177</v>
      </c>
      <c r="E36" s="96">
        <v>13</v>
      </c>
      <c r="F36" s="97"/>
      <c r="G36" s="97">
        <f t="shared" si="1"/>
        <v>0</v>
      </c>
      <c r="H36" s="104">
        <v>1.5717000000000001</v>
      </c>
      <c r="J36" s="221"/>
    </row>
    <row r="37" spans="1:10" ht="24" customHeight="1">
      <c r="A37" s="103">
        <v>23</v>
      </c>
      <c r="B37" s="95" t="s">
        <v>538</v>
      </c>
      <c r="C37" s="95" t="s">
        <v>539</v>
      </c>
      <c r="D37" s="95" t="s">
        <v>177</v>
      </c>
      <c r="E37" s="96">
        <v>1</v>
      </c>
      <c r="F37" s="97"/>
      <c r="G37" s="97">
        <f t="shared" si="1"/>
        <v>0</v>
      </c>
      <c r="H37" s="104">
        <v>0.18074000000000001</v>
      </c>
      <c r="J37" s="221"/>
    </row>
    <row r="38" spans="1:10" ht="24" customHeight="1">
      <c r="A38" s="103">
        <v>24</v>
      </c>
      <c r="B38" s="95" t="s">
        <v>540</v>
      </c>
      <c r="C38" s="95" t="s">
        <v>541</v>
      </c>
      <c r="D38" s="95" t="s">
        <v>177</v>
      </c>
      <c r="E38" s="96">
        <v>2</v>
      </c>
      <c r="F38" s="97"/>
      <c r="G38" s="97">
        <f t="shared" si="1"/>
        <v>0</v>
      </c>
      <c r="H38" s="104">
        <v>8.0519999999999994E-2</v>
      </c>
      <c r="J38" s="221"/>
    </row>
    <row r="39" spans="1:10" ht="24" customHeight="1">
      <c r="A39" s="103">
        <v>25</v>
      </c>
      <c r="B39" s="95" t="s">
        <v>542</v>
      </c>
      <c r="C39" s="95" t="s">
        <v>543</v>
      </c>
      <c r="D39" s="95" t="s">
        <v>144</v>
      </c>
      <c r="E39" s="96">
        <v>83.5</v>
      </c>
      <c r="F39" s="97"/>
      <c r="G39" s="97">
        <f t="shared" si="1"/>
        <v>0</v>
      </c>
      <c r="H39" s="104">
        <v>8.5787899999999997</v>
      </c>
      <c r="J39" s="221"/>
    </row>
    <row r="40" spans="1:10" ht="24" customHeight="1">
      <c r="A40" s="103">
        <v>26</v>
      </c>
      <c r="B40" s="95" t="s">
        <v>544</v>
      </c>
      <c r="C40" s="95" t="s">
        <v>545</v>
      </c>
      <c r="D40" s="95" t="s">
        <v>154</v>
      </c>
      <c r="E40" s="96">
        <v>30.62</v>
      </c>
      <c r="F40" s="97"/>
      <c r="G40" s="97">
        <f t="shared" si="1"/>
        <v>0</v>
      </c>
      <c r="H40" s="104">
        <v>68.819980999999999</v>
      </c>
      <c r="J40" s="221"/>
    </row>
    <row r="41" spans="1:10" ht="24" customHeight="1">
      <c r="A41" s="103">
        <v>27</v>
      </c>
      <c r="B41" s="95" t="s">
        <v>546</v>
      </c>
      <c r="C41" s="95" t="s">
        <v>547</v>
      </c>
      <c r="D41" s="95" t="s">
        <v>154</v>
      </c>
      <c r="E41" s="96">
        <v>59.45</v>
      </c>
      <c r="F41" s="97"/>
      <c r="G41" s="97">
        <f t="shared" si="1"/>
        <v>0</v>
      </c>
      <c r="H41" s="104">
        <v>133.5247</v>
      </c>
      <c r="J41" s="221"/>
    </row>
    <row r="42" spans="1:10" ht="24" customHeight="1">
      <c r="A42" s="103">
        <v>28</v>
      </c>
      <c r="B42" s="95" t="s">
        <v>548</v>
      </c>
      <c r="C42" s="95" t="s">
        <v>549</v>
      </c>
      <c r="D42" s="95" t="s">
        <v>154</v>
      </c>
      <c r="E42" s="96">
        <v>67.451999999999998</v>
      </c>
      <c r="F42" s="97"/>
      <c r="G42" s="97">
        <f t="shared" si="1"/>
        <v>0</v>
      </c>
      <c r="H42" s="104">
        <v>157.22116872000001</v>
      </c>
      <c r="J42" s="221"/>
    </row>
    <row r="43" spans="1:10" ht="24" customHeight="1">
      <c r="A43" s="103">
        <v>29</v>
      </c>
      <c r="B43" s="95" t="s">
        <v>550</v>
      </c>
      <c r="C43" s="95" t="s">
        <v>551</v>
      </c>
      <c r="D43" s="95" t="s">
        <v>154</v>
      </c>
      <c r="E43" s="96">
        <v>165.07400000000001</v>
      </c>
      <c r="F43" s="97"/>
      <c r="G43" s="97">
        <f t="shared" si="1"/>
        <v>0</v>
      </c>
      <c r="H43" s="104">
        <v>384.56464410000001</v>
      </c>
      <c r="J43" s="221"/>
    </row>
    <row r="44" spans="1:10" ht="24" customHeight="1">
      <c r="A44" s="103">
        <v>30</v>
      </c>
      <c r="B44" s="95" t="s">
        <v>552</v>
      </c>
      <c r="C44" s="95" t="s">
        <v>553</v>
      </c>
      <c r="D44" s="95" t="s">
        <v>144</v>
      </c>
      <c r="E44" s="96">
        <v>1069.175</v>
      </c>
      <c r="F44" s="97"/>
      <c r="G44" s="97">
        <f t="shared" si="1"/>
        <v>0</v>
      </c>
      <c r="H44" s="104">
        <v>10.06093675</v>
      </c>
      <c r="J44" s="221"/>
    </row>
    <row r="45" spans="1:10" ht="24" customHeight="1">
      <c r="A45" s="103">
        <v>31</v>
      </c>
      <c r="B45" s="95" t="s">
        <v>554</v>
      </c>
      <c r="C45" s="95" t="s">
        <v>555</v>
      </c>
      <c r="D45" s="95" t="s">
        <v>144</v>
      </c>
      <c r="E45" s="96">
        <v>1069.175</v>
      </c>
      <c r="F45" s="97"/>
      <c r="G45" s="97">
        <f t="shared" si="1"/>
        <v>0</v>
      </c>
      <c r="H45" s="104">
        <v>0</v>
      </c>
      <c r="J45" s="221"/>
    </row>
    <row r="46" spans="1:10" ht="24" customHeight="1" thickBot="1">
      <c r="A46" s="105">
        <v>32</v>
      </c>
      <c r="B46" s="106" t="s">
        <v>556</v>
      </c>
      <c r="C46" s="106" t="s">
        <v>557</v>
      </c>
      <c r="D46" s="106" t="s">
        <v>165</v>
      </c>
      <c r="E46" s="108">
        <v>27.902999999999999</v>
      </c>
      <c r="F46" s="109"/>
      <c r="G46" s="109">
        <f t="shared" si="1"/>
        <v>0</v>
      </c>
      <c r="H46" s="110">
        <v>28.263506759999999</v>
      </c>
      <c r="J46" s="221"/>
    </row>
    <row r="47" spans="1:10" ht="21" customHeight="1" thickBot="1">
      <c r="A47" s="28"/>
      <c r="B47" s="29" t="s">
        <v>484</v>
      </c>
      <c r="C47" s="29" t="s">
        <v>485</v>
      </c>
      <c r="D47" s="29"/>
      <c r="E47" s="30"/>
      <c r="F47" s="31"/>
      <c r="G47" s="31">
        <f>SUM(G48:G66)</f>
        <v>0</v>
      </c>
      <c r="H47" s="30">
        <v>48.575733557687997</v>
      </c>
      <c r="J47" s="221"/>
    </row>
    <row r="48" spans="1:10" ht="13.5" customHeight="1">
      <c r="A48" s="98">
        <v>33</v>
      </c>
      <c r="B48" s="99" t="s">
        <v>349</v>
      </c>
      <c r="C48" s="99" t="s">
        <v>350</v>
      </c>
      <c r="D48" s="99" t="s">
        <v>309</v>
      </c>
      <c r="E48" s="100">
        <v>500</v>
      </c>
      <c r="F48" s="101"/>
      <c r="G48" s="101">
        <f t="shared" si="1"/>
        <v>0</v>
      </c>
      <c r="H48" s="102">
        <v>0.5</v>
      </c>
      <c r="J48" s="221"/>
    </row>
    <row r="49" spans="1:10" ht="24" customHeight="1">
      <c r="A49" s="103">
        <v>34</v>
      </c>
      <c r="B49" s="95" t="s">
        <v>558</v>
      </c>
      <c r="C49" s="95" t="s">
        <v>559</v>
      </c>
      <c r="D49" s="95" t="s">
        <v>151</v>
      </c>
      <c r="E49" s="96">
        <v>5.25</v>
      </c>
      <c r="F49" s="97"/>
      <c r="G49" s="97">
        <f t="shared" si="1"/>
        <v>0</v>
      </c>
      <c r="H49" s="104">
        <v>0.15725471999999999</v>
      </c>
      <c r="J49" s="221"/>
    </row>
    <row r="50" spans="1:10" s="168" customFormat="1" ht="13.5" customHeight="1">
      <c r="A50" s="167">
        <v>35</v>
      </c>
      <c r="B50" s="163" t="s">
        <v>560</v>
      </c>
      <c r="C50" s="163" t="s">
        <v>561</v>
      </c>
      <c r="D50" s="163" t="s">
        <v>177</v>
      </c>
      <c r="E50" s="164">
        <v>5</v>
      </c>
      <c r="F50" s="165"/>
      <c r="G50" s="165">
        <f t="shared" si="1"/>
        <v>0</v>
      </c>
      <c r="H50" s="166">
        <v>13.5</v>
      </c>
      <c r="J50" s="221"/>
    </row>
    <row r="51" spans="1:10" s="168" customFormat="1" ht="13.5" customHeight="1">
      <c r="A51" s="167">
        <v>36</v>
      </c>
      <c r="B51" s="163" t="s">
        <v>562</v>
      </c>
      <c r="C51" s="163" t="s">
        <v>563</v>
      </c>
      <c r="D51" s="163" t="s">
        <v>177</v>
      </c>
      <c r="E51" s="164">
        <v>1</v>
      </c>
      <c r="F51" s="165"/>
      <c r="G51" s="165">
        <f t="shared" si="1"/>
        <v>0</v>
      </c>
      <c r="H51" s="166">
        <v>2.7</v>
      </c>
      <c r="J51" s="221"/>
    </row>
    <row r="52" spans="1:10" s="168" customFormat="1" ht="13.5" customHeight="1">
      <c r="A52" s="167">
        <v>37</v>
      </c>
      <c r="B52" s="163" t="s">
        <v>564</v>
      </c>
      <c r="C52" s="163" t="s">
        <v>565</v>
      </c>
      <c r="D52" s="163" t="s">
        <v>177</v>
      </c>
      <c r="E52" s="164">
        <v>1</v>
      </c>
      <c r="F52" s="165"/>
      <c r="G52" s="165">
        <f t="shared" si="1"/>
        <v>0</v>
      </c>
      <c r="H52" s="166">
        <v>0.99</v>
      </c>
      <c r="J52" s="221"/>
    </row>
    <row r="53" spans="1:10" s="168" customFormat="1" ht="13.5" customHeight="1">
      <c r="A53" s="167">
        <v>38</v>
      </c>
      <c r="B53" s="163" t="s">
        <v>566</v>
      </c>
      <c r="C53" s="163" t="s">
        <v>567</v>
      </c>
      <c r="D53" s="163" t="s">
        <v>177</v>
      </c>
      <c r="E53" s="164">
        <v>6</v>
      </c>
      <c r="F53" s="165"/>
      <c r="G53" s="165">
        <f t="shared" si="1"/>
        <v>0</v>
      </c>
      <c r="H53" s="166">
        <v>7.1999999999999995E-2</v>
      </c>
      <c r="J53" s="221"/>
    </row>
    <row r="54" spans="1:10" ht="24" customHeight="1">
      <c r="A54" s="103">
        <v>39</v>
      </c>
      <c r="B54" s="95" t="s">
        <v>361</v>
      </c>
      <c r="C54" s="95" t="s">
        <v>362</v>
      </c>
      <c r="D54" s="95" t="s">
        <v>154</v>
      </c>
      <c r="E54" s="96">
        <v>7.2240000000000002</v>
      </c>
      <c r="F54" s="97"/>
      <c r="G54" s="97">
        <f t="shared" si="1"/>
        <v>0</v>
      </c>
      <c r="H54" s="104">
        <v>17.743315277688001</v>
      </c>
      <c r="J54" s="221"/>
    </row>
    <row r="55" spans="1:10" ht="24" customHeight="1">
      <c r="A55" s="103">
        <v>40</v>
      </c>
      <c r="B55" s="95" t="s">
        <v>363</v>
      </c>
      <c r="C55" s="95" t="s">
        <v>364</v>
      </c>
      <c r="D55" s="95" t="s">
        <v>154</v>
      </c>
      <c r="E55" s="96">
        <v>3</v>
      </c>
      <c r="F55" s="97"/>
      <c r="G55" s="97">
        <f t="shared" si="1"/>
        <v>0</v>
      </c>
      <c r="H55" s="104">
        <v>10.45839</v>
      </c>
      <c r="J55" s="221"/>
    </row>
    <row r="56" spans="1:10" ht="24" customHeight="1">
      <c r="A56" s="103">
        <v>41</v>
      </c>
      <c r="B56" s="95" t="s">
        <v>365</v>
      </c>
      <c r="C56" s="95" t="s">
        <v>366</v>
      </c>
      <c r="D56" s="95" t="s">
        <v>154</v>
      </c>
      <c r="E56" s="96">
        <v>1.08</v>
      </c>
      <c r="F56" s="97"/>
      <c r="G56" s="97">
        <f t="shared" si="1"/>
        <v>0</v>
      </c>
      <c r="H56" s="104">
        <v>2.4044471999999999</v>
      </c>
      <c r="J56" s="221"/>
    </row>
    <row r="57" spans="1:10" ht="13.5" customHeight="1">
      <c r="A57" s="103">
        <v>42</v>
      </c>
      <c r="B57" s="95" t="s">
        <v>367</v>
      </c>
      <c r="C57" s="95" t="s">
        <v>368</v>
      </c>
      <c r="D57" s="95" t="s">
        <v>144</v>
      </c>
      <c r="E57" s="96">
        <v>1.5</v>
      </c>
      <c r="F57" s="97"/>
      <c r="G57" s="97">
        <f t="shared" si="1"/>
        <v>0</v>
      </c>
      <c r="H57" s="104">
        <v>1.005E-3</v>
      </c>
      <c r="J57" s="221"/>
    </row>
    <row r="58" spans="1:10" ht="13.5" customHeight="1">
      <c r="A58" s="103">
        <v>43</v>
      </c>
      <c r="B58" s="95" t="s">
        <v>369</v>
      </c>
      <c r="C58" s="95" t="s">
        <v>370</v>
      </c>
      <c r="D58" s="95" t="s">
        <v>144</v>
      </c>
      <c r="E58" s="96">
        <v>1.5</v>
      </c>
      <c r="F58" s="97"/>
      <c r="G58" s="97">
        <f t="shared" si="1"/>
        <v>0</v>
      </c>
      <c r="H58" s="104">
        <v>0</v>
      </c>
      <c r="J58" s="221"/>
    </row>
    <row r="59" spans="1:10" ht="13.5" customHeight="1">
      <c r="A59" s="103">
        <v>44</v>
      </c>
      <c r="B59" s="95" t="s">
        <v>371</v>
      </c>
      <c r="C59" s="95" t="s">
        <v>372</v>
      </c>
      <c r="D59" s="95" t="s">
        <v>165</v>
      </c>
      <c r="E59" s="96">
        <v>4.1000000000000002E-2</v>
      </c>
      <c r="F59" s="97"/>
      <c r="G59" s="97">
        <f t="shared" si="1"/>
        <v>0</v>
      </c>
      <c r="H59" s="104">
        <v>4.9321360000000002E-2</v>
      </c>
      <c r="J59" s="221"/>
    </row>
    <row r="60" spans="1:10" ht="24" customHeight="1">
      <c r="A60" s="103">
        <v>45</v>
      </c>
      <c r="B60" s="95" t="s">
        <v>568</v>
      </c>
      <c r="C60" s="95" t="s">
        <v>569</v>
      </c>
      <c r="D60" s="95" t="s">
        <v>177</v>
      </c>
      <c r="E60" s="96">
        <v>1</v>
      </c>
      <c r="F60" s="97"/>
      <c r="G60" s="97">
        <f t="shared" si="1"/>
        <v>0</v>
      </c>
      <c r="H60" s="104">
        <v>0</v>
      </c>
      <c r="J60" s="221"/>
    </row>
    <row r="61" spans="1:10" ht="24" customHeight="1">
      <c r="A61" s="103">
        <v>46</v>
      </c>
      <c r="B61" s="95" t="s">
        <v>570</v>
      </c>
      <c r="C61" s="95" t="s">
        <v>571</v>
      </c>
      <c r="D61" s="95" t="s">
        <v>177</v>
      </c>
      <c r="E61" s="96">
        <v>1</v>
      </c>
      <c r="F61" s="97"/>
      <c r="G61" s="97">
        <f t="shared" si="1"/>
        <v>0</v>
      </c>
      <c r="H61" s="104">
        <v>0</v>
      </c>
      <c r="J61" s="221"/>
    </row>
    <row r="62" spans="1:10" ht="13.5" customHeight="1">
      <c r="A62" s="103">
        <v>47</v>
      </c>
      <c r="B62" s="95" t="s">
        <v>572</v>
      </c>
      <c r="C62" s="95" t="s">
        <v>573</v>
      </c>
      <c r="D62" s="95" t="s">
        <v>177</v>
      </c>
      <c r="E62" s="96">
        <v>1</v>
      </c>
      <c r="F62" s="97"/>
      <c r="G62" s="97">
        <f t="shared" si="1"/>
        <v>0</v>
      </c>
      <c r="H62" s="104">
        <v>0</v>
      </c>
      <c r="J62" s="221"/>
    </row>
    <row r="63" spans="1:10" ht="13.5" customHeight="1">
      <c r="A63" s="103">
        <v>48</v>
      </c>
      <c r="B63" s="95" t="s">
        <v>393</v>
      </c>
      <c r="C63" s="95" t="s">
        <v>394</v>
      </c>
      <c r="D63" s="95" t="s">
        <v>177</v>
      </c>
      <c r="E63" s="96">
        <v>4</v>
      </c>
      <c r="F63" s="97"/>
      <c r="G63" s="97">
        <f t="shared" si="1"/>
        <v>0</v>
      </c>
      <c r="H63" s="104">
        <v>0</v>
      </c>
      <c r="J63" s="221"/>
    </row>
    <row r="64" spans="1:10" ht="13.5" customHeight="1">
      <c r="A64" s="103">
        <v>49</v>
      </c>
      <c r="B64" s="95" t="s">
        <v>403</v>
      </c>
      <c r="C64" s="95" t="s">
        <v>392</v>
      </c>
      <c r="D64" s="95" t="s">
        <v>177</v>
      </c>
      <c r="E64" s="96">
        <v>1</v>
      </c>
      <c r="F64" s="97"/>
      <c r="G64" s="97">
        <f t="shared" si="1"/>
        <v>0</v>
      </c>
      <c r="H64" s="104">
        <v>0</v>
      </c>
      <c r="J64" s="221"/>
    </row>
    <row r="65" spans="1:10" ht="24" customHeight="1">
      <c r="A65" s="103">
        <v>50</v>
      </c>
      <c r="B65" s="95" t="s">
        <v>405</v>
      </c>
      <c r="C65" s="95" t="s">
        <v>406</v>
      </c>
      <c r="D65" s="95" t="s">
        <v>154</v>
      </c>
      <c r="E65" s="96">
        <v>24.539000000000001</v>
      </c>
      <c r="F65" s="97"/>
      <c r="G65" s="97">
        <f t="shared" si="1"/>
        <v>0</v>
      </c>
      <c r="H65" s="104">
        <v>0</v>
      </c>
      <c r="J65" s="221"/>
    </row>
    <row r="66" spans="1:10" s="168" customFormat="1" ht="13.5" customHeight="1" thickBot="1">
      <c r="A66" s="182">
        <v>51</v>
      </c>
      <c r="B66" s="183" t="s">
        <v>407</v>
      </c>
      <c r="C66" s="183" t="s">
        <v>408</v>
      </c>
      <c r="D66" s="183" t="s">
        <v>154</v>
      </c>
      <c r="E66" s="184">
        <v>25.274999999999999</v>
      </c>
      <c r="F66" s="185"/>
      <c r="G66" s="185">
        <f t="shared" si="1"/>
        <v>0</v>
      </c>
      <c r="H66" s="186">
        <v>0</v>
      </c>
      <c r="J66" s="221"/>
    </row>
    <row r="67" spans="1:10" ht="21" customHeight="1" thickBot="1">
      <c r="A67" s="28"/>
      <c r="B67" s="29" t="s">
        <v>484</v>
      </c>
      <c r="C67" s="29" t="s">
        <v>486</v>
      </c>
      <c r="D67" s="29"/>
      <c r="E67" s="30"/>
      <c r="F67" s="31"/>
      <c r="G67" s="31">
        <f>SUM(G68:G74)</f>
        <v>0</v>
      </c>
      <c r="H67" s="30">
        <v>0</v>
      </c>
      <c r="J67" s="221"/>
    </row>
    <row r="68" spans="1:10" ht="24" customHeight="1">
      <c r="A68" s="98">
        <v>52</v>
      </c>
      <c r="B68" s="99" t="s">
        <v>574</v>
      </c>
      <c r="C68" s="99" t="s">
        <v>470</v>
      </c>
      <c r="D68" s="99" t="s">
        <v>177</v>
      </c>
      <c r="E68" s="100">
        <v>1</v>
      </c>
      <c r="F68" s="101"/>
      <c r="G68" s="101">
        <f t="shared" si="1"/>
        <v>0</v>
      </c>
      <c r="H68" s="102">
        <v>0</v>
      </c>
      <c r="J68" s="221"/>
    </row>
    <row r="69" spans="1:10" ht="24" customHeight="1">
      <c r="A69" s="103">
        <v>53</v>
      </c>
      <c r="B69" s="95" t="s">
        <v>575</v>
      </c>
      <c r="C69" s="95" t="s">
        <v>576</v>
      </c>
      <c r="D69" s="95" t="s">
        <v>432</v>
      </c>
      <c r="E69" s="96">
        <v>1</v>
      </c>
      <c r="F69" s="97"/>
      <c r="G69" s="97">
        <f t="shared" si="1"/>
        <v>0</v>
      </c>
      <c r="H69" s="104">
        <v>0</v>
      </c>
      <c r="J69" s="221"/>
    </row>
    <row r="70" spans="1:10" ht="24" customHeight="1">
      <c r="A70" s="103">
        <v>54</v>
      </c>
      <c r="B70" s="95" t="s">
        <v>577</v>
      </c>
      <c r="C70" s="95" t="s">
        <v>578</v>
      </c>
      <c r="D70" s="95" t="s">
        <v>177</v>
      </c>
      <c r="E70" s="96">
        <v>1</v>
      </c>
      <c r="F70" s="97"/>
      <c r="G70" s="97">
        <f t="shared" si="1"/>
        <v>0</v>
      </c>
      <c r="H70" s="104">
        <v>0</v>
      </c>
      <c r="J70" s="221"/>
    </row>
    <row r="71" spans="1:10" ht="24" customHeight="1">
      <c r="A71" s="103">
        <v>55</v>
      </c>
      <c r="B71" s="95" t="s">
        <v>579</v>
      </c>
      <c r="C71" s="95" t="s">
        <v>580</v>
      </c>
      <c r="D71" s="95" t="s">
        <v>177</v>
      </c>
      <c r="E71" s="96">
        <v>1</v>
      </c>
      <c r="F71" s="97"/>
      <c r="G71" s="97">
        <f t="shared" si="1"/>
        <v>0</v>
      </c>
      <c r="H71" s="104">
        <v>0</v>
      </c>
      <c r="J71" s="221"/>
    </row>
    <row r="72" spans="1:10" ht="24" customHeight="1">
      <c r="A72" s="103">
        <v>56</v>
      </c>
      <c r="B72" s="95" t="s">
        <v>581</v>
      </c>
      <c r="C72" s="95" t="s">
        <v>582</v>
      </c>
      <c r="D72" s="95" t="s">
        <v>177</v>
      </c>
      <c r="E72" s="96">
        <v>1</v>
      </c>
      <c r="F72" s="97"/>
      <c r="G72" s="97">
        <f t="shared" si="1"/>
        <v>0</v>
      </c>
      <c r="H72" s="104">
        <v>0</v>
      </c>
      <c r="J72" s="221"/>
    </row>
    <row r="73" spans="1:10" ht="24" customHeight="1">
      <c r="A73" s="103">
        <v>57</v>
      </c>
      <c r="B73" s="95" t="s">
        <v>583</v>
      </c>
      <c r="C73" s="95" t="s">
        <v>584</v>
      </c>
      <c r="D73" s="95" t="s">
        <v>177</v>
      </c>
      <c r="E73" s="96">
        <v>1</v>
      </c>
      <c r="F73" s="97"/>
      <c r="G73" s="97">
        <f t="shared" si="1"/>
        <v>0</v>
      </c>
      <c r="H73" s="104">
        <v>0</v>
      </c>
      <c r="J73" s="221"/>
    </row>
    <row r="74" spans="1:10" ht="13.5" customHeight="1" thickBot="1">
      <c r="A74" s="105">
        <v>58</v>
      </c>
      <c r="B74" s="106" t="s">
        <v>585</v>
      </c>
      <c r="C74" s="106" t="s">
        <v>586</v>
      </c>
      <c r="D74" s="106" t="s">
        <v>177</v>
      </c>
      <c r="E74" s="108">
        <v>1</v>
      </c>
      <c r="F74" s="109"/>
      <c r="G74" s="109">
        <f t="shared" si="1"/>
        <v>0</v>
      </c>
      <c r="H74" s="110">
        <v>0</v>
      </c>
      <c r="J74" s="221"/>
    </row>
    <row r="75" spans="1:10" ht="21" customHeight="1" thickBot="1">
      <c r="A75" s="28"/>
      <c r="B75" s="29" t="s">
        <v>484</v>
      </c>
      <c r="C75" s="29" t="s">
        <v>487</v>
      </c>
      <c r="D75" s="29"/>
      <c r="E75" s="30"/>
      <c r="F75" s="31"/>
      <c r="G75" s="31">
        <f>SUM(G76:G87)</f>
        <v>0</v>
      </c>
      <c r="H75" s="30">
        <v>9.3237375199999999</v>
      </c>
      <c r="J75" s="221"/>
    </row>
    <row r="76" spans="1:10" ht="24" customHeight="1">
      <c r="A76" s="98">
        <v>59</v>
      </c>
      <c r="B76" s="99" t="s">
        <v>587</v>
      </c>
      <c r="C76" s="99" t="s">
        <v>588</v>
      </c>
      <c r="D76" s="99" t="s">
        <v>154</v>
      </c>
      <c r="E76" s="100">
        <v>3.5209999999999999</v>
      </c>
      <c r="F76" s="101"/>
      <c r="G76" s="101">
        <f t="shared" si="1"/>
        <v>0</v>
      </c>
      <c r="H76" s="102">
        <v>7.9104194400000001</v>
      </c>
      <c r="J76" s="221"/>
    </row>
    <row r="77" spans="1:10" ht="24" customHeight="1">
      <c r="A77" s="103">
        <v>60</v>
      </c>
      <c r="B77" s="95" t="s">
        <v>589</v>
      </c>
      <c r="C77" s="95" t="s">
        <v>590</v>
      </c>
      <c r="D77" s="95" t="s">
        <v>144</v>
      </c>
      <c r="E77" s="96">
        <v>18.210999999999999</v>
      </c>
      <c r="F77" s="97"/>
      <c r="G77" s="97">
        <f t="shared" si="1"/>
        <v>0</v>
      </c>
      <c r="H77" s="104">
        <v>7.8671519999999995E-2</v>
      </c>
      <c r="J77" s="221"/>
    </row>
    <row r="78" spans="1:10" ht="24" customHeight="1">
      <c r="A78" s="103">
        <v>61</v>
      </c>
      <c r="B78" s="95" t="s">
        <v>591</v>
      </c>
      <c r="C78" s="95" t="s">
        <v>592</v>
      </c>
      <c r="D78" s="95" t="s">
        <v>144</v>
      </c>
      <c r="E78" s="96">
        <v>18.210999999999999</v>
      </c>
      <c r="F78" s="97"/>
      <c r="G78" s="97">
        <f t="shared" si="1"/>
        <v>0</v>
      </c>
      <c r="H78" s="104">
        <v>0</v>
      </c>
      <c r="J78" s="221"/>
    </row>
    <row r="79" spans="1:10" ht="13.5" customHeight="1">
      <c r="A79" s="103">
        <v>62</v>
      </c>
      <c r="B79" s="95" t="s">
        <v>593</v>
      </c>
      <c r="C79" s="95" t="s">
        <v>594</v>
      </c>
      <c r="D79" s="95" t="s">
        <v>154</v>
      </c>
      <c r="E79" s="96">
        <v>0.52400000000000002</v>
      </c>
      <c r="F79" s="97"/>
      <c r="G79" s="97">
        <f t="shared" si="1"/>
        <v>0</v>
      </c>
      <c r="H79" s="104">
        <v>1.2697934799999999</v>
      </c>
      <c r="J79" s="221"/>
    </row>
    <row r="80" spans="1:10" ht="13.5" customHeight="1">
      <c r="A80" s="103">
        <v>63</v>
      </c>
      <c r="B80" s="95" t="s">
        <v>595</v>
      </c>
      <c r="C80" s="95" t="s">
        <v>596</v>
      </c>
      <c r="D80" s="95" t="s">
        <v>144</v>
      </c>
      <c r="E80" s="96">
        <v>3.492</v>
      </c>
      <c r="F80" s="97"/>
      <c r="G80" s="97">
        <f t="shared" si="1"/>
        <v>0</v>
      </c>
      <c r="H80" s="104">
        <v>1.113948E-2</v>
      </c>
      <c r="J80" s="221"/>
    </row>
    <row r="81" spans="1:10" ht="13.5" customHeight="1">
      <c r="A81" s="103">
        <v>64</v>
      </c>
      <c r="B81" s="95" t="s">
        <v>597</v>
      </c>
      <c r="C81" s="95" t="s">
        <v>598</v>
      </c>
      <c r="D81" s="95" t="s">
        <v>144</v>
      </c>
      <c r="E81" s="96">
        <v>3.492</v>
      </c>
      <c r="F81" s="97"/>
      <c r="G81" s="97">
        <f t="shared" si="1"/>
        <v>0</v>
      </c>
      <c r="H81" s="104">
        <v>0</v>
      </c>
      <c r="J81" s="221"/>
    </row>
    <row r="82" spans="1:10" ht="24" customHeight="1">
      <c r="A82" s="103">
        <v>65</v>
      </c>
      <c r="B82" s="95" t="s">
        <v>599</v>
      </c>
      <c r="C82" s="95" t="s">
        <v>600</v>
      </c>
      <c r="D82" s="95" t="s">
        <v>144</v>
      </c>
      <c r="E82" s="96">
        <v>3</v>
      </c>
      <c r="F82" s="97"/>
      <c r="G82" s="97">
        <f t="shared" si="1"/>
        <v>0</v>
      </c>
      <c r="H82" s="104">
        <v>1.1610000000000001E-2</v>
      </c>
      <c r="J82" s="221"/>
    </row>
    <row r="83" spans="1:10" ht="24" customHeight="1">
      <c r="A83" s="103">
        <v>66</v>
      </c>
      <c r="B83" s="95" t="s">
        <v>601</v>
      </c>
      <c r="C83" s="95" t="s">
        <v>602</v>
      </c>
      <c r="D83" s="95" t="s">
        <v>144</v>
      </c>
      <c r="E83" s="96">
        <v>3</v>
      </c>
      <c r="F83" s="97"/>
      <c r="G83" s="97">
        <f t="shared" si="1"/>
        <v>0</v>
      </c>
      <c r="H83" s="104">
        <v>0</v>
      </c>
      <c r="J83" s="221"/>
    </row>
    <row r="84" spans="1:10" ht="34.5" customHeight="1">
      <c r="A84" s="103">
        <v>67</v>
      </c>
      <c r="B84" s="95" t="s">
        <v>603</v>
      </c>
      <c r="C84" s="95" t="s">
        <v>604</v>
      </c>
      <c r="D84" s="95" t="s">
        <v>165</v>
      </c>
      <c r="E84" s="96">
        <v>3.5000000000000003E-2</v>
      </c>
      <c r="F84" s="97"/>
      <c r="G84" s="97">
        <f t="shared" si="1"/>
        <v>0</v>
      </c>
      <c r="H84" s="104">
        <v>4.2103599999999998E-2</v>
      </c>
      <c r="J84" s="221"/>
    </row>
    <row r="85" spans="1:10" ht="13.5" customHeight="1">
      <c r="A85" s="103">
        <v>68</v>
      </c>
      <c r="B85" s="95" t="s">
        <v>605</v>
      </c>
      <c r="C85" s="95" t="s">
        <v>606</v>
      </c>
      <c r="D85" s="95" t="s">
        <v>177</v>
      </c>
      <c r="E85" s="96">
        <v>1</v>
      </c>
      <c r="F85" s="97"/>
      <c r="G85" s="97">
        <f t="shared" si="1"/>
        <v>0</v>
      </c>
      <c r="H85" s="104">
        <v>0</v>
      </c>
      <c r="J85" s="221"/>
    </row>
    <row r="86" spans="1:10" ht="24" customHeight="1">
      <c r="A86" s="103">
        <v>69</v>
      </c>
      <c r="B86" s="95" t="s">
        <v>607</v>
      </c>
      <c r="C86" s="95" t="s">
        <v>608</v>
      </c>
      <c r="D86" s="95" t="s">
        <v>177</v>
      </c>
      <c r="E86" s="96">
        <v>1</v>
      </c>
      <c r="F86" s="97"/>
      <c r="G86" s="97">
        <f t="shared" si="1"/>
        <v>0</v>
      </c>
      <c r="H86" s="104">
        <v>0</v>
      </c>
      <c r="J86" s="221"/>
    </row>
    <row r="87" spans="1:10" ht="24" customHeight="1" thickBot="1">
      <c r="A87" s="105">
        <v>70</v>
      </c>
      <c r="B87" s="106" t="s">
        <v>609</v>
      </c>
      <c r="C87" s="106" t="s">
        <v>578</v>
      </c>
      <c r="D87" s="106" t="s">
        <v>177</v>
      </c>
      <c r="E87" s="108">
        <v>1</v>
      </c>
      <c r="F87" s="109"/>
      <c r="G87" s="109">
        <f t="shared" si="1"/>
        <v>0</v>
      </c>
      <c r="H87" s="110">
        <v>0</v>
      </c>
      <c r="J87" s="221"/>
    </row>
    <row r="88" spans="1:10" ht="21" customHeight="1" thickBot="1">
      <c r="A88" s="28"/>
      <c r="B88" s="29" t="s">
        <v>9</v>
      </c>
      <c r="C88" s="29" t="s">
        <v>128</v>
      </c>
      <c r="D88" s="29"/>
      <c r="E88" s="30"/>
      <c r="F88" s="31"/>
      <c r="G88" s="31">
        <f>SUM(G89:G99)</f>
        <v>0</v>
      </c>
      <c r="H88" s="30">
        <v>58.847530290000002</v>
      </c>
      <c r="J88" s="221"/>
    </row>
    <row r="89" spans="1:10" ht="13.5" customHeight="1">
      <c r="A89" s="98">
        <v>71</v>
      </c>
      <c r="B89" s="99" t="s">
        <v>610</v>
      </c>
      <c r="C89" s="99" t="s">
        <v>611</v>
      </c>
      <c r="D89" s="99" t="s">
        <v>154</v>
      </c>
      <c r="E89" s="100">
        <v>15.628</v>
      </c>
      <c r="F89" s="101"/>
      <c r="G89" s="101">
        <f t="shared" si="1"/>
        <v>0</v>
      </c>
      <c r="H89" s="102">
        <v>34.573668120000001</v>
      </c>
      <c r="J89" s="221"/>
    </row>
    <row r="90" spans="1:10" ht="13.5" customHeight="1">
      <c r="A90" s="103">
        <v>72</v>
      </c>
      <c r="B90" s="95" t="s">
        <v>612</v>
      </c>
      <c r="C90" s="95" t="s">
        <v>613</v>
      </c>
      <c r="D90" s="95" t="s">
        <v>144</v>
      </c>
      <c r="E90" s="96">
        <v>104.18899999999999</v>
      </c>
      <c r="F90" s="97"/>
      <c r="G90" s="97">
        <f t="shared" si="1"/>
        <v>0</v>
      </c>
      <c r="H90" s="104">
        <v>0.45738971</v>
      </c>
      <c r="J90" s="221"/>
    </row>
    <row r="91" spans="1:10" ht="13.5" customHeight="1">
      <c r="A91" s="103">
        <v>73</v>
      </c>
      <c r="B91" s="95" t="s">
        <v>614</v>
      </c>
      <c r="C91" s="95" t="s">
        <v>615</v>
      </c>
      <c r="D91" s="95" t="s">
        <v>144</v>
      </c>
      <c r="E91" s="96">
        <v>104.18899999999999</v>
      </c>
      <c r="F91" s="97"/>
      <c r="G91" s="97">
        <f t="shared" ref="G91:G113" si="2">ROUND(F91*E91,2)</f>
        <v>0</v>
      </c>
      <c r="H91" s="104">
        <v>0</v>
      </c>
      <c r="J91" s="221"/>
    </row>
    <row r="92" spans="1:10" ht="24" customHeight="1">
      <c r="A92" s="103">
        <v>74</v>
      </c>
      <c r="B92" s="95" t="s">
        <v>616</v>
      </c>
      <c r="C92" s="95" t="s">
        <v>617</v>
      </c>
      <c r="D92" s="95" t="s">
        <v>144</v>
      </c>
      <c r="E92" s="96">
        <v>95</v>
      </c>
      <c r="F92" s="97"/>
      <c r="G92" s="97">
        <f t="shared" si="2"/>
        <v>0</v>
      </c>
      <c r="H92" s="104">
        <v>0.21659999999999999</v>
      </c>
      <c r="J92" s="221"/>
    </row>
    <row r="93" spans="1:10" ht="24" customHeight="1">
      <c r="A93" s="103">
        <v>75</v>
      </c>
      <c r="B93" s="95" t="s">
        <v>618</v>
      </c>
      <c r="C93" s="95" t="s">
        <v>619</v>
      </c>
      <c r="D93" s="95" t="s">
        <v>144</v>
      </c>
      <c r="E93" s="96">
        <v>95</v>
      </c>
      <c r="F93" s="97"/>
      <c r="G93" s="97">
        <f t="shared" si="2"/>
        <v>0</v>
      </c>
      <c r="H93" s="104">
        <v>0</v>
      </c>
      <c r="J93" s="221"/>
    </row>
    <row r="94" spans="1:10" ht="24" customHeight="1">
      <c r="A94" s="103">
        <v>76</v>
      </c>
      <c r="B94" s="95" t="s">
        <v>620</v>
      </c>
      <c r="C94" s="95" t="s">
        <v>621</v>
      </c>
      <c r="D94" s="95" t="s">
        <v>165</v>
      </c>
      <c r="E94" s="96">
        <v>1.3320000000000001</v>
      </c>
      <c r="F94" s="97"/>
      <c r="G94" s="97">
        <f t="shared" si="2"/>
        <v>0</v>
      </c>
      <c r="H94" s="104">
        <v>1.3544841599999999</v>
      </c>
      <c r="J94" s="221"/>
    </row>
    <row r="95" spans="1:10" ht="34.5" customHeight="1">
      <c r="A95" s="103">
        <v>77</v>
      </c>
      <c r="B95" s="95" t="s">
        <v>603</v>
      </c>
      <c r="C95" s="95" t="s">
        <v>604</v>
      </c>
      <c r="D95" s="95" t="s">
        <v>165</v>
      </c>
      <c r="E95" s="96">
        <v>0.4</v>
      </c>
      <c r="F95" s="97"/>
      <c r="G95" s="97">
        <f t="shared" si="2"/>
        <v>0</v>
      </c>
      <c r="H95" s="104">
        <v>0.481184</v>
      </c>
      <c r="J95" s="221"/>
    </row>
    <row r="96" spans="1:10" ht="13.5" customHeight="1">
      <c r="A96" s="103">
        <v>78</v>
      </c>
      <c r="B96" s="95" t="s">
        <v>373</v>
      </c>
      <c r="C96" s="95" t="s">
        <v>374</v>
      </c>
      <c r="D96" s="95" t="s">
        <v>154</v>
      </c>
      <c r="E96" s="96">
        <v>9.4740000000000002</v>
      </c>
      <c r="F96" s="97"/>
      <c r="G96" s="97">
        <f t="shared" si="2"/>
        <v>0</v>
      </c>
      <c r="H96" s="104">
        <v>20.956488</v>
      </c>
      <c r="J96" s="221"/>
    </row>
    <row r="97" spans="1:10" ht="24" customHeight="1">
      <c r="A97" s="103">
        <v>79</v>
      </c>
      <c r="B97" s="95" t="s">
        <v>375</v>
      </c>
      <c r="C97" s="95" t="s">
        <v>376</v>
      </c>
      <c r="D97" s="95" t="s">
        <v>144</v>
      </c>
      <c r="E97" s="96">
        <v>49.03</v>
      </c>
      <c r="F97" s="97"/>
      <c r="G97" s="97">
        <f t="shared" si="2"/>
        <v>0</v>
      </c>
      <c r="H97" s="104">
        <v>0.16719229999999999</v>
      </c>
      <c r="J97" s="221"/>
    </row>
    <row r="98" spans="1:10" ht="24" customHeight="1">
      <c r="A98" s="103">
        <v>80</v>
      </c>
      <c r="B98" s="95" t="s">
        <v>377</v>
      </c>
      <c r="C98" s="95" t="s">
        <v>378</v>
      </c>
      <c r="D98" s="95" t="s">
        <v>144</v>
      </c>
      <c r="E98" s="96">
        <v>49.03</v>
      </c>
      <c r="F98" s="97"/>
      <c r="G98" s="97">
        <f t="shared" si="2"/>
        <v>0</v>
      </c>
      <c r="H98" s="104">
        <v>0</v>
      </c>
      <c r="J98" s="221"/>
    </row>
    <row r="99" spans="1:10" ht="24" customHeight="1" thickBot="1">
      <c r="A99" s="105">
        <v>81</v>
      </c>
      <c r="B99" s="106" t="s">
        <v>622</v>
      </c>
      <c r="C99" s="106" t="s">
        <v>623</v>
      </c>
      <c r="D99" s="106" t="s">
        <v>165</v>
      </c>
      <c r="E99" s="108">
        <v>0.6</v>
      </c>
      <c r="F99" s="109"/>
      <c r="G99" s="109">
        <f t="shared" si="2"/>
        <v>0</v>
      </c>
      <c r="H99" s="110">
        <v>0.64052399999999998</v>
      </c>
      <c r="J99" s="221"/>
    </row>
    <row r="100" spans="1:10" ht="21" customHeight="1" thickBot="1">
      <c r="A100" s="28"/>
      <c r="B100" s="29" t="s">
        <v>11</v>
      </c>
      <c r="C100" s="29" t="s">
        <v>334</v>
      </c>
      <c r="D100" s="29"/>
      <c r="E100" s="30"/>
      <c r="F100" s="31"/>
      <c r="G100" s="31">
        <f>SUM(G101:G107)</f>
        <v>0</v>
      </c>
      <c r="H100" s="30">
        <v>15.428044099999999</v>
      </c>
      <c r="J100" s="221"/>
    </row>
    <row r="101" spans="1:10" ht="24" customHeight="1">
      <c r="A101" s="98">
        <v>82</v>
      </c>
      <c r="B101" s="99" t="s">
        <v>624</v>
      </c>
      <c r="C101" s="99" t="s">
        <v>625</v>
      </c>
      <c r="D101" s="99" t="s">
        <v>144</v>
      </c>
      <c r="E101" s="100">
        <v>17.8</v>
      </c>
      <c r="F101" s="101"/>
      <c r="G101" s="101">
        <f t="shared" si="2"/>
        <v>0</v>
      </c>
      <c r="H101" s="102">
        <v>0.40459400000000001</v>
      </c>
      <c r="J101" s="221"/>
    </row>
    <row r="102" spans="1:10" ht="24" customHeight="1">
      <c r="A102" s="103">
        <v>83</v>
      </c>
      <c r="B102" s="95" t="s">
        <v>626</v>
      </c>
      <c r="C102" s="95" t="s">
        <v>627</v>
      </c>
      <c r="D102" s="95" t="s">
        <v>144</v>
      </c>
      <c r="E102" s="96">
        <v>351.4</v>
      </c>
      <c r="F102" s="97"/>
      <c r="G102" s="97">
        <f t="shared" si="2"/>
        <v>0</v>
      </c>
      <c r="H102" s="104">
        <v>2.4598</v>
      </c>
      <c r="J102" s="221"/>
    </row>
    <row r="103" spans="1:10" ht="34.5" customHeight="1">
      <c r="A103" s="103">
        <v>84</v>
      </c>
      <c r="B103" s="95" t="s">
        <v>628</v>
      </c>
      <c r="C103" s="95" t="s">
        <v>629</v>
      </c>
      <c r="D103" s="95" t="s">
        <v>144</v>
      </c>
      <c r="E103" s="96">
        <v>351.4</v>
      </c>
      <c r="F103" s="97"/>
      <c r="G103" s="97">
        <f t="shared" si="2"/>
        <v>0</v>
      </c>
      <c r="H103" s="104">
        <v>4.9196</v>
      </c>
      <c r="J103" s="221"/>
    </row>
    <row r="104" spans="1:10" ht="24" customHeight="1">
      <c r="A104" s="103">
        <v>85</v>
      </c>
      <c r="B104" s="95" t="s">
        <v>630</v>
      </c>
      <c r="C104" s="95" t="s">
        <v>631</v>
      </c>
      <c r="D104" s="95" t="s">
        <v>144</v>
      </c>
      <c r="E104" s="96">
        <v>173.846</v>
      </c>
      <c r="F104" s="97"/>
      <c r="G104" s="97">
        <f t="shared" si="2"/>
        <v>0</v>
      </c>
      <c r="H104" s="104">
        <v>0.59107639999999995</v>
      </c>
      <c r="J104" s="221"/>
    </row>
    <row r="105" spans="1:10" ht="24" customHeight="1">
      <c r="A105" s="103">
        <v>86</v>
      </c>
      <c r="B105" s="95" t="s">
        <v>632</v>
      </c>
      <c r="C105" s="95" t="s">
        <v>633</v>
      </c>
      <c r="D105" s="95" t="s">
        <v>144</v>
      </c>
      <c r="E105" s="96">
        <v>61.7</v>
      </c>
      <c r="F105" s="97"/>
      <c r="G105" s="97">
        <f t="shared" si="2"/>
        <v>0</v>
      </c>
      <c r="H105" s="104">
        <v>0.35169</v>
      </c>
      <c r="J105" s="221"/>
    </row>
    <row r="106" spans="1:10" ht="24" customHeight="1">
      <c r="A106" s="103">
        <v>87</v>
      </c>
      <c r="B106" s="95" t="s">
        <v>634</v>
      </c>
      <c r="C106" s="95" t="s">
        <v>635</v>
      </c>
      <c r="D106" s="95" t="s">
        <v>144</v>
      </c>
      <c r="E106" s="96">
        <v>235.54599999999999</v>
      </c>
      <c r="F106" s="97"/>
      <c r="G106" s="97">
        <f t="shared" si="2"/>
        <v>0</v>
      </c>
      <c r="H106" s="104">
        <v>1.648822</v>
      </c>
      <c r="J106" s="221"/>
    </row>
    <row r="107" spans="1:10" ht="34.5" customHeight="1" thickBot="1">
      <c r="A107" s="105">
        <v>88</v>
      </c>
      <c r="B107" s="106" t="s">
        <v>636</v>
      </c>
      <c r="C107" s="106" t="s">
        <v>637</v>
      </c>
      <c r="D107" s="106" t="s">
        <v>144</v>
      </c>
      <c r="E107" s="108">
        <v>235.54599999999999</v>
      </c>
      <c r="F107" s="109"/>
      <c r="G107" s="109">
        <f t="shared" si="2"/>
        <v>0</v>
      </c>
      <c r="H107" s="110">
        <v>5.0524617000000003</v>
      </c>
      <c r="J107" s="221"/>
    </row>
    <row r="108" spans="1:10" ht="21" customHeight="1" thickBot="1">
      <c r="A108" s="28"/>
      <c r="B108" s="29" t="s">
        <v>14</v>
      </c>
      <c r="C108" s="29" t="s">
        <v>131</v>
      </c>
      <c r="D108" s="29"/>
      <c r="E108" s="30"/>
      <c r="F108" s="31"/>
      <c r="G108" s="31">
        <f>SUM(G109:G113)</f>
        <v>0</v>
      </c>
      <c r="H108" s="30">
        <v>5.1680745000000003</v>
      </c>
      <c r="J108" s="221"/>
    </row>
    <row r="109" spans="1:10" ht="24" customHeight="1">
      <c r="A109" s="98">
        <v>89</v>
      </c>
      <c r="B109" s="99" t="s">
        <v>638</v>
      </c>
      <c r="C109" s="99" t="s">
        <v>639</v>
      </c>
      <c r="D109" s="99" t="s">
        <v>144</v>
      </c>
      <c r="E109" s="100">
        <v>188.19</v>
      </c>
      <c r="F109" s="101"/>
      <c r="G109" s="101">
        <f t="shared" si="2"/>
        <v>0</v>
      </c>
      <c r="H109" s="102">
        <v>4.8402468000000001</v>
      </c>
      <c r="J109" s="221"/>
    </row>
    <row r="110" spans="1:10" ht="24" customHeight="1">
      <c r="A110" s="103">
        <v>90</v>
      </c>
      <c r="B110" s="95" t="s">
        <v>640</v>
      </c>
      <c r="C110" s="95" t="s">
        <v>641</v>
      </c>
      <c r="D110" s="95" t="s">
        <v>144</v>
      </c>
      <c r="E110" s="96">
        <v>188.19</v>
      </c>
      <c r="F110" s="97"/>
      <c r="G110" s="97">
        <f t="shared" si="2"/>
        <v>0</v>
      </c>
      <c r="H110" s="104">
        <v>0</v>
      </c>
      <c r="J110" s="221"/>
    </row>
    <row r="111" spans="1:10" ht="24" customHeight="1">
      <c r="A111" s="103">
        <v>91</v>
      </c>
      <c r="B111" s="95" t="s">
        <v>642</v>
      </c>
      <c r="C111" s="95" t="s">
        <v>643</v>
      </c>
      <c r="D111" s="95" t="s">
        <v>144</v>
      </c>
      <c r="E111" s="96">
        <v>188.19</v>
      </c>
      <c r="F111" s="97"/>
      <c r="G111" s="97">
        <f t="shared" si="2"/>
        <v>0</v>
      </c>
      <c r="H111" s="104">
        <v>0</v>
      </c>
      <c r="J111" s="221"/>
    </row>
    <row r="112" spans="1:10" ht="24" customHeight="1">
      <c r="A112" s="103">
        <v>92</v>
      </c>
      <c r="B112" s="95" t="s">
        <v>644</v>
      </c>
      <c r="C112" s="95" t="s">
        <v>645</v>
      </c>
      <c r="D112" s="95" t="s">
        <v>144</v>
      </c>
      <c r="E112" s="96">
        <v>166.41</v>
      </c>
      <c r="F112" s="97"/>
      <c r="G112" s="97">
        <f t="shared" si="2"/>
        <v>0</v>
      </c>
      <c r="H112" s="104">
        <v>0.31950719999999999</v>
      </c>
      <c r="J112" s="221"/>
    </row>
    <row r="113" spans="1:10" ht="13.5" customHeight="1" thickBot="1">
      <c r="A113" s="105">
        <v>93</v>
      </c>
      <c r="B113" s="106" t="s">
        <v>646</v>
      </c>
      <c r="C113" s="106" t="s">
        <v>647</v>
      </c>
      <c r="D113" s="106" t="s">
        <v>144</v>
      </c>
      <c r="E113" s="108">
        <v>166.41</v>
      </c>
      <c r="F113" s="109"/>
      <c r="G113" s="109">
        <f t="shared" si="2"/>
        <v>0</v>
      </c>
      <c r="H113" s="110">
        <v>8.3204999999999998E-3</v>
      </c>
      <c r="J113" s="221"/>
    </row>
    <row r="114" spans="1:10" ht="14.25" customHeight="1">
      <c r="A114" s="24"/>
      <c r="B114" s="25" t="s">
        <v>8</v>
      </c>
      <c r="C114" s="25" t="s">
        <v>265</v>
      </c>
      <c r="D114" s="25"/>
      <c r="E114" s="26"/>
      <c r="F114" s="27"/>
      <c r="G114" s="27">
        <f>G115+G120+G124+G127+G131+G146+G154+G156+G160+G169+G177+G180+G183+G185</f>
        <v>0</v>
      </c>
      <c r="H114" s="26">
        <v>15.357298439999999</v>
      </c>
      <c r="J114" s="221"/>
    </row>
    <row r="115" spans="1:10" ht="21" customHeight="1" thickBot="1">
      <c r="A115" s="28"/>
      <c r="B115" s="29" t="s">
        <v>335</v>
      </c>
      <c r="C115" s="29" t="s">
        <v>336</v>
      </c>
      <c r="D115" s="29"/>
      <c r="E115" s="30"/>
      <c r="F115" s="31"/>
      <c r="G115" s="31">
        <f>SUM(G116:G119)</f>
        <v>0</v>
      </c>
      <c r="H115" s="30">
        <v>0.55436154000000004</v>
      </c>
      <c r="J115" s="221"/>
    </row>
    <row r="116" spans="1:10" ht="24" customHeight="1">
      <c r="A116" s="98">
        <v>94</v>
      </c>
      <c r="B116" s="99" t="s">
        <v>412</v>
      </c>
      <c r="C116" s="99" t="s">
        <v>648</v>
      </c>
      <c r="D116" s="99" t="s">
        <v>144</v>
      </c>
      <c r="E116" s="100">
        <v>49.688000000000002</v>
      </c>
      <c r="F116" s="101"/>
      <c r="G116" s="101">
        <f t="shared" ref="G116:G188" si="3">ROUND(F116*E116,2)</f>
        <v>0</v>
      </c>
      <c r="H116" s="102">
        <v>0</v>
      </c>
      <c r="J116" s="221"/>
    </row>
    <row r="117" spans="1:10" s="168" customFormat="1" ht="13.5" customHeight="1">
      <c r="A117" s="167">
        <v>95</v>
      </c>
      <c r="B117" s="163" t="s">
        <v>416</v>
      </c>
      <c r="C117" s="163" t="s">
        <v>417</v>
      </c>
      <c r="D117" s="163" t="s">
        <v>165</v>
      </c>
      <c r="E117" s="164">
        <v>1.4999999999999999E-2</v>
      </c>
      <c r="F117" s="165"/>
      <c r="G117" s="165">
        <f t="shared" si="3"/>
        <v>0</v>
      </c>
      <c r="H117" s="166">
        <v>1.4999999999999999E-2</v>
      </c>
      <c r="J117" s="221"/>
    </row>
    <row r="118" spans="1:10" ht="24" customHeight="1">
      <c r="A118" s="103">
        <v>96</v>
      </c>
      <c r="B118" s="95" t="s">
        <v>418</v>
      </c>
      <c r="C118" s="95" t="s">
        <v>649</v>
      </c>
      <c r="D118" s="95" t="s">
        <v>144</v>
      </c>
      <c r="E118" s="96">
        <v>99.376000000000005</v>
      </c>
      <c r="F118" s="97"/>
      <c r="G118" s="97">
        <f t="shared" si="3"/>
        <v>0</v>
      </c>
      <c r="H118" s="104">
        <v>5.3663040000000002E-2</v>
      </c>
      <c r="J118" s="221"/>
    </row>
    <row r="119" spans="1:10" s="168" customFormat="1" ht="13.5" customHeight="1" thickBot="1">
      <c r="A119" s="182">
        <v>97</v>
      </c>
      <c r="B119" s="183" t="s">
        <v>650</v>
      </c>
      <c r="C119" s="183" t="s">
        <v>651</v>
      </c>
      <c r="D119" s="183" t="s">
        <v>144</v>
      </c>
      <c r="E119" s="184">
        <v>114.282</v>
      </c>
      <c r="F119" s="185"/>
      <c r="G119" s="185">
        <f t="shared" si="3"/>
        <v>0</v>
      </c>
      <c r="H119" s="186">
        <v>0.48569849999999998</v>
      </c>
      <c r="J119" s="221"/>
    </row>
    <row r="120" spans="1:10" ht="21" customHeight="1" thickBot="1">
      <c r="A120" s="28"/>
      <c r="B120" s="29" t="s">
        <v>266</v>
      </c>
      <c r="C120" s="29" t="s">
        <v>267</v>
      </c>
      <c r="D120" s="29"/>
      <c r="E120" s="30"/>
      <c r="F120" s="31"/>
      <c r="G120" s="31">
        <f>SUM(G121:G123)</f>
        <v>0</v>
      </c>
      <c r="H120" s="30">
        <v>1.4787360000000001</v>
      </c>
      <c r="J120" s="221"/>
    </row>
    <row r="121" spans="1:10" ht="24" customHeight="1">
      <c r="A121" s="98">
        <v>98</v>
      </c>
      <c r="B121" s="99" t="s">
        <v>652</v>
      </c>
      <c r="C121" s="99" t="s">
        <v>653</v>
      </c>
      <c r="D121" s="99" t="s">
        <v>144</v>
      </c>
      <c r="E121" s="100">
        <v>427.38</v>
      </c>
      <c r="F121" s="101"/>
      <c r="G121" s="101">
        <f t="shared" si="3"/>
        <v>0</v>
      </c>
      <c r="H121" s="102">
        <v>0</v>
      </c>
      <c r="J121" s="221"/>
    </row>
    <row r="122" spans="1:10" s="168" customFormat="1" ht="24" customHeight="1">
      <c r="A122" s="167">
        <v>99</v>
      </c>
      <c r="B122" s="163" t="s">
        <v>654</v>
      </c>
      <c r="C122" s="163" t="s">
        <v>655</v>
      </c>
      <c r="D122" s="163" t="s">
        <v>144</v>
      </c>
      <c r="E122" s="164">
        <v>435.928</v>
      </c>
      <c r="F122" s="165"/>
      <c r="G122" s="165">
        <f t="shared" si="3"/>
        <v>0</v>
      </c>
      <c r="H122" s="166">
        <v>1.3077840000000001</v>
      </c>
      <c r="J122" s="221"/>
    </row>
    <row r="123" spans="1:10" ht="13.5" customHeight="1" thickBot="1">
      <c r="A123" s="105">
        <v>100</v>
      </c>
      <c r="B123" s="106" t="s">
        <v>656</v>
      </c>
      <c r="C123" s="106" t="s">
        <v>657</v>
      </c>
      <c r="D123" s="106" t="s">
        <v>144</v>
      </c>
      <c r="E123" s="108">
        <v>213.69</v>
      </c>
      <c r="F123" s="109"/>
      <c r="G123" s="109">
        <f t="shared" si="3"/>
        <v>0</v>
      </c>
      <c r="H123" s="110">
        <v>0.17095199999999999</v>
      </c>
      <c r="J123" s="221"/>
    </row>
    <row r="124" spans="1:10" ht="21" customHeight="1" thickBot="1">
      <c r="A124" s="28"/>
      <c r="B124" s="29" t="s">
        <v>488</v>
      </c>
      <c r="C124" s="29" t="s">
        <v>489</v>
      </c>
      <c r="D124" s="29"/>
      <c r="E124" s="30"/>
      <c r="F124" s="31"/>
      <c r="G124" s="31">
        <f>SUM(G125:G126)</f>
        <v>0</v>
      </c>
      <c r="H124" s="30">
        <v>7.8799999999999999E-3</v>
      </c>
      <c r="J124" s="221"/>
    </row>
    <row r="125" spans="1:10" ht="13.5" customHeight="1">
      <c r="A125" s="98">
        <v>101</v>
      </c>
      <c r="B125" s="99" t="s">
        <v>658</v>
      </c>
      <c r="C125" s="99" t="s">
        <v>659</v>
      </c>
      <c r="D125" s="99" t="s">
        <v>177</v>
      </c>
      <c r="E125" s="100">
        <v>4</v>
      </c>
      <c r="F125" s="101"/>
      <c r="G125" s="101">
        <f t="shared" si="3"/>
        <v>0</v>
      </c>
      <c r="H125" s="102">
        <v>1.3600000000000001E-3</v>
      </c>
      <c r="J125" s="221"/>
    </row>
    <row r="126" spans="1:10" ht="13.5" customHeight="1" thickBot="1">
      <c r="A126" s="105">
        <v>102</v>
      </c>
      <c r="B126" s="106" t="s">
        <v>660</v>
      </c>
      <c r="C126" s="106" t="s">
        <v>661</v>
      </c>
      <c r="D126" s="106" t="s">
        <v>151</v>
      </c>
      <c r="E126" s="108">
        <v>4</v>
      </c>
      <c r="F126" s="109"/>
      <c r="G126" s="109">
        <f t="shared" si="3"/>
        <v>0</v>
      </c>
      <c r="H126" s="110">
        <v>6.5199999999999998E-3</v>
      </c>
      <c r="J126" s="221"/>
    </row>
    <row r="127" spans="1:10" ht="21" customHeight="1" thickBot="1">
      <c r="A127" s="28"/>
      <c r="B127" s="29" t="s">
        <v>490</v>
      </c>
      <c r="C127" s="29" t="s">
        <v>491</v>
      </c>
      <c r="D127" s="29"/>
      <c r="E127" s="30"/>
      <c r="F127" s="31"/>
      <c r="G127" s="31">
        <f>SUM(G128:G130)</f>
        <v>0</v>
      </c>
      <c r="H127" s="30">
        <v>9.7999999999999997E-3</v>
      </c>
      <c r="J127" s="221"/>
    </row>
    <row r="128" spans="1:10" ht="13.5" customHeight="1">
      <c r="A128" s="98">
        <v>103</v>
      </c>
      <c r="B128" s="99" t="s">
        <v>662</v>
      </c>
      <c r="C128" s="99" t="s">
        <v>663</v>
      </c>
      <c r="D128" s="99" t="s">
        <v>151</v>
      </c>
      <c r="E128" s="100">
        <v>14</v>
      </c>
      <c r="F128" s="101"/>
      <c r="G128" s="101">
        <f t="shared" si="3"/>
        <v>0</v>
      </c>
      <c r="H128" s="102">
        <v>9.7999999999999997E-3</v>
      </c>
      <c r="J128" s="221"/>
    </row>
    <row r="129" spans="1:10" ht="13.5" customHeight="1">
      <c r="A129" s="103">
        <v>104</v>
      </c>
      <c r="B129" s="95" t="s">
        <v>664</v>
      </c>
      <c r="C129" s="95" t="s">
        <v>665</v>
      </c>
      <c r="D129" s="95" t="s">
        <v>177</v>
      </c>
      <c r="E129" s="96">
        <v>3</v>
      </c>
      <c r="F129" s="97"/>
      <c r="G129" s="97">
        <f t="shared" si="3"/>
        <v>0</v>
      </c>
      <c r="H129" s="104">
        <v>0</v>
      </c>
      <c r="J129" s="221"/>
    </row>
    <row r="130" spans="1:10" ht="13.5" customHeight="1" thickBot="1">
      <c r="A130" s="105">
        <v>105</v>
      </c>
      <c r="B130" s="106" t="s">
        <v>666</v>
      </c>
      <c r="C130" s="106" t="s">
        <v>667</v>
      </c>
      <c r="D130" s="106" t="s">
        <v>177</v>
      </c>
      <c r="E130" s="108">
        <v>1</v>
      </c>
      <c r="F130" s="109"/>
      <c r="G130" s="109">
        <f t="shared" si="3"/>
        <v>0</v>
      </c>
      <c r="H130" s="110">
        <v>0</v>
      </c>
      <c r="J130" s="221"/>
    </row>
    <row r="131" spans="1:10" ht="21" customHeight="1" thickBot="1">
      <c r="A131" s="28"/>
      <c r="B131" s="29" t="s">
        <v>492</v>
      </c>
      <c r="C131" s="29" t="s">
        <v>493</v>
      </c>
      <c r="D131" s="29"/>
      <c r="E131" s="30"/>
      <c r="F131" s="31"/>
      <c r="G131" s="31">
        <f>SUM(G132:G145)</f>
        <v>0</v>
      </c>
      <c r="H131" s="30">
        <v>5.4080000000000003E-2</v>
      </c>
      <c r="J131" s="221"/>
    </row>
    <row r="132" spans="1:10" ht="13.5" customHeight="1">
      <c r="A132" s="98">
        <v>106</v>
      </c>
      <c r="B132" s="99" t="s">
        <v>668</v>
      </c>
      <c r="C132" s="99" t="s">
        <v>669</v>
      </c>
      <c r="D132" s="99" t="s">
        <v>177</v>
      </c>
      <c r="E132" s="100">
        <v>1</v>
      </c>
      <c r="F132" s="101"/>
      <c r="G132" s="101">
        <f t="shared" si="3"/>
        <v>0</v>
      </c>
      <c r="H132" s="102">
        <v>7.2000000000000005E-4</v>
      </c>
      <c r="J132" s="221"/>
    </row>
    <row r="133" spans="1:10" s="168" customFormat="1" ht="13.5" customHeight="1">
      <c r="A133" s="167">
        <v>107</v>
      </c>
      <c r="B133" s="163" t="s">
        <v>670</v>
      </c>
      <c r="C133" s="163" t="s">
        <v>671</v>
      </c>
      <c r="D133" s="163" t="s">
        <v>177</v>
      </c>
      <c r="E133" s="164">
        <v>1</v>
      </c>
      <c r="F133" s="165"/>
      <c r="G133" s="165">
        <f t="shared" si="3"/>
        <v>0</v>
      </c>
      <c r="H133" s="166">
        <v>1.2E-2</v>
      </c>
      <c r="J133" s="221"/>
    </row>
    <row r="134" spans="1:10" s="168" customFormat="1" ht="13.5" customHeight="1">
      <c r="A134" s="167">
        <v>108</v>
      </c>
      <c r="B134" s="163" t="s">
        <v>672</v>
      </c>
      <c r="C134" s="163" t="s">
        <v>673</v>
      </c>
      <c r="D134" s="163" t="s">
        <v>177</v>
      </c>
      <c r="E134" s="164">
        <v>1</v>
      </c>
      <c r="F134" s="165"/>
      <c r="G134" s="165">
        <f t="shared" si="3"/>
        <v>0</v>
      </c>
      <c r="H134" s="166">
        <v>8.9999999999999993E-3</v>
      </c>
      <c r="J134" s="221"/>
    </row>
    <row r="135" spans="1:10" ht="24" customHeight="1">
      <c r="A135" s="103">
        <v>109</v>
      </c>
      <c r="B135" s="95" t="s">
        <v>674</v>
      </c>
      <c r="C135" s="95" t="s">
        <v>675</v>
      </c>
      <c r="D135" s="95" t="s">
        <v>676</v>
      </c>
      <c r="E135" s="96">
        <v>1</v>
      </c>
      <c r="F135" s="97"/>
      <c r="G135" s="97">
        <f t="shared" si="3"/>
        <v>0</v>
      </c>
      <c r="H135" s="104">
        <v>0</v>
      </c>
      <c r="J135" s="221"/>
    </row>
    <row r="136" spans="1:10" ht="24" customHeight="1">
      <c r="A136" s="103">
        <v>110</v>
      </c>
      <c r="B136" s="95" t="s">
        <v>677</v>
      </c>
      <c r="C136" s="95" t="s">
        <v>678</v>
      </c>
      <c r="D136" s="95" t="s">
        <v>676</v>
      </c>
      <c r="E136" s="96">
        <v>1</v>
      </c>
      <c r="F136" s="97"/>
      <c r="G136" s="97">
        <f t="shared" si="3"/>
        <v>0</v>
      </c>
      <c r="H136" s="104">
        <v>3.4000000000000002E-4</v>
      </c>
      <c r="J136" s="221"/>
    </row>
    <row r="137" spans="1:10" s="168" customFormat="1" ht="24" customHeight="1">
      <c r="A137" s="167">
        <v>111</v>
      </c>
      <c r="B137" s="163" t="s">
        <v>679</v>
      </c>
      <c r="C137" s="163" t="s">
        <v>680</v>
      </c>
      <c r="D137" s="163" t="s">
        <v>177</v>
      </c>
      <c r="E137" s="164">
        <v>1</v>
      </c>
      <c r="F137" s="165"/>
      <c r="G137" s="165">
        <f t="shared" si="3"/>
        <v>0</v>
      </c>
      <c r="H137" s="166">
        <v>1.0999999999999999E-2</v>
      </c>
      <c r="J137" s="221"/>
    </row>
    <row r="138" spans="1:10" ht="24" customHeight="1">
      <c r="A138" s="103">
        <v>112</v>
      </c>
      <c r="B138" s="95" t="s">
        <v>681</v>
      </c>
      <c r="C138" s="95" t="s">
        <v>682</v>
      </c>
      <c r="D138" s="95" t="s">
        <v>676</v>
      </c>
      <c r="E138" s="96">
        <v>1</v>
      </c>
      <c r="F138" s="97"/>
      <c r="G138" s="97">
        <f t="shared" si="3"/>
        <v>0</v>
      </c>
      <c r="H138" s="104">
        <v>3.6999999999999999E-4</v>
      </c>
      <c r="J138" s="221"/>
    </row>
    <row r="139" spans="1:10" s="168" customFormat="1" ht="24" customHeight="1">
      <c r="A139" s="167">
        <v>113</v>
      </c>
      <c r="B139" s="163" t="s">
        <v>683</v>
      </c>
      <c r="C139" s="163" t="s">
        <v>684</v>
      </c>
      <c r="D139" s="163" t="s">
        <v>177</v>
      </c>
      <c r="E139" s="164">
        <v>1</v>
      </c>
      <c r="F139" s="165"/>
      <c r="G139" s="165">
        <f t="shared" si="3"/>
        <v>0</v>
      </c>
      <c r="H139" s="166">
        <v>1.7000000000000001E-2</v>
      </c>
      <c r="J139" s="221"/>
    </row>
    <row r="140" spans="1:10" ht="13.5" customHeight="1">
      <c r="A140" s="103">
        <v>114</v>
      </c>
      <c r="B140" s="95" t="s">
        <v>685</v>
      </c>
      <c r="C140" s="95" t="s">
        <v>686</v>
      </c>
      <c r="D140" s="95" t="s">
        <v>676</v>
      </c>
      <c r="E140" s="96">
        <v>1</v>
      </c>
      <c r="F140" s="97"/>
      <c r="G140" s="97">
        <f t="shared" si="3"/>
        <v>0</v>
      </c>
      <c r="H140" s="104">
        <v>2.7999999999999998E-4</v>
      </c>
      <c r="J140" s="221"/>
    </row>
    <row r="141" spans="1:10" s="168" customFormat="1" ht="13.5" customHeight="1">
      <c r="A141" s="167">
        <v>115</v>
      </c>
      <c r="B141" s="163" t="s">
        <v>687</v>
      </c>
      <c r="C141" s="163" t="s">
        <v>688</v>
      </c>
      <c r="D141" s="163" t="s">
        <v>177</v>
      </c>
      <c r="E141" s="164">
        <v>1</v>
      </c>
      <c r="F141" s="165"/>
      <c r="G141" s="165">
        <f t="shared" si="3"/>
        <v>0</v>
      </c>
      <c r="H141" s="166">
        <v>2.7E-4</v>
      </c>
      <c r="J141" s="221"/>
    </row>
    <row r="142" spans="1:10" ht="24" customHeight="1">
      <c r="A142" s="103">
        <v>116</v>
      </c>
      <c r="B142" s="95" t="s">
        <v>689</v>
      </c>
      <c r="C142" s="95" t="s">
        <v>690</v>
      </c>
      <c r="D142" s="95" t="s">
        <v>177</v>
      </c>
      <c r="E142" s="96">
        <v>1</v>
      </c>
      <c r="F142" s="97"/>
      <c r="G142" s="97">
        <f t="shared" si="3"/>
        <v>0</v>
      </c>
      <c r="H142" s="104">
        <v>1.2E-4</v>
      </c>
      <c r="J142" s="221"/>
    </row>
    <row r="143" spans="1:10" s="168" customFormat="1" ht="24" customHeight="1">
      <c r="A143" s="167">
        <v>117</v>
      </c>
      <c r="B143" s="163" t="s">
        <v>691</v>
      </c>
      <c r="C143" s="163" t="s">
        <v>692</v>
      </c>
      <c r="D143" s="163" t="s">
        <v>177</v>
      </c>
      <c r="E143" s="164">
        <v>1</v>
      </c>
      <c r="F143" s="165"/>
      <c r="G143" s="165">
        <f t="shared" si="3"/>
        <v>0</v>
      </c>
      <c r="H143" s="166">
        <v>2E-3</v>
      </c>
      <c r="J143" s="221"/>
    </row>
    <row r="144" spans="1:10" ht="13.5" customHeight="1">
      <c r="A144" s="103">
        <v>118</v>
      </c>
      <c r="B144" s="95" t="s">
        <v>693</v>
      </c>
      <c r="C144" s="95" t="s">
        <v>694</v>
      </c>
      <c r="D144" s="95" t="s">
        <v>177</v>
      </c>
      <c r="E144" s="96">
        <v>1</v>
      </c>
      <c r="F144" s="97"/>
      <c r="G144" s="97">
        <f t="shared" si="3"/>
        <v>0</v>
      </c>
      <c r="H144" s="104">
        <v>4.0000000000000003E-5</v>
      </c>
      <c r="J144" s="221"/>
    </row>
    <row r="145" spans="1:10" s="168" customFormat="1" ht="13.5" customHeight="1" thickBot="1">
      <c r="A145" s="182">
        <v>119</v>
      </c>
      <c r="B145" s="183" t="s">
        <v>695</v>
      </c>
      <c r="C145" s="183" t="s">
        <v>696</v>
      </c>
      <c r="D145" s="183" t="s">
        <v>177</v>
      </c>
      <c r="E145" s="184">
        <v>1</v>
      </c>
      <c r="F145" s="185"/>
      <c r="G145" s="185">
        <f t="shared" si="3"/>
        <v>0</v>
      </c>
      <c r="H145" s="186">
        <v>9.3999999999999997E-4</v>
      </c>
      <c r="J145" s="221"/>
    </row>
    <row r="146" spans="1:10" ht="21" customHeight="1" thickBot="1">
      <c r="A146" s="28"/>
      <c r="B146" s="29" t="s">
        <v>494</v>
      </c>
      <c r="C146" s="29" t="s">
        <v>495</v>
      </c>
      <c r="D146" s="29"/>
      <c r="E146" s="30"/>
      <c r="F146" s="31"/>
      <c r="G146" s="31">
        <f>SUM(G147:G153)</f>
        <v>0</v>
      </c>
      <c r="H146" s="30">
        <v>6.9597889000000004</v>
      </c>
      <c r="J146" s="221"/>
    </row>
    <row r="147" spans="1:10" ht="24" customHeight="1">
      <c r="A147" s="98">
        <v>120</v>
      </c>
      <c r="B147" s="99" t="s">
        <v>697</v>
      </c>
      <c r="C147" s="99" t="s">
        <v>698</v>
      </c>
      <c r="D147" s="99" t="s">
        <v>151</v>
      </c>
      <c r="E147" s="100">
        <v>154</v>
      </c>
      <c r="F147" s="101"/>
      <c r="G147" s="101">
        <f t="shared" si="3"/>
        <v>0</v>
      </c>
      <c r="H147" s="102">
        <v>4.0039999999999999E-2</v>
      </c>
      <c r="J147" s="221"/>
    </row>
    <row r="148" spans="1:10" ht="24" customHeight="1">
      <c r="A148" s="103">
        <v>121</v>
      </c>
      <c r="B148" s="95" t="s">
        <v>699</v>
      </c>
      <c r="C148" s="95" t="s">
        <v>700</v>
      </c>
      <c r="D148" s="95" t="s">
        <v>151</v>
      </c>
      <c r="E148" s="96">
        <v>264.5</v>
      </c>
      <c r="F148" s="97"/>
      <c r="G148" s="97">
        <f t="shared" si="3"/>
        <v>0</v>
      </c>
      <c r="H148" s="104">
        <v>6.8769999999999998E-2</v>
      </c>
      <c r="J148" s="221"/>
    </row>
    <row r="149" spans="1:10" ht="24" customHeight="1">
      <c r="A149" s="103">
        <v>122</v>
      </c>
      <c r="B149" s="95" t="s">
        <v>701</v>
      </c>
      <c r="C149" s="95" t="s">
        <v>702</v>
      </c>
      <c r="D149" s="95" t="s">
        <v>151</v>
      </c>
      <c r="E149" s="96">
        <v>43</v>
      </c>
      <c r="F149" s="97"/>
      <c r="G149" s="97">
        <f t="shared" si="3"/>
        <v>0</v>
      </c>
      <c r="H149" s="104">
        <v>1.1180000000000001E-2</v>
      </c>
      <c r="J149" s="221"/>
    </row>
    <row r="150" spans="1:10" s="168" customFormat="1" ht="13.5" customHeight="1">
      <c r="A150" s="167">
        <v>123</v>
      </c>
      <c r="B150" s="163" t="s">
        <v>703</v>
      </c>
      <c r="C150" s="163" t="s">
        <v>704</v>
      </c>
      <c r="D150" s="163" t="s">
        <v>154</v>
      </c>
      <c r="E150" s="164">
        <v>8.577</v>
      </c>
      <c r="F150" s="165"/>
      <c r="G150" s="165">
        <f t="shared" si="3"/>
        <v>0</v>
      </c>
      <c r="H150" s="166">
        <v>4.7173499999999997</v>
      </c>
      <c r="J150" s="221"/>
    </row>
    <row r="151" spans="1:10" ht="24" customHeight="1">
      <c r="A151" s="103">
        <v>124</v>
      </c>
      <c r="B151" s="95" t="s">
        <v>705</v>
      </c>
      <c r="C151" s="95" t="s">
        <v>706</v>
      </c>
      <c r="D151" s="95" t="s">
        <v>144</v>
      </c>
      <c r="E151" s="96">
        <v>256.45</v>
      </c>
      <c r="F151" s="97"/>
      <c r="G151" s="97">
        <f t="shared" si="3"/>
        <v>0</v>
      </c>
      <c r="H151" s="104">
        <v>0</v>
      </c>
      <c r="J151" s="221"/>
    </row>
    <row r="152" spans="1:10" s="168" customFormat="1" ht="13.5" customHeight="1">
      <c r="A152" s="167">
        <v>125</v>
      </c>
      <c r="B152" s="163" t="s">
        <v>707</v>
      </c>
      <c r="C152" s="163" t="s">
        <v>708</v>
      </c>
      <c r="D152" s="163" t="s">
        <v>154</v>
      </c>
      <c r="E152" s="164">
        <v>3.4129999999999998</v>
      </c>
      <c r="F152" s="165"/>
      <c r="G152" s="165">
        <f t="shared" si="3"/>
        <v>0</v>
      </c>
      <c r="H152" s="166">
        <v>1.8771500000000001</v>
      </c>
      <c r="J152" s="221"/>
    </row>
    <row r="153" spans="1:10" ht="34.5" customHeight="1" thickBot="1">
      <c r="A153" s="105">
        <v>126</v>
      </c>
      <c r="B153" s="106" t="s">
        <v>709</v>
      </c>
      <c r="C153" s="106" t="s">
        <v>710</v>
      </c>
      <c r="D153" s="106" t="s">
        <v>154</v>
      </c>
      <c r="E153" s="108">
        <v>10.619</v>
      </c>
      <c r="F153" s="109"/>
      <c r="G153" s="109">
        <f t="shared" si="3"/>
        <v>0</v>
      </c>
      <c r="H153" s="110">
        <v>0.24529889999999999</v>
      </c>
      <c r="J153" s="221"/>
    </row>
    <row r="154" spans="1:10" ht="21" customHeight="1" thickBot="1">
      <c r="A154" s="28"/>
      <c r="B154" s="29" t="s">
        <v>496</v>
      </c>
      <c r="C154" s="29" t="s">
        <v>497</v>
      </c>
      <c r="D154" s="29"/>
      <c r="E154" s="30"/>
      <c r="F154" s="31"/>
      <c r="G154" s="31">
        <f>G155</f>
        <v>0</v>
      </c>
      <c r="H154" s="30">
        <v>2.7214887999999999</v>
      </c>
      <c r="J154" s="221"/>
    </row>
    <row r="155" spans="1:10" ht="24" customHeight="1" thickBot="1">
      <c r="A155" s="148">
        <v>127</v>
      </c>
      <c r="B155" s="149" t="s">
        <v>711</v>
      </c>
      <c r="C155" s="149" t="s">
        <v>712</v>
      </c>
      <c r="D155" s="149" t="s">
        <v>144</v>
      </c>
      <c r="E155" s="150">
        <v>192.74</v>
      </c>
      <c r="F155" s="151"/>
      <c r="G155" s="151">
        <f t="shared" si="3"/>
        <v>0</v>
      </c>
      <c r="H155" s="152">
        <v>2.7214887999999999</v>
      </c>
      <c r="J155" s="221"/>
    </row>
    <row r="156" spans="1:10" ht="21" customHeight="1" thickBot="1">
      <c r="A156" s="28"/>
      <c r="B156" s="29" t="s">
        <v>498</v>
      </c>
      <c r="C156" s="29" t="s">
        <v>499</v>
      </c>
      <c r="D156" s="29"/>
      <c r="E156" s="30"/>
      <c r="F156" s="31"/>
      <c r="G156" s="31">
        <f>SUM(G157:G159)</f>
        <v>0</v>
      </c>
      <c r="H156" s="30">
        <v>0.14036199999999999</v>
      </c>
      <c r="J156" s="221"/>
    </row>
    <row r="157" spans="1:10" ht="24" customHeight="1">
      <c r="A157" s="98">
        <v>128</v>
      </c>
      <c r="B157" s="99" t="s">
        <v>713</v>
      </c>
      <c r="C157" s="99" t="s">
        <v>714</v>
      </c>
      <c r="D157" s="99" t="s">
        <v>151</v>
      </c>
      <c r="E157" s="100">
        <v>44.6</v>
      </c>
      <c r="F157" s="101"/>
      <c r="G157" s="101">
        <f t="shared" si="3"/>
        <v>0</v>
      </c>
      <c r="H157" s="102">
        <v>0.11908199999999999</v>
      </c>
      <c r="J157" s="221"/>
    </row>
    <row r="158" spans="1:10" ht="13.5" customHeight="1">
      <c r="A158" s="103">
        <v>129</v>
      </c>
      <c r="B158" s="95" t="s">
        <v>715</v>
      </c>
      <c r="C158" s="95" t="s">
        <v>716</v>
      </c>
      <c r="D158" s="95" t="s">
        <v>177</v>
      </c>
      <c r="E158" s="96">
        <v>2</v>
      </c>
      <c r="F158" s="97"/>
      <c r="G158" s="97">
        <f t="shared" si="3"/>
        <v>0</v>
      </c>
      <c r="H158" s="104">
        <v>2E-3</v>
      </c>
      <c r="J158" s="221"/>
    </row>
    <row r="159" spans="1:10" ht="13.5" customHeight="1" thickBot="1">
      <c r="A159" s="105">
        <v>130</v>
      </c>
      <c r="B159" s="106" t="s">
        <v>717</v>
      </c>
      <c r="C159" s="106" t="s">
        <v>718</v>
      </c>
      <c r="D159" s="106" t="s">
        <v>151</v>
      </c>
      <c r="E159" s="108">
        <v>8</v>
      </c>
      <c r="F159" s="109"/>
      <c r="G159" s="109">
        <f t="shared" si="3"/>
        <v>0</v>
      </c>
      <c r="H159" s="110">
        <v>1.9279999999999999E-2</v>
      </c>
      <c r="J159" s="221"/>
    </row>
    <row r="160" spans="1:10" ht="21" customHeight="1" thickBot="1">
      <c r="A160" s="28"/>
      <c r="B160" s="29" t="s">
        <v>500</v>
      </c>
      <c r="C160" s="29" t="s">
        <v>501</v>
      </c>
      <c r="D160" s="29"/>
      <c r="E160" s="30"/>
      <c r="F160" s="31"/>
      <c r="G160" s="31">
        <f>SUM(G161:G168)</f>
        <v>0</v>
      </c>
      <c r="H160" s="30">
        <v>0</v>
      </c>
      <c r="J160" s="221"/>
    </row>
    <row r="161" spans="1:10" ht="13.5" customHeight="1">
      <c r="A161" s="98">
        <v>131</v>
      </c>
      <c r="B161" s="99" t="s">
        <v>719</v>
      </c>
      <c r="C161" s="99" t="s">
        <v>720</v>
      </c>
      <c r="D161" s="99" t="s">
        <v>177</v>
      </c>
      <c r="E161" s="100">
        <v>1</v>
      </c>
      <c r="F161" s="101"/>
      <c r="G161" s="101">
        <f t="shared" si="3"/>
        <v>0</v>
      </c>
      <c r="H161" s="102">
        <v>0</v>
      </c>
      <c r="J161" s="221"/>
    </row>
    <row r="162" spans="1:10" ht="13.5" customHeight="1">
      <c r="A162" s="103">
        <v>132</v>
      </c>
      <c r="B162" s="95" t="s">
        <v>721</v>
      </c>
      <c r="C162" s="95" t="s">
        <v>722</v>
      </c>
      <c r="D162" s="95" t="s">
        <v>177</v>
      </c>
      <c r="E162" s="96">
        <v>1</v>
      </c>
      <c r="F162" s="97"/>
      <c r="G162" s="97">
        <f t="shared" si="3"/>
        <v>0</v>
      </c>
      <c r="H162" s="104">
        <v>0</v>
      </c>
      <c r="J162" s="221"/>
    </row>
    <row r="163" spans="1:10" ht="13.5" customHeight="1">
      <c r="A163" s="103">
        <v>133</v>
      </c>
      <c r="B163" s="95" t="s">
        <v>723</v>
      </c>
      <c r="C163" s="95" t="s">
        <v>724</v>
      </c>
      <c r="D163" s="95" t="s">
        <v>177</v>
      </c>
      <c r="E163" s="96">
        <v>13</v>
      </c>
      <c r="F163" s="97"/>
      <c r="G163" s="97">
        <f t="shared" si="3"/>
        <v>0</v>
      </c>
      <c r="H163" s="104">
        <v>0</v>
      </c>
      <c r="J163" s="221"/>
    </row>
    <row r="164" spans="1:10" ht="13.5" customHeight="1">
      <c r="A164" s="103">
        <v>134</v>
      </c>
      <c r="B164" s="95" t="s">
        <v>725</v>
      </c>
      <c r="C164" s="95" t="s">
        <v>726</v>
      </c>
      <c r="D164" s="95" t="s">
        <v>177</v>
      </c>
      <c r="E164" s="96">
        <v>3</v>
      </c>
      <c r="F164" s="97"/>
      <c r="G164" s="97">
        <f t="shared" si="3"/>
        <v>0</v>
      </c>
      <c r="H164" s="104">
        <v>0</v>
      </c>
      <c r="J164" s="221"/>
    </row>
    <row r="165" spans="1:10" ht="13.5" customHeight="1">
      <c r="A165" s="103">
        <v>135</v>
      </c>
      <c r="B165" s="95" t="s">
        <v>727</v>
      </c>
      <c r="C165" s="95" t="s">
        <v>728</v>
      </c>
      <c r="D165" s="95" t="s">
        <v>177</v>
      </c>
      <c r="E165" s="96">
        <v>1</v>
      </c>
      <c r="F165" s="97"/>
      <c r="G165" s="97">
        <f t="shared" si="3"/>
        <v>0</v>
      </c>
      <c r="H165" s="104">
        <v>0</v>
      </c>
      <c r="J165" s="221"/>
    </row>
    <row r="166" spans="1:10" ht="13.5" customHeight="1">
      <c r="A166" s="103">
        <v>136</v>
      </c>
      <c r="B166" s="95" t="s">
        <v>729</v>
      </c>
      <c r="C166" s="95" t="s">
        <v>730</v>
      </c>
      <c r="D166" s="95" t="s">
        <v>177</v>
      </c>
      <c r="E166" s="96">
        <v>1</v>
      </c>
      <c r="F166" s="97"/>
      <c r="G166" s="97">
        <f t="shared" si="3"/>
        <v>0</v>
      </c>
      <c r="H166" s="104">
        <v>0</v>
      </c>
      <c r="J166" s="221"/>
    </row>
    <row r="167" spans="1:10" ht="13.5" customHeight="1">
      <c r="A167" s="103">
        <v>137</v>
      </c>
      <c r="B167" s="95" t="s">
        <v>731</v>
      </c>
      <c r="C167" s="95" t="s">
        <v>732</v>
      </c>
      <c r="D167" s="95" t="s">
        <v>177</v>
      </c>
      <c r="E167" s="96">
        <v>1</v>
      </c>
      <c r="F167" s="97"/>
      <c r="G167" s="97">
        <f t="shared" si="3"/>
        <v>0</v>
      </c>
      <c r="H167" s="104">
        <v>0</v>
      </c>
      <c r="J167" s="221"/>
    </row>
    <row r="168" spans="1:10" ht="13.5" customHeight="1" thickBot="1">
      <c r="A168" s="105">
        <v>138</v>
      </c>
      <c r="B168" s="106" t="s">
        <v>733</v>
      </c>
      <c r="C168" s="106" t="s">
        <v>734</v>
      </c>
      <c r="D168" s="106" t="s">
        <v>177</v>
      </c>
      <c r="E168" s="108">
        <v>1</v>
      </c>
      <c r="F168" s="109"/>
      <c r="G168" s="109">
        <f t="shared" si="3"/>
        <v>0</v>
      </c>
      <c r="H168" s="110">
        <v>0</v>
      </c>
      <c r="J168" s="221"/>
    </row>
    <row r="169" spans="1:10" ht="21" customHeight="1" thickBot="1">
      <c r="A169" s="28"/>
      <c r="B169" s="29" t="s">
        <v>268</v>
      </c>
      <c r="C169" s="29" t="s">
        <v>269</v>
      </c>
      <c r="D169" s="29"/>
      <c r="E169" s="30"/>
      <c r="F169" s="31"/>
      <c r="G169" s="31">
        <f>SUM(G170:G176)</f>
        <v>0</v>
      </c>
      <c r="H169" s="30">
        <v>2.1527305000000001</v>
      </c>
      <c r="J169" s="221"/>
    </row>
    <row r="170" spans="1:10" ht="24" customHeight="1">
      <c r="A170" s="98">
        <v>139</v>
      </c>
      <c r="B170" s="99" t="s">
        <v>735</v>
      </c>
      <c r="C170" s="99" t="s">
        <v>736</v>
      </c>
      <c r="D170" s="99" t="s">
        <v>177</v>
      </c>
      <c r="E170" s="100">
        <v>1</v>
      </c>
      <c r="F170" s="101"/>
      <c r="G170" s="101">
        <f t="shared" si="3"/>
        <v>0</v>
      </c>
      <c r="H170" s="102">
        <v>0</v>
      </c>
      <c r="J170" s="221"/>
    </row>
    <row r="171" spans="1:10" ht="13.5" customHeight="1">
      <c r="A171" s="103">
        <v>140</v>
      </c>
      <c r="B171" s="95" t="s">
        <v>737</v>
      </c>
      <c r="C171" s="95" t="s">
        <v>738</v>
      </c>
      <c r="D171" s="95" t="s">
        <v>177</v>
      </c>
      <c r="E171" s="96">
        <v>8</v>
      </c>
      <c r="F171" s="97"/>
      <c r="G171" s="97">
        <f t="shared" si="3"/>
        <v>0</v>
      </c>
      <c r="H171" s="104">
        <v>0</v>
      </c>
      <c r="J171" s="221"/>
    </row>
    <row r="172" spans="1:10" ht="13.5" customHeight="1">
      <c r="A172" s="103">
        <v>141</v>
      </c>
      <c r="B172" s="95" t="s">
        <v>739</v>
      </c>
      <c r="C172" s="95" t="s">
        <v>740</v>
      </c>
      <c r="D172" s="95" t="s">
        <v>144</v>
      </c>
      <c r="E172" s="96">
        <v>28.48</v>
      </c>
      <c r="F172" s="97"/>
      <c r="G172" s="97">
        <f t="shared" si="3"/>
        <v>0</v>
      </c>
      <c r="H172" s="104">
        <v>0</v>
      </c>
      <c r="J172" s="221"/>
    </row>
    <row r="173" spans="1:10" ht="13.5" customHeight="1">
      <c r="A173" s="103">
        <v>142</v>
      </c>
      <c r="B173" s="95" t="s">
        <v>741</v>
      </c>
      <c r="C173" s="95" t="s">
        <v>742</v>
      </c>
      <c r="D173" s="95" t="s">
        <v>144</v>
      </c>
      <c r="E173" s="96">
        <v>70.971999999999994</v>
      </c>
      <c r="F173" s="97"/>
      <c r="G173" s="97">
        <f t="shared" si="3"/>
        <v>0</v>
      </c>
      <c r="H173" s="104">
        <v>0</v>
      </c>
      <c r="J173" s="221"/>
    </row>
    <row r="174" spans="1:10" ht="13.5" customHeight="1">
      <c r="A174" s="103">
        <v>143</v>
      </c>
      <c r="B174" s="95" t="s">
        <v>743</v>
      </c>
      <c r="C174" s="95" t="s">
        <v>744</v>
      </c>
      <c r="D174" s="95" t="s">
        <v>144</v>
      </c>
      <c r="E174" s="96">
        <v>256.45</v>
      </c>
      <c r="F174" s="97"/>
      <c r="G174" s="97">
        <f t="shared" si="3"/>
        <v>0</v>
      </c>
      <c r="H174" s="104">
        <v>0.35903000000000002</v>
      </c>
      <c r="J174" s="221"/>
    </row>
    <row r="175" spans="1:10" s="168" customFormat="1" ht="24" customHeight="1">
      <c r="A175" s="167">
        <v>144</v>
      </c>
      <c r="B175" s="163" t="s">
        <v>745</v>
      </c>
      <c r="C175" s="163" t="s">
        <v>746</v>
      </c>
      <c r="D175" s="163" t="s">
        <v>144</v>
      </c>
      <c r="E175" s="164">
        <v>256.45</v>
      </c>
      <c r="F175" s="165"/>
      <c r="G175" s="165">
        <f t="shared" si="3"/>
        <v>0</v>
      </c>
      <c r="H175" s="166">
        <v>1.7669405</v>
      </c>
      <c r="J175" s="221"/>
    </row>
    <row r="176" spans="1:10" s="168" customFormat="1" ht="13.5" customHeight="1" thickBot="1">
      <c r="A176" s="182">
        <v>145</v>
      </c>
      <c r="B176" s="183" t="s">
        <v>747</v>
      </c>
      <c r="C176" s="183" t="s">
        <v>748</v>
      </c>
      <c r="D176" s="183" t="s">
        <v>151</v>
      </c>
      <c r="E176" s="184">
        <v>22.3</v>
      </c>
      <c r="F176" s="185"/>
      <c r="G176" s="185">
        <f t="shared" si="3"/>
        <v>0</v>
      </c>
      <c r="H176" s="186">
        <v>2.6759999999999999E-2</v>
      </c>
      <c r="J176" s="221"/>
    </row>
    <row r="177" spans="1:10" ht="21" customHeight="1" thickBot="1">
      <c r="A177" s="28"/>
      <c r="B177" s="29" t="s">
        <v>502</v>
      </c>
      <c r="C177" s="29" t="s">
        <v>503</v>
      </c>
      <c r="D177" s="29"/>
      <c r="E177" s="30"/>
      <c r="F177" s="31"/>
      <c r="G177" s="31">
        <f>SUM(G178:G179)</f>
        <v>0</v>
      </c>
      <c r="H177" s="30">
        <v>0.267675</v>
      </c>
      <c r="J177" s="221"/>
    </row>
    <row r="178" spans="1:10" ht="24" customHeight="1">
      <c r="A178" s="98">
        <v>146</v>
      </c>
      <c r="B178" s="99" t="s">
        <v>749</v>
      </c>
      <c r="C178" s="99" t="s">
        <v>750</v>
      </c>
      <c r="D178" s="99" t="s">
        <v>144</v>
      </c>
      <c r="E178" s="100">
        <v>9.75</v>
      </c>
      <c r="F178" s="101"/>
      <c r="G178" s="101">
        <f t="shared" si="3"/>
        <v>0</v>
      </c>
      <c r="H178" s="102">
        <v>5.1674999999999999E-2</v>
      </c>
      <c r="J178" s="221"/>
    </row>
    <row r="179" spans="1:10" s="168" customFormat="1" ht="24" customHeight="1" thickBot="1">
      <c r="A179" s="182">
        <v>147</v>
      </c>
      <c r="B179" s="183" t="s">
        <v>751</v>
      </c>
      <c r="C179" s="183" t="s">
        <v>752</v>
      </c>
      <c r="D179" s="183" t="s">
        <v>144</v>
      </c>
      <c r="E179" s="184">
        <v>12</v>
      </c>
      <c r="F179" s="185"/>
      <c r="G179" s="185">
        <f t="shared" si="3"/>
        <v>0</v>
      </c>
      <c r="H179" s="186">
        <v>0.216</v>
      </c>
      <c r="J179" s="221"/>
    </row>
    <row r="180" spans="1:10" ht="21" customHeight="1" thickBot="1">
      <c r="A180" s="28"/>
      <c r="B180" s="29" t="s">
        <v>504</v>
      </c>
      <c r="C180" s="29" t="s">
        <v>505</v>
      </c>
      <c r="D180" s="29"/>
      <c r="E180" s="30"/>
      <c r="F180" s="31"/>
      <c r="G180" s="31">
        <f>SUM(G181:G182)</f>
        <v>0</v>
      </c>
      <c r="H180" s="30">
        <v>0.46945199999999998</v>
      </c>
      <c r="J180" s="221"/>
    </row>
    <row r="181" spans="1:10" ht="24" customHeight="1">
      <c r="A181" s="98">
        <v>148</v>
      </c>
      <c r="B181" s="99" t="s">
        <v>753</v>
      </c>
      <c r="C181" s="99" t="s">
        <v>754</v>
      </c>
      <c r="D181" s="99" t="s">
        <v>144</v>
      </c>
      <c r="E181" s="100">
        <v>17.8</v>
      </c>
      <c r="F181" s="101"/>
      <c r="G181" s="101">
        <f t="shared" si="3"/>
        <v>0</v>
      </c>
      <c r="H181" s="102">
        <v>5.9451999999999998E-2</v>
      </c>
      <c r="J181" s="221"/>
    </row>
    <row r="182" spans="1:10" s="168" customFormat="1" ht="24" customHeight="1" thickBot="1">
      <c r="A182" s="182">
        <v>149</v>
      </c>
      <c r="B182" s="183" t="s">
        <v>755</v>
      </c>
      <c r="C182" s="183" t="s">
        <v>756</v>
      </c>
      <c r="D182" s="183" t="s">
        <v>144</v>
      </c>
      <c r="E182" s="184">
        <v>20</v>
      </c>
      <c r="F182" s="185"/>
      <c r="G182" s="185">
        <f t="shared" si="3"/>
        <v>0</v>
      </c>
      <c r="H182" s="186">
        <v>0.41</v>
      </c>
      <c r="J182" s="221"/>
    </row>
    <row r="183" spans="1:10" ht="21" customHeight="1" thickBot="1">
      <c r="A183" s="28"/>
      <c r="B183" s="29" t="s">
        <v>270</v>
      </c>
      <c r="C183" s="29" t="s">
        <v>271</v>
      </c>
      <c r="D183" s="29"/>
      <c r="E183" s="30"/>
      <c r="F183" s="31"/>
      <c r="G183" s="31">
        <f>G184</f>
        <v>0</v>
      </c>
      <c r="H183" s="30">
        <v>0.23192370000000001</v>
      </c>
      <c r="J183" s="221"/>
    </row>
    <row r="184" spans="1:10" ht="24" customHeight="1" thickBot="1">
      <c r="A184" s="148">
        <v>150</v>
      </c>
      <c r="B184" s="149" t="s">
        <v>757</v>
      </c>
      <c r="C184" s="149" t="s">
        <v>758</v>
      </c>
      <c r="D184" s="149" t="s">
        <v>144</v>
      </c>
      <c r="E184" s="150">
        <v>515.38599999999997</v>
      </c>
      <c r="F184" s="151"/>
      <c r="G184" s="151">
        <f t="shared" si="3"/>
        <v>0</v>
      </c>
      <c r="H184" s="152">
        <v>0.23192370000000001</v>
      </c>
      <c r="J184" s="221"/>
    </row>
    <row r="185" spans="1:10" ht="21" customHeight="1" thickBot="1">
      <c r="A185" s="28"/>
      <c r="B185" s="29" t="s">
        <v>506</v>
      </c>
      <c r="C185" s="29" t="s">
        <v>507</v>
      </c>
      <c r="D185" s="29"/>
      <c r="E185" s="30"/>
      <c r="F185" s="31"/>
      <c r="G185" s="31">
        <f>SUM(G186:G188)</f>
        <v>0</v>
      </c>
      <c r="H185" s="30">
        <v>0.30902000000000002</v>
      </c>
      <c r="J185" s="221"/>
    </row>
    <row r="186" spans="1:10" ht="24" customHeight="1">
      <c r="A186" s="98">
        <v>151</v>
      </c>
      <c r="B186" s="99" t="s">
        <v>759</v>
      </c>
      <c r="C186" s="99" t="s">
        <v>760</v>
      </c>
      <c r="D186" s="99" t="s">
        <v>144</v>
      </c>
      <c r="E186" s="100">
        <v>192.74</v>
      </c>
      <c r="F186" s="101"/>
      <c r="G186" s="101">
        <f t="shared" si="3"/>
        <v>0</v>
      </c>
      <c r="H186" s="102">
        <v>7.7095999999999998E-2</v>
      </c>
      <c r="J186" s="221"/>
    </row>
    <row r="187" spans="1:10" ht="24" customHeight="1">
      <c r="A187" s="103">
        <v>152</v>
      </c>
      <c r="B187" s="95" t="s">
        <v>761</v>
      </c>
      <c r="C187" s="95" t="s">
        <v>762</v>
      </c>
      <c r="D187" s="95" t="s">
        <v>144</v>
      </c>
      <c r="E187" s="96">
        <v>351.4</v>
      </c>
      <c r="F187" s="97"/>
      <c r="G187" s="97">
        <f t="shared" si="3"/>
        <v>0</v>
      </c>
      <c r="H187" s="104">
        <v>9.8391999999999993E-2</v>
      </c>
      <c r="J187" s="221"/>
    </row>
    <row r="188" spans="1:10" ht="24" customHeight="1" thickBot="1">
      <c r="A188" s="105">
        <v>153</v>
      </c>
      <c r="B188" s="106" t="s">
        <v>763</v>
      </c>
      <c r="C188" s="106" t="s">
        <v>764</v>
      </c>
      <c r="D188" s="106" t="s">
        <v>144</v>
      </c>
      <c r="E188" s="108">
        <v>351.4</v>
      </c>
      <c r="F188" s="109"/>
      <c r="G188" s="109">
        <f t="shared" si="3"/>
        <v>0</v>
      </c>
      <c r="H188" s="110">
        <v>0.13353200000000001</v>
      </c>
      <c r="J188" s="221"/>
    </row>
    <row r="189" spans="1:10" ht="14.25" customHeight="1">
      <c r="A189" s="24"/>
      <c r="B189" s="25" t="s">
        <v>426</v>
      </c>
      <c r="C189" s="25" t="s">
        <v>427</v>
      </c>
      <c r="D189" s="25"/>
      <c r="E189" s="26"/>
      <c r="F189" s="27"/>
      <c r="G189" s="27">
        <f>G190</f>
        <v>0</v>
      </c>
      <c r="H189" s="26">
        <v>0</v>
      </c>
      <c r="J189" s="221"/>
    </row>
    <row r="190" spans="1:10" ht="21" customHeight="1" thickBot="1">
      <c r="A190" s="28"/>
      <c r="B190" s="29" t="s">
        <v>508</v>
      </c>
      <c r="C190" s="29" t="s">
        <v>509</v>
      </c>
      <c r="D190" s="29"/>
      <c r="E190" s="30"/>
      <c r="F190" s="31"/>
      <c r="G190" s="31">
        <f>G191</f>
        <v>0</v>
      </c>
      <c r="H190" s="30">
        <v>0</v>
      </c>
      <c r="J190" s="221"/>
    </row>
    <row r="191" spans="1:10" ht="13.5" customHeight="1" thickBot="1">
      <c r="A191" s="127">
        <v>154</v>
      </c>
      <c r="B191" s="128" t="s">
        <v>765</v>
      </c>
      <c r="C191" s="128" t="s">
        <v>766</v>
      </c>
      <c r="D191" s="128" t="s">
        <v>177</v>
      </c>
      <c r="E191" s="129">
        <v>4</v>
      </c>
      <c r="F191" s="130"/>
      <c r="G191" s="130">
        <f t="shared" ref="G191" si="4">ROUND(F191*E191,2)</f>
        <v>0</v>
      </c>
      <c r="H191" s="131">
        <v>0</v>
      </c>
      <c r="J191" s="221"/>
    </row>
    <row r="192" spans="1:10" ht="21" customHeight="1">
      <c r="A192" s="52"/>
      <c r="B192" s="53"/>
      <c r="C192" s="53" t="s">
        <v>132</v>
      </c>
      <c r="D192" s="53"/>
      <c r="E192" s="54"/>
      <c r="F192" s="55"/>
      <c r="G192" s="55">
        <f>G189+G114+G11</f>
        <v>0</v>
      </c>
      <c r="H192" s="54">
        <v>1167.78837041769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4" fitToHeight="100" orientation="portrait" blackAndWhite="1" r:id="rId1"/>
  <headerFooter alignWithMargins="0">
    <oddFooter>&amp;C   Strana &amp;P  z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J92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54.1640625" style="57" customWidth="1"/>
    <col min="4" max="4" width="8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462</v>
      </c>
      <c r="B3" s="20"/>
      <c r="C3" s="20"/>
      <c r="D3" s="20"/>
      <c r="E3" s="7" t="s">
        <v>482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767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426</v>
      </c>
      <c r="C11" s="25" t="s">
        <v>427</v>
      </c>
      <c r="D11" s="25"/>
      <c r="E11" s="26"/>
      <c r="F11" s="27"/>
      <c r="G11" s="27">
        <f>G12</f>
        <v>0</v>
      </c>
      <c r="H11" s="26">
        <v>0</v>
      </c>
    </row>
    <row r="12" spans="1:10" ht="21" customHeight="1" thickBot="1">
      <c r="A12" s="28"/>
      <c r="B12" s="29" t="s">
        <v>428</v>
      </c>
      <c r="C12" s="29" t="s">
        <v>429</v>
      </c>
      <c r="D12" s="29"/>
      <c r="E12" s="30"/>
      <c r="F12" s="31"/>
      <c r="G12" s="31">
        <f>G13</f>
        <v>0</v>
      </c>
      <c r="H12" s="30">
        <v>0</v>
      </c>
    </row>
    <row r="13" spans="1:10" ht="24" customHeight="1" thickBot="1">
      <c r="A13" s="148">
        <v>1</v>
      </c>
      <c r="B13" s="149" t="s">
        <v>768</v>
      </c>
      <c r="C13" s="149" t="s">
        <v>431</v>
      </c>
      <c r="D13" s="149" t="s">
        <v>995</v>
      </c>
      <c r="E13" s="150">
        <v>1</v>
      </c>
      <c r="F13" s="151"/>
      <c r="G13" s="151">
        <f>ROUND(F13*E13,2)</f>
        <v>0</v>
      </c>
      <c r="H13" s="152">
        <v>0</v>
      </c>
      <c r="J13" s="221"/>
    </row>
    <row r="14" spans="1:10" ht="13.5" customHeight="1">
      <c r="A14" s="199"/>
      <c r="B14" s="145"/>
      <c r="C14" s="200" t="s">
        <v>1185</v>
      </c>
      <c r="D14" s="112"/>
      <c r="E14" s="114"/>
      <c r="F14" s="115"/>
      <c r="G14" s="115"/>
      <c r="H14" s="116"/>
    </row>
    <row r="15" spans="1:10" ht="22.5">
      <c r="A15" s="103"/>
      <c r="B15" s="95"/>
      <c r="C15" s="347" t="s">
        <v>1186</v>
      </c>
      <c r="D15" s="95" t="s">
        <v>177</v>
      </c>
      <c r="E15" s="96">
        <v>1</v>
      </c>
      <c r="F15" s="97"/>
      <c r="G15" s="97"/>
      <c r="H15" s="104"/>
    </row>
    <row r="16" spans="1:10" ht="13.5" customHeight="1">
      <c r="A16" s="103"/>
      <c r="B16" s="95"/>
      <c r="C16" s="201" t="s">
        <v>1187</v>
      </c>
      <c r="D16" s="95" t="s">
        <v>177</v>
      </c>
      <c r="E16" s="96">
        <v>3</v>
      </c>
      <c r="F16" s="97"/>
      <c r="G16" s="97"/>
      <c r="H16" s="104"/>
    </row>
    <row r="17" spans="1:8" ht="13.5" customHeight="1">
      <c r="A17" s="103"/>
      <c r="B17" s="95"/>
      <c r="C17" s="201" t="s">
        <v>1187</v>
      </c>
      <c r="D17" s="95" t="s">
        <v>177</v>
      </c>
      <c r="E17" s="96">
        <v>3</v>
      </c>
      <c r="F17" s="97"/>
      <c r="G17" s="97"/>
      <c r="H17" s="104"/>
    </row>
    <row r="18" spans="1:8" ht="13.5" customHeight="1">
      <c r="A18" s="103"/>
      <c r="B18" s="95"/>
      <c r="C18" s="201" t="s">
        <v>1188</v>
      </c>
      <c r="D18" s="95" t="s">
        <v>177</v>
      </c>
      <c r="E18" s="96">
        <v>1</v>
      </c>
      <c r="F18" s="97"/>
      <c r="G18" s="97"/>
      <c r="H18" s="104"/>
    </row>
    <row r="19" spans="1:8" ht="13.5" customHeight="1">
      <c r="A19" s="103"/>
      <c r="B19" s="95"/>
      <c r="C19" s="201" t="s">
        <v>1189</v>
      </c>
      <c r="D19" s="95" t="s">
        <v>1192</v>
      </c>
      <c r="E19" s="96">
        <v>1</v>
      </c>
      <c r="F19" s="97"/>
      <c r="G19" s="97"/>
      <c r="H19" s="104"/>
    </row>
    <row r="20" spans="1:8" ht="13.5" customHeight="1">
      <c r="A20" s="103"/>
      <c r="B20" s="95"/>
      <c r="C20" s="201" t="s">
        <v>1190</v>
      </c>
      <c r="D20" s="95" t="s">
        <v>1192</v>
      </c>
      <c r="E20" s="96">
        <v>1</v>
      </c>
      <c r="F20" s="97"/>
      <c r="G20" s="97"/>
      <c r="H20" s="104"/>
    </row>
    <row r="21" spans="1:8" ht="13.5" customHeight="1">
      <c r="A21" s="103"/>
      <c r="B21" s="95"/>
      <c r="C21" s="201" t="s">
        <v>1191</v>
      </c>
      <c r="D21" s="95" t="s">
        <v>1193</v>
      </c>
      <c r="E21" s="96">
        <v>1</v>
      </c>
      <c r="F21" s="97"/>
      <c r="G21" s="97"/>
      <c r="H21" s="104"/>
    </row>
    <row r="22" spans="1:8" ht="13.5" customHeight="1">
      <c r="A22" s="103"/>
      <c r="B22" s="95"/>
      <c r="C22" s="201"/>
      <c r="D22" s="95"/>
      <c r="E22" s="96"/>
      <c r="F22" s="97"/>
      <c r="G22" s="97"/>
      <c r="H22" s="104"/>
    </row>
    <row r="23" spans="1:8" ht="13.5" customHeight="1">
      <c r="A23" s="103"/>
      <c r="B23" s="95"/>
      <c r="C23" s="202" t="s">
        <v>1194</v>
      </c>
      <c r="D23" s="95"/>
      <c r="E23" s="96"/>
      <c r="F23" s="97"/>
      <c r="G23" s="97"/>
      <c r="H23" s="104"/>
    </row>
    <row r="24" spans="1:8" ht="13.5" customHeight="1">
      <c r="A24" s="103"/>
      <c r="B24" s="95"/>
      <c r="C24" s="201" t="s">
        <v>1195</v>
      </c>
      <c r="D24" s="95" t="s">
        <v>177</v>
      </c>
      <c r="E24" s="96">
        <v>1</v>
      </c>
      <c r="F24" s="97"/>
      <c r="G24" s="97"/>
      <c r="H24" s="104"/>
    </row>
    <row r="25" spans="1:8" ht="13.5" customHeight="1">
      <c r="A25" s="103"/>
      <c r="B25" s="95"/>
      <c r="C25" s="201" t="s">
        <v>1196</v>
      </c>
      <c r="D25" s="95" t="s">
        <v>177</v>
      </c>
      <c r="E25" s="96">
        <v>1</v>
      </c>
      <c r="F25" s="97"/>
      <c r="G25" s="97"/>
      <c r="H25" s="104"/>
    </row>
    <row r="26" spans="1:8" ht="13.5" customHeight="1">
      <c r="A26" s="103"/>
      <c r="B26" s="95"/>
      <c r="C26" s="201" t="s">
        <v>1197</v>
      </c>
      <c r="D26" s="95" t="s">
        <v>177</v>
      </c>
      <c r="E26" s="96">
        <v>1</v>
      </c>
      <c r="F26" s="97"/>
      <c r="G26" s="97"/>
      <c r="H26" s="104"/>
    </row>
    <row r="27" spans="1:8" ht="13.5" customHeight="1">
      <c r="A27" s="103"/>
      <c r="B27" s="95"/>
      <c r="C27" s="201" t="s">
        <v>1198</v>
      </c>
      <c r="D27" s="95" t="s">
        <v>177</v>
      </c>
      <c r="E27" s="96">
        <v>3</v>
      </c>
      <c r="F27" s="97"/>
      <c r="G27" s="97"/>
      <c r="H27" s="104"/>
    </row>
    <row r="28" spans="1:8" ht="13.5" customHeight="1">
      <c r="A28" s="103"/>
      <c r="B28" s="95"/>
      <c r="C28" s="201" t="s">
        <v>1199</v>
      </c>
      <c r="D28" s="95" t="s">
        <v>177</v>
      </c>
      <c r="E28" s="96">
        <v>3</v>
      </c>
      <c r="F28" s="97"/>
      <c r="G28" s="97"/>
      <c r="H28" s="104"/>
    </row>
    <row r="29" spans="1:8" ht="13.5" customHeight="1">
      <c r="A29" s="103"/>
      <c r="B29" s="95"/>
      <c r="C29" s="201" t="s">
        <v>1198</v>
      </c>
      <c r="D29" s="95" t="s">
        <v>177</v>
      </c>
      <c r="E29" s="96">
        <v>4</v>
      </c>
      <c r="F29" s="97"/>
      <c r="G29" s="97"/>
      <c r="H29" s="104"/>
    </row>
    <row r="30" spans="1:8" ht="13.5" customHeight="1">
      <c r="A30" s="158"/>
      <c r="B30" s="159"/>
      <c r="C30" s="201" t="s">
        <v>1200</v>
      </c>
      <c r="D30" s="159" t="s">
        <v>177</v>
      </c>
      <c r="E30" s="160">
        <v>1</v>
      </c>
      <c r="F30" s="161"/>
      <c r="G30" s="161"/>
      <c r="H30" s="162"/>
    </row>
    <row r="31" spans="1:8" ht="13.5" customHeight="1">
      <c r="A31" s="158"/>
      <c r="B31" s="159"/>
      <c r="C31" s="201" t="s">
        <v>1201</v>
      </c>
      <c r="D31" s="159" t="s">
        <v>177</v>
      </c>
      <c r="E31" s="160">
        <v>1</v>
      </c>
      <c r="F31" s="161"/>
      <c r="G31" s="161"/>
      <c r="H31" s="162"/>
    </row>
    <row r="32" spans="1:8" ht="13.5" customHeight="1">
      <c r="A32" s="158"/>
      <c r="B32" s="159"/>
      <c r="C32" s="201" t="s">
        <v>1188</v>
      </c>
      <c r="D32" s="159" t="s">
        <v>177</v>
      </c>
      <c r="E32" s="160">
        <v>1</v>
      </c>
      <c r="F32" s="161"/>
      <c r="G32" s="161"/>
      <c r="H32" s="162"/>
    </row>
    <row r="33" spans="1:8" ht="13.5" customHeight="1">
      <c r="A33" s="158"/>
      <c r="B33" s="159"/>
      <c r="C33" s="201" t="s">
        <v>1202</v>
      </c>
      <c r="D33" s="159" t="s">
        <v>1192</v>
      </c>
      <c r="E33" s="160">
        <v>1</v>
      </c>
      <c r="F33" s="161"/>
      <c r="G33" s="161"/>
      <c r="H33" s="162"/>
    </row>
    <row r="34" spans="1:8" ht="13.5" customHeight="1">
      <c r="A34" s="158"/>
      <c r="B34" s="159"/>
      <c r="C34" s="201" t="s">
        <v>1189</v>
      </c>
      <c r="D34" s="159" t="s">
        <v>1192</v>
      </c>
      <c r="E34" s="160">
        <v>1</v>
      </c>
      <c r="F34" s="161"/>
      <c r="G34" s="161"/>
      <c r="H34" s="162"/>
    </row>
    <row r="35" spans="1:8" ht="13.5" customHeight="1">
      <c r="A35" s="158"/>
      <c r="B35" s="159"/>
      <c r="C35" s="201" t="s">
        <v>1190</v>
      </c>
      <c r="D35" s="159" t="s">
        <v>1192</v>
      </c>
      <c r="E35" s="160">
        <v>1</v>
      </c>
      <c r="F35" s="161"/>
      <c r="G35" s="161"/>
      <c r="H35" s="162"/>
    </row>
    <row r="36" spans="1:8" ht="13.5" customHeight="1">
      <c r="A36" s="158"/>
      <c r="B36" s="159"/>
      <c r="C36" s="201" t="s">
        <v>1191</v>
      </c>
      <c r="D36" s="159" t="s">
        <v>1193</v>
      </c>
      <c r="E36" s="160">
        <v>1</v>
      </c>
      <c r="F36" s="161"/>
      <c r="G36" s="161"/>
      <c r="H36" s="162"/>
    </row>
    <row r="37" spans="1:8" ht="13.5" customHeight="1">
      <c r="A37" s="158"/>
      <c r="B37" s="159"/>
      <c r="C37" s="201"/>
      <c r="D37" s="159"/>
      <c r="E37" s="160"/>
      <c r="F37" s="161"/>
      <c r="G37" s="161"/>
      <c r="H37" s="162"/>
    </row>
    <row r="38" spans="1:8" ht="13.5" customHeight="1">
      <c r="A38" s="158"/>
      <c r="B38" s="159"/>
      <c r="C38" s="202" t="s">
        <v>1203</v>
      </c>
      <c r="D38" s="159"/>
      <c r="E38" s="160"/>
      <c r="F38" s="161"/>
      <c r="G38" s="161"/>
      <c r="H38" s="162"/>
    </row>
    <row r="39" spans="1:8" ht="13.5" customHeight="1">
      <c r="A39" s="158"/>
      <c r="B39" s="159"/>
      <c r="C39" s="201" t="s">
        <v>1204</v>
      </c>
      <c r="D39" s="159" t="s">
        <v>177</v>
      </c>
      <c r="E39" s="160">
        <v>4</v>
      </c>
      <c r="F39" s="161"/>
      <c r="G39" s="161"/>
      <c r="H39" s="162"/>
    </row>
    <row r="40" spans="1:8" ht="13.5" customHeight="1">
      <c r="A40" s="158"/>
      <c r="B40" s="159"/>
      <c r="C40" s="201" t="s">
        <v>1205</v>
      </c>
      <c r="D40" s="159" t="s">
        <v>177</v>
      </c>
      <c r="E40" s="160">
        <v>2</v>
      </c>
      <c r="F40" s="161"/>
      <c r="G40" s="161"/>
      <c r="H40" s="162"/>
    </row>
    <row r="41" spans="1:8" ht="13.5" customHeight="1">
      <c r="A41" s="158"/>
      <c r="B41" s="159"/>
      <c r="C41" s="201" t="s">
        <v>1204</v>
      </c>
      <c r="D41" s="159" t="s">
        <v>177</v>
      </c>
      <c r="E41" s="160">
        <v>1</v>
      </c>
      <c r="F41" s="161"/>
      <c r="G41" s="161"/>
      <c r="H41" s="162"/>
    </row>
    <row r="42" spans="1:8" ht="13.5" customHeight="1">
      <c r="A42" s="158"/>
      <c r="B42" s="159"/>
      <c r="C42" s="201" t="s">
        <v>1206</v>
      </c>
      <c r="D42" s="159" t="s">
        <v>177</v>
      </c>
      <c r="E42" s="160">
        <v>2</v>
      </c>
      <c r="F42" s="161"/>
      <c r="G42" s="161"/>
      <c r="H42" s="162"/>
    </row>
    <row r="43" spans="1:8" ht="13.5" customHeight="1">
      <c r="A43" s="158"/>
      <c r="B43" s="159"/>
      <c r="C43" s="201" t="s">
        <v>1204</v>
      </c>
      <c r="D43" s="159" t="s">
        <v>177</v>
      </c>
      <c r="E43" s="160">
        <v>1</v>
      </c>
      <c r="F43" s="161"/>
      <c r="G43" s="161"/>
      <c r="H43" s="162"/>
    </row>
    <row r="44" spans="1:8" ht="13.5" customHeight="1">
      <c r="A44" s="158"/>
      <c r="B44" s="159"/>
      <c r="C44" s="201" t="s">
        <v>1207</v>
      </c>
      <c r="D44" s="159" t="s">
        <v>177</v>
      </c>
      <c r="E44" s="160">
        <v>10</v>
      </c>
      <c r="F44" s="161"/>
      <c r="G44" s="161"/>
      <c r="H44" s="162"/>
    </row>
    <row r="45" spans="1:8" ht="13.5" customHeight="1">
      <c r="A45" s="158"/>
      <c r="B45" s="159"/>
      <c r="C45" s="201" t="s">
        <v>1207</v>
      </c>
      <c r="D45" s="159" t="s">
        <v>177</v>
      </c>
      <c r="E45" s="160">
        <v>8</v>
      </c>
      <c r="F45" s="161"/>
      <c r="G45" s="161"/>
      <c r="H45" s="162"/>
    </row>
    <row r="46" spans="1:8" ht="13.5" customHeight="1">
      <c r="A46" s="158"/>
      <c r="B46" s="159"/>
      <c r="C46" s="201" t="s">
        <v>1208</v>
      </c>
      <c r="D46" s="159" t="s">
        <v>177</v>
      </c>
      <c r="E46" s="160">
        <v>3</v>
      </c>
      <c r="F46" s="161"/>
      <c r="G46" s="161"/>
      <c r="H46" s="162"/>
    </row>
    <row r="47" spans="1:8" ht="13.5" customHeight="1">
      <c r="A47" s="158"/>
      <c r="B47" s="159"/>
      <c r="C47" s="201" t="s">
        <v>1209</v>
      </c>
      <c r="D47" s="159" t="s">
        <v>177</v>
      </c>
      <c r="E47" s="160">
        <v>1</v>
      </c>
      <c r="F47" s="161"/>
      <c r="G47" s="161"/>
      <c r="H47" s="162"/>
    </row>
    <row r="48" spans="1:8" ht="21.75" customHeight="1">
      <c r="A48" s="158"/>
      <c r="B48" s="159"/>
      <c r="C48" s="347" t="s">
        <v>1210</v>
      </c>
      <c r="D48" s="159" t="s">
        <v>177</v>
      </c>
      <c r="E48" s="160">
        <v>3</v>
      </c>
      <c r="F48" s="161"/>
      <c r="G48" s="161"/>
      <c r="H48" s="162"/>
    </row>
    <row r="49" spans="1:8" ht="13.5" customHeight="1">
      <c r="A49" s="158"/>
      <c r="B49" s="159"/>
      <c r="C49" s="201" t="s">
        <v>1211</v>
      </c>
      <c r="D49" s="159" t="s">
        <v>177</v>
      </c>
      <c r="E49" s="160">
        <v>9</v>
      </c>
      <c r="F49" s="161"/>
      <c r="G49" s="161"/>
      <c r="H49" s="162"/>
    </row>
    <row r="50" spans="1:8" ht="13.5" customHeight="1">
      <c r="A50" s="158"/>
      <c r="B50" s="159"/>
      <c r="C50" s="201" t="s">
        <v>1212</v>
      </c>
      <c r="D50" s="159" t="s">
        <v>177</v>
      </c>
      <c r="E50" s="160">
        <v>2</v>
      </c>
      <c r="F50" s="161"/>
      <c r="G50" s="161"/>
      <c r="H50" s="162"/>
    </row>
    <row r="51" spans="1:8" ht="21.75" customHeight="1">
      <c r="A51" s="158"/>
      <c r="B51" s="159"/>
      <c r="C51" s="347" t="s">
        <v>1213</v>
      </c>
      <c r="D51" s="159" t="s">
        <v>177</v>
      </c>
      <c r="E51" s="160">
        <v>3</v>
      </c>
      <c r="F51" s="161"/>
      <c r="G51" s="161"/>
      <c r="H51" s="162"/>
    </row>
    <row r="52" spans="1:8" ht="13.5" customHeight="1">
      <c r="A52" s="158"/>
      <c r="B52" s="159"/>
      <c r="C52" s="201" t="s">
        <v>1214</v>
      </c>
      <c r="D52" s="159" t="s">
        <v>177</v>
      </c>
      <c r="E52" s="160">
        <v>1</v>
      </c>
      <c r="F52" s="161"/>
      <c r="G52" s="161"/>
      <c r="H52" s="162"/>
    </row>
    <row r="53" spans="1:8" ht="13.5" customHeight="1">
      <c r="A53" s="158"/>
      <c r="B53" s="159"/>
      <c r="C53" s="201" t="s">
        <v>1215</v>
      </c>
      <c r="D53" s="159" t="s">
        <v>177</v>
      </c>
      <c r="E53" s="160">
        <v>50</v>
      </c>
      <c r="F53" s="161"/>
      <c r="G53" s="161"/>
      <c r="H53" s="162"/>
    </row>
    <row r="54" spans="1:8" ht="13.5" customHeight="1">
      <c r="A54" s="158"/>
      <c r="B54" s="159"/>
      <c r="C54" s="201" t="s">
        <v>1216</v>
      </c>
      <c r="D54" s="159" t="s">
        <v>151</v>
      </c>
      <c r="E54" s="160">
        <v>40</v>
      </c>
      <c r="F54" s="161"/>
      <c r="G54" s="161"/>
      <c r="H54" s="162"/>
    </row>
    <row r="55" spans="1:8" ht="13.5" customHeight="1">
      <c r="A55" s="158"/>
      <c r="B55" s="159"/>
      <c r="C55" s="201" t="s">
        <v>1217</v>
      </c>
      <c r="D55" s="159" t="s">
        <v>151</v>
      </c>
      <c r="E55" s="160">
        <v>45</v>
      </c>
      <c r="F55" s="161"/>
      <c r="G55" s="161"/>
      <c r="H55" s="162"/>
    </row>
    <row r="56" spans="1:8" ht="13.5" customHeight="1">
      <c r="A56" s="158"/>
      <c r="B56" s="159"/>
      <c r="C56" s="201" t="s">
        <v>1218</v>
      </c>
      <c r="D56" s="159" t="s">
        <v>177</v>
      </c>
      <c r="E56" s="160">
        <v>1</v>
      </c>
      <c r="F56" s="161"/>
      <c r="G56" s="161"/>
      <c r="H56" s="162"/>
    </row>
    <row r="57" spans="1:8" ht="13.5" customHeight="1">
      <c r="A57" s="158"/>
      <c r="B57" s="159"/>
      <c r="C57" s="201" t="s">
        <v>1219</v>
      </c>
      <c r="D57" s="159" t="s">
        <v>151</v>
      </c>
      <c r="E57" s="160">
        <v>25</v>
      </c>
      <c r="F57" s="161"/>
      <c r="G57" s="161"/>
      <c r="H57" s="162"/>
    </row>
    <row r="58" spans="1:8" ht="13.5" customHeight="1">
      <c r="A58" s="158"/>
      <c r="B58" s="159"/>
      <c r="C58" s="201" t="s">
        <v>1219</v>
      </c>
      <c r="D58" s="159" t="s">
        <v>151</v>
      </c>
      <c r="E58" s="160">
        <v>50</v>
      </c>
      <c r="F58" s="161"/>
      <c r="G58" s="161"/>
      <c r="H58" s="162"/>
    </row>
    <row r="59" spans="1:8" ht="13.5" customHeight="1">
      <c r="A59" s="158"/>
      <c r="B59" s="159"/>
      <c r="C59" s="201" t="s">
        <v>1220</v>
      </c>
      <c r="D59" s="159" t="s">
        <v>151</v>
      </c>
      <c r="E59" s="160">
        <v>10</v>
      </c>
      <c r="F59" s="161"/>
      <c r="G59" s="161"/>
      <c r="H59" s="162"/>
    </row>
    <row r="60" spans="1:8" ht="13.5" customHeight="1">
      <c r="A60" s="158"/>
      <c r="B60" s="159"/>
      <c r="C60" s="201" t="s">
        <v>1221</v>
      </c>
      <c r="D60" s="159" t="s">
        <v>151</v>
      </c>
      <c r="E60" s="160">
        <v>10</v>
      </c>
      <c r="F60" s="161"/>
      <c r="G60" s="161"/>
      <c r="H60" s="162"/>
    </row>
    <row r="61" spans="1:8" ht="21.75" customHeight="1">
      <c r="A61" s="158"/>
      <c r="B61" s="159"/>
      <c r="C61" s="347" t="s">
        <v>1222</v>
      </c>
      <c r="D61" s="159" t="s">
        <v>1192</v>
      </c>
      <c r="E61" s="160">
        <v>1</v>
      </c>
      <c r="F61" s="161"/>
      <c r="G61" s="161"/>
      <c r="H61" s="162"/>
    </row>
    <row r="62" spans="1:8" ht="13.5" customHeight="1">
      <c r="A62" s="158"/>
      <c r="B62" s="159"/>
      <c r="C62" s="201" t="s">
        <v>1223</v>
      </c>
      <c r="D62" s="159" t="s">
        <v>1193</v>
      </c>
      <c r="E62" s="160">
        <v>1</v>
      </c>
      <c r="F62" s="161"/>
      <c r="G62" s="161"/>
      <c r="H62" s="162"/>
    </row>
    <row r="63" spans="1:8" ht="13.5" customHeight="1">
      <c r="A63" s="158"/>
      <c r="B63" s="159"/>
      <c r="C63" s="201"/>
      <c r="D63" s="159"/>
      <c r="E63" s="160"/>
      <c r="F63" s="161"/>
      <c r="G63" s="161"/>
      <c r="H63" s="162"/>
    </row>
    <row r="64" spans="1:8" ht="13.5" customHeight="1">
      <c r="A64" s="158"/>
      <c r="B64" s="159"/>
      <c r="C64" s="202" t="s">
        <v>1224</v>
      </c>
      <c r="D64" s="159"/>
      <c r="E64" s="160"/>
      <c r="F64" s="161"/>
      <c r="G64" s="161"/>
      <c r="H64" s="162"/>
    </row>
    <row r="65" spans="1:8" ht="13.5" customHeight="1">
      <c r="A65" s="158"/>
      <c r="B65" s="159"/>
      <c r="C65" s="201" t="s">
        <v>1225</v>
      </c>
      <c r="D65" s="159" t="s">
        <v>151</v>
      </c>
      <c r="E65" s="160">
        <v>15</v>
      </c>
      <c r="F65" s="161"/>
      <c r="G65" s="161"/>
      <c r="H65" s="162"/>
    </row>
    <row r="66" spans="1:8" ht="13.5" customHeight="1">
      <c r="A66" s="158"/>
      <c r="B66" s="159"/>
      <c r="C66" s="201" t="s">
        <v>1226</v>
      </c>
      <c r="D66" s="159" t="s">
        <v>151</v>
      </c>
      <c r="E66" s="160">
        <v>62</v>
      </c>
      <c r="F66" s="161"/>
      <c r="G66" s="161"/>
      <c r="H66" s="162"/>
    </row>
    <row r="67" spans="1:8" ht="13.5" customHeight="1">
      <c r="A67" s="158"/>
      <c r="B67" s="159"/>
      <c r="C67" s="201" t="s">
        <v>1227</v>
      </c>
      <c r="D67" s="159" t="s">
        <v>151</v>
      </c>
      <c r="E67" s="160">
        <v>25</v>
      </c>
      <c r="F67" s="161"/>
      <c r="G67" s="161"/>
      <c r="H67" s="162"/>
    </row>
    <row r="68" spans="1:8" ht="13.5" customHeight="1">
      <c r="A68" s="158"/>
      <c r="B68" s="159"/>
      <c r="C68" s="201" t="s">
        <v>1228</v>
      </c>
      <c r="D68" s="159" t="s">
        <v>151</v>
      </c>
      <c r="E68" s="160">
        <v>175</v>
      </c>
      <c r="F68" s="161"/>
      <c r="G68" s="161"/>
      <c r="H68" s="162"/>
    </row>
    <row r="69" spans="1:8" ht="13.5" customHeight="1">
      <c r="A69" s="158"/>
      <c r="B69" s="159"/>
      <c r="C69" s="201" t="s">
        <v>1229</v>
      </c>
      <c r="D69" s="159" t="s">
        <v>1193</v>
      </c>
      <c r="E69" s="160">
        <v>1</v>
      </c>
      <c r="F69" s="161"/>
      <c r="G69" s="161"/>
      <c r="H69" s="162"/>
    </row>
    <row r="70" spans="1:8" ht="13.5" customHeight="1">
      <c r="A70" s="158"/>
      <c r="B70" s="159"/>
      <c r="C70" s="201"/>
      <c r="D70" s="159"/>
      <c r="E70" s="160"/>
      <c r="F70" s="161"/>
      <c r="G70" s="161"/>
      <c r="H70" s="162"/>
    </row>
    <row r="71" spans="1:8" ht="13.5" customHeight="1">
      <c r="A71" s="158"/>
      <c r="B71" s="159"/>
      <c r="C71" s="202" t="s">
        <v>1230</v>
      </c>
      <c r="D71" s="159"/>
      <c r="E71" s="160"/>
      <c r="F71" s="161"/>
      <c r="G71" s="161"/>
      <c r="H71" s="162"/>
    </row>
    <row r="72" spans="1:8" ht="13.5" customHeight="1">
      <c r="A72" s="158"/>
      <c r="B72" s="159"/>
      <c r="C72" s="201" t="s">
        <v>1231</v>
      </c>
      <c r="D72" s="159" t="s">
        <v>177</v>
      </c>
      <c r="E72" s="160">
        <v>6</v>
      </c>
      <c r="F72" s="161"/>
      <c r="G72" s="161"/>
      <c r="H72" s="162"/>
    </row>
    <row r="73" spans="1:8" ht="13.5" customHeight="1">
      <c r="A73" s="158"/>
      <c r="B73" s="159"/>
      <c r="C73" s="201" t="s">
        <v>1232</v>
      </c>
      <c r="D73" s="159" t="s">
        <v>151</v>
      </c>
      <c r="E73" s="160">
        <v>60</v>
      </c>
      <c r="F73" s="161"/>
      <c r="G73" s="161"/>
      <c r="H73" s="162"/>
    </row>
    <row r="74" spans="1:8" ht="13.5" customHeight="1">
      <c r="A74" s="158"/>
      <c r="B74" s="159"/>
      <c r="C74" s="201" t="s">
        <v>1233</v>
      </c>
      <c r="D74" s="159" t="s">
        <v>151</v>
      </c>
      <c r="E74" s="160">
        <v>20</v>
      </c>
      <c r="F74" s="161"/>
      <c r="G74" s="161"/>
      <c r="H74" s="162"/>
    </row>
    <row r="75" spans="1:8" ht="13.5" customHeight="1">
      <c r="A75" s="158"/>
      <c r="B75" s="159"/>
      <c r="C75" s="201" t="s">
        <v>1234</v>
      </c>
      <c r="D75" s="159" t="s">
        <v>177</v>
      </c>
      <c r="E75" s="160">
        <v>12</v>
      </c>
      <c r="F75" s="161"/>
      <c r="G75" s="161"/>
      <c r="H75" s="162"/>
    </row>
    <row r="76" spans="1:8" ht="13.5" customHeight="1">
      <c r="A76" s="158"/>
      <c r="B76" s="159"/>
      <c r="C76" s="201" t="s">
        <v>1235</v>
      </c>
      <c r="D76" s="159" t="s">
        <v>177</v>
      </c>
      <c r="E76" s="160">
        <v>24</v>
      </c>
      <c r="F76" s="161"/>
      <c r="G76" s="161"/>
      <c r="H76" s="162"/>
    </row>
    <row r="77" spans="1:8" ht="13.5" customHeight="1">
      <c r="A77" s="158"/>
      <c r="B77" s="159"/>
      <c r="C77" s="201" t="s">
        <v>1236</v>
      </c>
      <c r="D77" s="159" t="s">
        <v>177</v>
      </c>
      <c r="E77" s="160">
        <v>20</v>
      </c>
      <c r="F77" s="161"/>
      <c r="G77" s="161"/>
      <c r="H77" s="162"/>
    </row>
    <row r="78" spans="1:8" ht="13.5" customHeight="1">
      <c r="A78" s="158"/>
      <c r="B78" s="159"/>
      <c r="C78" s="201" t="s">
        <v>1237</v>
      </c>
      <c r="D78" s="159" t="s">
        <v>177</v>
      </c>
      <c r="E78" s="160">
        <v>6</v>
      </c>
      <c r="F78" s="161"/>
      <c r="G78" s="161"/>
      <c r="H78" s="162"/>
    </row>
    <row r="79" spans="1:8" ht="13.5" customHeight="1">
      <c r="A79" s="158"/>
      <c r="B79" s="159"/>
      <c r="C79" s="201" t="s">
        <v>1238</v>
      </c>
      <c r="D79" s="159" t="s">
        <v>177</v>
      </c>
      <c r="E79" s="160">
        <v>12</v>
      </c>
      <c r="F79" s="161"/>
      <c r="G79" s="161"/>
      <c r="H79" s="162"/>
    </row>
    <row r="80" spans="1:8" ht="13.5" customHeight="1">
      <c r="A80" s="158"/>
      <c r="B80" s="159"/>
      <c r="C80" s="201" t="s">
        <v>1239</v>
      </c>
      <c r="D80" s="159" t="s">
        <v>177</v>
      </c>
      <c r="E80" s="160">
        <v>6</v>
      </c>
      <c r="F80" s="161"/>
      <c r="G80" s="161"/>
      <c r="H80" s="162"/>
    </row>
    <row r="81" spans="1:8" ht="13.5" customHeight="1">
      <c r="A81" s="158"/>
      <c r="B81" s="159"/>
      <c r="C81" s="201" t="s">
        <v>1240</v>
      </c>
      <c r="D81" s="159" t="s">
        <v>177</v>
      </c>
      <c r="E81" s="160">
        <v>6</v>
      </c>
      <c r="F81" s="161"/>
      <c r="G81" s="161"/>
      <c r="H81" s="162"/>
    </row>
    <row r="82" spans="1:8" ht="13.5" customHeight="1">
      <c r="A82" s="158"/>
      <c r="B82" s="159"/>
      <c r="C82" s="201" t="s">
        <v>1241</v>
      </c>
      <c r="D82" s="159" t="s">
        <v>177</v>
      </c>
      <c r="E82" s="160">
        <v>6</v>
      </c>
      <c r="F82" s="161"/>
      <c r="G82" s="161"/>
      <c r="H82" s="162"/>
    </row>
    <row r="83" spans="1:8" ht="13.5" customHeight="1">
      <c r="A83" s="158"/>
      <c r="B83" s="159"/>
      <c r="C83" s="201" t="s">
        <v>1242</v>
      </c>
      <c r="D83" s="159" t="s">
        <v>177</v>
      </c>
      <c r="E83" s="160">
        <v>6</v>
      </c>
      <c r="F83" s="161"/>
      <c r="G83" s="161"/>
      <c r="H83" s="162"/>
    </row>
    <row r="84" spans="1:8" ht="13.5" customHeight="1">
      <c r="A84" s="158"/>
      <c r="B84" s="159"/>
      <c r="C84" s="201" t="s">
        <v>1243</v>
      </c>
      <c r="D84" s="159" t="s">
        <v>676</v>
      </c>
      <c r="E84" s="160">
        <v>1</v>
      </c>
      <c r="F84" s="161"/>
      <c r="G84" s="161"/>
      <c r="H84" s="162"/>
    </row>
    <row r="85" spans="1:8" ht="13.5" customHeight="1">
      <c r="A85" s="158"/>
      <c r="B85" s="159"/>
      <c r="C85" s="201" t="s">
        <v>1223</v>
      </c>
      <c r="D85" s="159" t="s">
        <v>1193</v>
      </c>
      <c r="E85" s="160">
        <v>1</v>
      </c>
      <c r="F85" s="161"/>
      <c r="G85" s="161"/>
      <c r="H85" s="162"/>
    </row>
    <row r="86" spans="1:8" ht="13.5" customHeight="1">
      <c r="A86" s="158"/>
      <c r="B86" s="159"/>
      <c r="C86" s="201" t="s">
        <v>1244</v>
      </c>
      <c r="D86" s="159" t="s">
        <v>1193</v>
      </c>
      <c r="E86" s="160">
        <v>1</v>
      </c>
      <c r="F86" s="161"/>
      <c r="G86" s="161"/>
      <c r="H86" s="162"/>
    </row>
    <row r="87" spans="1:8" ht="13.5" customHeight="1">
      <c r="A87" s="158"/>
      <c r="B87" s="159"/>
      <c r="C87" s="201" t="s">
        <v>1245</v>
      </c>
      <c r="D87" s="159" t="s">
        <v>1193</v>
      </c>
      <c r="E87" s="160">
        <v>1</v>
      </c>
      <c r="F87" s="161"/>
      <c r="G87" s="161"/>
      <c r="H87" s="162"/>
    </row>
    <row r="88" spans="1:8" ht="13.5" customHeight="1">
      <c r="A88" s="158"/>
      <c r="B88" s="159"/>
      <c r="C88" s="201" t="s">
        <v>1249</v>
      </c>
      <c r="D88" s="159" t="s">
        <v>1193</v>
      </c>
      <c r="E88" s="160">
        <v>1</v>
      </c>
      <c r="F88" s="161"/>
      <c r="G88" s="161"/>
      <c r="H88" s="162"/>
    </row>
    <row r="89" spans="1:8" ht="13.5" customHeight="1">
      <c r="A89" s="158"/>
      <c r="B89" s="159"/>
      <c r="C89" s="201" t="s">
        <v>1247</v>
      </c>
      <c r="D89" s="159" t="s">
        <v>1193</v>
      </c>
      <c r="E89" s="160">
        <v>1</v>
      </c>
      <c r="F89" s="161"/>
      <c r="G89" s="161"/>
      <c r="H89" s="162"/>
    </row>
    <row r="90" spans="1:8" ht="13.5" customHeight="1">
      <c r="A90" s="158"/>
      <c r="B90" s="159"/>
      <c r="C90" s="201" t="s">
        <v>1248</v>
      </c>
      <c r="D90" s="159" t="s">
        <v>1193</v>
      </c>
      <c r="E90" s="160">
        <v>1</v>
      </c>
      <c r="F90" s="161"/>
      <c r="G90" s="161"/>
      <c r="H90" s="162"/>
    </row>
    <row r="91" spans="1:8" ht="13.5" customHeight="1" thickBot="1">
      <c r="A91" s="105"/>
      <c r="B91" s="106"/>
      <c r="C91" s="203"/>
      <c r="D91" s="106"/>
      <c r="E91" s="108"/>
      <c r="F91" s="109"/>
      <c r="G91" s="109"/>
      <c r="H91" s="110"/>
    </row>
    <row r="92" spans="1:8" ht="21" customHeight="1">
      <c r="A92" s="52"/>
      <c r="B92" s="53"/>
      <c r="C92" s="53" t="s">
        <v>132</v>
      </c>
      <c r="D92" s="53"/>
      <c r="E92" s="54"/>
      <c r="F92" s="55"/>
      <c r="G92" s="55">
        <f>G11</f>
        <v>0</v>
      </c>
      <c r="H92" s="54">
        <v>0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0" fitToHeight="100" orientation="portrait" blackAndWhite="1" r:id="rId1"/>
  <headerFooter alignWithMargins="0">
    <oddFooter>&amp;C   Strana &amp;P  z 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J41"/>
  <sheetViews>
    <sheetView showGridLines="0" tabSelected="1" workbookViewId="0">
      <selection activeCell="K36" sqref="K36"/>
    </sheetView>
  </sheetViews>
  <sheetFormatPr defaultColWidth="10.5" defaultRowHeight="12" customHeight="1"/>
  <cols>
    <col min="1" max="1" width="4.83203125" style="56" customWidth="1"/>
    <col min="2" max="2" width="14.6640625" style="57" customWidth="1"/>
    <col min="3" max="3" width="52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462</v>
      </c>
      <c r="B3" s="20"/>
      <c r="C3" s="20"/>
      <c r="D3" s="20"/>
      <c r="E3" s="7" t="s">
        <v>770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769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G12+G23+G25+G30</f>
        <v>0</v>
      </c>
      <c r="H11" s="26">
        <f>H12+H23+H25+H30</f>
        <v>33.463113859999993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SUM(G13:G22)</f>
        <v>0</v>
      </c>
      <c r="H12" s="30">
        <v>0</v>
      </c>
    </row>
    <row r="13" spans="1:10" ht="24" customHeight="1">
      <c r="A13" s="98">
        <v>1</v>
      </c>
      <c r="B13" s="99" t="s">
        <v>152</v>
      </c>
      <c r="C13" s="99" t="s">
        <v>153</v>
      </c>
      <c r="D13" s="99" t="s">
        <v>154</v>
      </c>
      <c r="E13" s="100">
        <v>12.976000000000001</v>
      </c>
      <c r="F13" s="101"/>
      <c r="G13" s="101">
        <f>ROUND(F13*E13,2)</f>
        <v>0</v>
      </c>
      <c r="H13" s="102">
        <v>0</v>
      </c>
      <c r="J13" s="221"/>
    </row>
    <row r="14" spans="1:10" ht="13.5" customHeight="1">
      <c r="A14" s="103">
        <v>2</v>
      </c>
      <c r="B14" s="95" t="s">
        <v>155</v>
      </c>
      <c r="C14" s="95" t="s">
        <v>156</v>
      </c>
      <c r="D14" s="95" t="s">
        <v>154</v>
      </c>
      <c r="E14" s="96">
        <v>64.88</v>
      </c>
      <c r="F14" s="97"/>
      <c r="G14" s="97">
        <f t="shared" ref="G14:G39" si="0">ROUND(F14*E14,2)</f>
        <v>0</v>
      </c>
      <c r="H14" s="104">
        <v>0</v>
      </c>
      <c r="J14" s="221"/>
    </row>
    <row r="15" spans="1:10" ht="24" customHeight="1">
      <c r="A15" s="103">
        <v>3</v>
      </c>
      <c r="B15" s="95" t="s">
        <v>161</v>
      </c>
      <c r="C15" s="95" t="s">
        <v>162</v>
      </c>
      <c r="D15" s="95" t="s">
        <v>154</v>
      </c>
      <c r="E15" s="96">
        <v>38.338999999999999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163</v>
      </c>
      <c r="C16" s="95" t="s">
        <v>164</v>
      </c>
      <c r="D16" s="95" t="s">
        <v>165</v>
      </c>
      <c r="E16" s="96">
        <v>72.843999999999994</v>
      </c>
      <c r="F16" s="97"/>
      <c r="G16" s="97">
        <f t="shared" si="0"/>
        <v>0</v>
      </c>
      <c r="H16" s="104">
        <v>0</v>
      </c>
      <c r="J16" s="221"/>
    </row>
    <row r="17" spans="1:10" ht="24" customHeight="1">
      <c r="A17" s="103">
        <v>5</v>
      </c>
      <c r="B17" s="95" t="s">
        <v>166</v>
      </c>
      <c r="C17" s="95" t="s">
        <v>167</v>
      </c>
      <c r="D17" s="95" t="s">
        <v>154</v>
      </c>
      <c r="E17" s="96">
        <v>26.541</v>
      </c>
      <c r="F17" s="97"/>
      <c r="G17" s="97">
        <f t="shared" si="0"/>
        <v>0</v>
      </c>
      <c r="H17" s="104">
        <v>0</v>
      </c>
      <c r="J17" s="221"/>
    </row>
    <row r="18" spans="1:10" ht="24" customHeight="1">
      <c r="A18" s="103">
        <v>6</v>
      </c>
      <c r="B18" s="95" t="s">
        <v>169</v>
      </c>
      <c r="C18" s="95" t="s">
        <v>170</v>
      </c>
      <c r="D18" s="95" t="s">
        <v>154</v>
      </c>
      <c r="E18" s="96">
        <v>27.158000000000001</v>
      </c>
      <c r="F18" s="97"/>
      <c r="G18" s="97">
        <f t="shared" si="0"/>
        <v>0</v>
      </c>
      <c r="H18" s="104">
        <v>0</v>
      </c>
      <c r="J18" s="221"/>
    </row>
    <row r="19" spans="1:10" ht="13.5" customHeight="1">
      <c r="A19" s="103">
        <v>7</v>
      </c>
      <c r="B19" s="95" t="s">
        <v>171</v>
      </c>
      <c r="C19" s="95" t="s">
        <v>172</v>
      </c>
      <c r="D19" s="95" t="s">
        <v>154</v>
      </c>
      <c r="E19" s="96">
        <v>27.158000000000001</v>
      </c>
      <c r="F19" s="97"/>
      <c r="G19" s="97">
        <f t="shared" si="0"/>
        <v>0</v>
      </c>
      <c r="H19" s="104">
        <v>0</v>
      </c>
      <c r="J19" s="221"/>
    </row>
    <row r="20" spans="1:10" ht="13.5" customHeight="1">
      <c r="A20" s="103">
        <v>8</v>
      </c>
      <c r="B20" s="95" t="s">
        <v>175</v>
      </c>
      <c r="C20" s="95" t="s">
        <v>176</v>
      </c>
      <c r="D20" s="95" t="s">
        <v>177</v>
      </c>
      <c r="E20" s="96">
        <v>3</v>
      </c>
      <c r="F20" s="97"/>
      <c r="G20" s="97">
        <f t="shared" si="0"/>
        <v>0</v>
      </c>
      <c r="H20" s="104">
        <v>0</v>
      </c>
      <c r="J20" s="221"/>
    </row>
    <row r="21" spans="1:10" ht="13.5" customHeight="1">
      <c r="A21" s="103">
        <v>9</v>
      </c>
      <c r="B21" s="95" t="s">
        <v>178</v>
      </c>
      <c r="C21" s="95" t="s">
        <v>179</v>
      </c>
      <c r="D21" s="95" t="s">
        <v>177</v>
      </c>
      <c r="E21" s="96">
        <v>3</v>
      </c>
      <c r="F21" s="97"/>
      <c r="G21" s="97">
        <f t="shared" si="0"/>
        <v>0</v>
      </c>
      <c r="H21" s="104">
        <v>0</v>
      </c>
      <c r="J21" s="221"/>
    </row>
    <row r="22" spans="1:10" ht="13.5" customHeight="1" thickBot="1">
      <c r="A22" s="105">
        <v>10</v>
      </c>
      <c r="B22" s="106" t="s">
        <v>182</v>
      </c>
      <c r="C22" s="106" t="s">
        <v>183</v>
      </c>
      <c r="D22" s="106" t="s">
        <v>151</v>
      </c>
      <c r="E22" s="108">
        <v>63.7</v>
      </c>
      <c r="F22" s="109"/>
      <c r="G22" s="109">
        <f t="shared" si="0"/>
        <v>0</v>
      </c>
      <c r="H22" s="110">
        <v>0</v>
      </c>
      <c r="J22" s="221"/>
    </row>
    <row r="23" spans="1:10" ht="21" customHeight="1" thickBot="1">
      <c r="A23" s="28"/>
      <c r="B23" s="29" t="s">
        <v>7</v>
      </c>
      <c r="C23" s="29" t="s">
        <v>127</v>
      </c>
      <c r="D23" s="29"/>
      <c r="E23" s="30"/>
      <c r="F23" s="31"/>
      <c r="G23" s="31">
        <f>G24</f>
        <v>0</v>
      </c>
      <c r="H23" s="30">
        <v>0</v>
      </c>
      <c r="J23" s="221"/>
    </row>
    <row r="24" spans="1:10" ht="13.5" customHeight="1" thickBot="1">
      <c r="A24" s="148">
        <v>11</v>
      </c>
      <c r="B24" s="149" t="s">
        <v>184</v>
      </c>
      <c r="C24" s="149" t="s">
        <v>185</v>
      </c>
      <c r="D24" s="149" t="s">
        <v>151</v>
      </c>
      <c r="E24" s="150">
        <v>63.7</v>
      </c>
      <c r="F24" s="151"/>
      <c r="G24" s="151">
        <f t="shared" si="0"/>
        <v>0</v>
      </c>
      <c r="H24" s="152">
        <v>0</v>
      </c>
      <c r="J24" s="221"/>
    </row>
    <row r="25" spans="1:10" ht="21" customHeight="1" thickBot="1">
      <c r="A25" s="28"/>
      <c r="B25" s="29" t="s">
        <v>9</v>
      </c>
      <c r="C25" s="29" t="s">
        <v>128</v>
      </c>
      <c r="D25" s="29"/>
      <c r="E25" s="30"/>
      <c r="F25" s="31"/>
      <c r="G25" s="31">
        <f>SUM(G26:G29)</f>
        <v>0</v>
      </c>
      <c r="H25" s="30">
        <f>SUM(H26:H29)</f>
        <v>25.898766859999995</v>
      </c>
      <c r="J25" s="221"/>
    </row>
    <row r="26" spans="1:10" ht="24" customHeight="1">
      <c r="A26" s="98">
        <v>12</v>
      </c>
      <c r="B26" s="99" t="s">
        <v>186</v>
      </c>
      <c r="C26" s="99" t="s">
        <v>187</v>
      </c>
      <c r="D26" s="99" t="s">
        <v>154</v>
      </c>
      <c r="E26" s="100">
        <v>11.785</v>
      </c>
      <c r="F26" s="101"/>
      <c r="G26" s="101">
        <f t="shared" si="0"/>
        <v>0</v>
      </c>
      <c r="H26" s="102">
        <v>25.094999999999999</v>
      </c>
      <c r="J26" s="221"/>
    </row>
    <row r="27" spans="1:10" ht="24" customHeight="1">
      <c r="A27" s="103">
        <v>13</v>
      </c>
      <c r="B27" s="95" t="s">
        <v>188</v>
      </c>
      <c r="C27" s="95" t="s">
        <v>189</v>
      </c>
      <c r="D27" s="95" t="s">
        <v>177</v>
      </c>
      <c r="E27" s="96">
        <v>4</v>
      </c>
      <c r="F27" s="97"/>
      <c r="G27" s="97">
        <f t="shared" si="0"/>
        <v>0</v>
      </c>
      <c r="H27" s="104">
        <v>6.6E-3</v>
      </c>
      <c r="J27" s="221"/>
    </row>
    <row r="28" spans="1:10" s="168" customFormat="1" ht="13.5" customHeight="1">
      <c r="A28" s="167">
        <v>14</v>
      </c>
      <c r="B28" s="163" t="s">
        <v>190</v>
      </c>
      <c r="C28" s="163" t="s">
        <v>191</v>
      </c>
      <c r="D28" s="163" t="s">
        <v>177</v>
      </c>
      <c r="E28" s="164">
        <v>4</v>
      </c>
      <c r="F28" s="165"/>
      <c r="G28" s="165">
        <f t="shared" si="0"/>
        <v>0</v>
      </c>
      <c r="H28" s="166">
        <v>4.8000000000000001E-2</v>
      </c>
      <c r="J28" s="221"/>
    </row>
    <row r="29" spans="1:10" ht="13.5" customHeight="1" thickBot="1">
      <c r="A29" s="105">
        <v>15</v>
      </c>
      <c r="B29" s="106" t="s">
        <v>192</v>
      </c>
      <c r="C29" s="106" t="s">
        <v>193</v>
      </c>
      <c r="D29" s="106" t="s">
        <v>154</v>
      </c>
      <c r="E29" s="108">
        <v>0.62</v>
      </c>
      <c r="F29" s="109"/>
      <c r="G29" s="109">
        <f t="shared" si="0"/>
        <v>0</v>
      </c>
      <c r="H29" s="110">
        <v>0.74916685999999999</v>
      </c>
      <c r="J29" s="221"/>
    </row>
    <row r="30" spans="1:10" ht="21" customHeight="1" thickBot="1">
      <c r="A30" s="28"/>
      <c r="B30" s="29" t="s">
        <v>13</v>
      </c>
      <c r="C30" s="29" t="s">
        <v>130</v>
      </c>
      <c r="D30" s="29"/>
      <c r="E30" s="30"/>
      <c r="F30" s="31"/>
      <c r="G30" s="31">
        <f>SUM(G31:G39)</f>
        <v>0</v>
      </c>
      <c r="H30" s="30">
        <f>SUM(H31:H39)</f>
        <v>7.5643469999999997</v>
      </c>
      <c r="J30" s="221"/>
    </row>
    <row r="31" spans="1:10" ht="24" customHeight="1">
      <c r="A31" s="98">
        <v>16</v>
      </c>
      <c r="B31" s="99" t="s">
        <v>204</v>
      </c>
      <c r="C31" s="99" t="s">
        <v>1568</v>
      </c>
      <c r="D31" s="99" t="s">
        <v>151</v>
      </c>
      <c r="E31" s="100">
        <v>62.7</v>
      </c>
      <c r="F31" s="101"/>
      <c r="G31" s="101">
        <f t="shared" si="0"/>
        <v>0</v>
      </c>
      <c r="H31" s="102">
        <v>3.4699999999999998E-4</v>
      </c>
      <c r="J31" s="221"/>
    </row>
    <row r="32" spans="1:10" s="168" customFormat="1" ht="13.5" customHeight="1">
      <c r="A32" s="167">
        <v>17</v>
      </c>
      <c r="B32" s="163" t="s">
        <v>1543</v>
      </c>
      <c r="C32" s="163" t="s">
        <v>1569</v>
      </c>
      <c r="D32" s="163" t="s">
        <v>151</v>
      </c>
      <c r="E32" s="164">
        <v>50.7</v>
      </c>
      <c r="F32" s="165"/>
      <c r="G32" s="165">
        <f t="shared" si="0"/>
        <v>0</v>
      </c>
      <c r="H32" s="166">
        <v>0.55800000000000005</v>
      </c>
      <c r="J32" s="221"/>
    </row>
    <row r="33" spans="1:10" s="168" customFormat="1" ht="13.5" customHeight="1">
      <c r="A33" s="167">
        <v>18</v>
      </c>
      <c r="B33" s="163" t="s">
        <v>1541</v>
      </c>
      <c r="C33" s="163" t="s">
        <v>1538</v>
      </c>
      <c r="D33" s="163" t="s">
        <v>151</v>
      </c>
      <c r="E33" s="164">
        <v>12</v>
      </c>
      <c r="F33" s="165"/>
      <c r="G33" s="165">
        <f t="shared" ref="G33" si="1">ROUND(F33*E33,2)</f>
        <v>0</v>
      </c>
      <c r="H33" s="166">
        <v>0.13200000000000001</v>
      </c>
      <c r="J33" s="221"/>
    </row>
    <row r="34" spans="1:10" ht="24" customHeight="1">
      <c r="A34" s="103">
        <v>19</v>
      </c>
      <c r="B34" s="95" t="s">
        <v>771</v>
      </c>
      <c r="C34" s="95" t="s">
        <v>1570</v>
      </c>
      <c r="D34" s="95" t="s">
        <v>151</v>
      </c>
      <c r="E34" s="96">
        <v>62.7</v>
      </c>
      <c r="F34" s="97"/>
      <c r="G34" s="97">
        <f t="shared" si="0"/>
        <v>0</v>
      </c>
      <c r="H34" s="104">
        <v>0</v>
      </c>
      <c r="J34" s="221"/>
    </row>
    <row r="35" spans="1:10" ht="45">
      <c r="A35" s="103">
        <v>20</v>
      </c>
      <c r="B35" s="95">
        <v>894411121</v>
      </c>
      <c r="C35" s="95" t="s">
        <v>1571</v>
      </c>
      <c r="D35" s="95" t="s">
        <v>177</v>
      </c>
      <c r="E35" s="96">
        <v>3</v>
      </c>
      <c r="F35" s="97"/>
      <c r="G35" s="97">
        <f t="shared" si="0"/>
        <v>0</v>
      </c>
      <c r="H35" s="104">
        <v>6.3940000000000001</v>
      </c>
      <c r="J35" s="221"/>
    </row>
    <row r="36" spans="1:10" ht="26.25" customHeight="1">
      <c r="A36" s="103">
        <v>21</v>
      </c>
      <c r="B36" s="95">
        <v>899104111</v>
      </c>
      <c r="C36" s="95" t="s">
        <v>211</v>
      </c>
      <c r="D36" s="95" t="s">
        <v>177</v>
      </c>
      <c r="E36" s="96">
        <v>3</v>
      </c>
      <c r="F36" s="97"/>
      <c r="G36" s="97">
        <f t="shared" si="0"/>
        <v>0</v>
      </c>
      <c r="H36" s="104">
        <v>2.1000000000000001E-2</v>
      </c>
      <c r="J36" s="221"/>
    </row>
    <row r="37" spans="1:10" ht="33.75">
      <c r="A37" s="167">
        <v>22</v>
      </c>
      <c r="B37" s="163" t="s">
        <v>212</v>
      </c>
      <c r="C37" s="163" t="s">
        <v>213</v>
      </c>
      <c r="D37" s="163" t="s">
        <v>177</v>
      </c>
      <c r="E37" s="164">
        <v>3</v>
      </c>
      <c r="F37" s="165"/>
      <c r="G37" s="165">
        <f t="shared" si="0"/>
        <v>0</v>
      </c>
      <c r="H37" s="166">
        <v>0.45900000000000002</v>
      </c>
      <c r="J37" s="221"/>
    </row>
    <row r="38" spans="1:10" ht="34.5" customHeight="1">
      <c r="A38" s="103">
        <v>23</v>
      </c>
      <c r="B38" s="95" t="s">
        <v>772</v>
      </c>
      <c r="C38" s="95" t="s">
        <v>773</v>
      </c>
      <c r="D38" s="95" t="s">
        <v>177</v>
      </c>
      <c r="E38" s="96">
        <v>1</v>
      </c>
      <c r="F38" s="97"/>
      <c r="G38" s="97">
        <f t="shared" si="0"/>
        <v>0</v>
      </c>
      <c r="H38" s="104">
        <v>0</v>
      </c>
      <c r="J38" s="221"/>
    </row>
    <row r="39" spans="1:10" ht="24" customHeight="1" thickBot="1">
      <c r="A39" s="105">
        <v>24</v>
      </c>
      <c r="B39" s="106" t="s">
        <v>774</v>
      </c>
      <c r="C39" s="106" t="s">
        <v>1572</v>
      </c>
      <c r="D39" s="106" t="s">
        <v>177</v>
      </c>
      <c r="E39" s="108">
        <v>1</v>
      </c>
      <c r="F39" s="109"/>
      <c r="G39" s="109">
        <f t="shared" si="0"/>
        <v>0</v>
      </c>
      <c r="H39" s="110">
        <v>0</v>
      </c>
      <c r="J39" s="221"/>
    </row>
    <row r="40" spans="1:10" ht="21" customHeight="1">
      <c r="A40" s="52"/>
      <c r="B40" s="53"/>
      <c r="C40" s="53" t="s">
        <v>132</v>
      </c>
      <c r="D40" s="53"/>
      <c r="E40" s="54"/>
      <c r="F40" s="55"/>
      <c r="G40" s="55">
        <f>G11</f>
        <v>0</v>
      </c>
      <c r="H40" s="55">
        <f>H11</f>
        <v>33.463113859999993</v>
      </c>
    </row>
    <row r="41" spans="1:10" ht="12" customHeight="1">
      <c r="H41" s="55"/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4" fitToHeight="100" orientation="portrait" blackAndWhite="1" r:id="rId1"/>
  <headerFooter alignWithMargins="0">
    <oddFooter>&amp;C   Strana &amp;P  z 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J18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462</v>
      </c>
      <c r="B3" s="20"/>
      <c r="C3" s="20"/>
      <c r="D3" s="20"/>
      <c r="E3" s="7" t="s">
        <v>776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775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G12+G15</f>
        <v>0</v>
      </c>
      <c r="H11" s="26">
        <v>195.22731759999999</v>
      </c>
    </row>
    <row r="12" spans="1:10" ht="21" customHeight="1" thickBot="1">
      <c r="A12" s="28"/>
      <c r="B12" s="29" t="s">
        <v>10</v>
      </c>
      <c r="C12" s="29" t="s">
        <v>129</v>
      </c>
      <c r="D12" s="29"/>
      <c r="E12" s="30"/>
      <c r="F12" s="31"/>
      <c r="G12" s="31">
        <f>SUM(G13:G14)</f>
        <v>0</v>
      </c>
      <c r="H12" s="30">
        <v>178.3585176</v>
      </c>
    </row>
    <row r="13" spans="1:10" ht="24" customHeight="1">
      <c r="A13" s="98">
        <v>1</v>
      </c>
      <c r="B13" s="99" t="s">
        <v>194</v>
      </c>
      <c r="C13" s="99" t="s">
        <v>195</v>
      </c>
      <c r="D13" s="99" t="s">
        <v>144</v>
      </c>
      <c r="E13" s="100">
        <v>354.16</v>
      </c>
      <c r="F13" s="101"/>
      <c r="G13" s="101">
        <f>ROUND(F13*E13,2)</f>
        <v>0</v>
      </c>
      <c r="H13" s="102">
        <v>131.32252800000001</v>
      </c>
      <c r="J13" s="221"/>
    </row>
    <row r="14" spans="1:10" ht="24" customHeight="1" thickBot="1">
      <c r="A14" s="105">
        <v>2</v>
      </c>
      <c r="B14" s="106" t="s">
        <v>777</v>
      </c>
      <c r="C14" s="106" t="s">
        <v>778</v>
      </c>
      <c r="D14" s="106" t="s">
        <v>144</v>
      </c>
      <c r="E14" s="108">
        <v>354.16</v>
      </c>
      <c r="F14" s="109"/>
      <c r="G14" s="109">
        <f>ROUND(F14*E14,2)</f>
        <v>0</v>
      </c>
      <c r="H14" s="110">
        <v>47.035989600000001</v>
      </c>
      <c r="J14" s="221"/>
    </row>
    <row r="15" spans="1:10" ht="21" customHeight="1" thickBot="1">
      <c r="A15" s="28"/>
      <c r="B15" s="29" t="s">
        <v>14</v>
      </c>
      <c r="C15" s="29" t="s">
        <v>131</v>
      </c>
      <c r="D15" s="29"/>
      <c r="E15" s="30"/>
      <c r="F15" s="31"/>
      <c r="G15" s="31">
        <f>SUM(G16:G17)</f>
        <v>0</v>
      </c>
      <c r="H15" s="30">
        <v>16.8688</v>
      </c>
      <c r="J15" s="221"/>
    </row>
    <row r="16" spans="1:10" ht="24" customHeight="1">
      <c r="A16" s="98">
        <v>3</v>
      </c>
      <c r="B16" s="99" t="s">
        <v>779</v>
      </c>
      <c r="C16" s="99" t="s">
        <v>780</v>
      </c>
      <c r="D16" s="99" t="s">
        <v>151</v>
      </c>
      <c r="E16" s="100">
        <v>80</v>
      </c>
      <c r="F16" s="101"/>
      <c r="G16" s="101">
        <f>ROUND(F16*E16,2)</f>
        <v>0</v>
      </c>
      <c r="H16" s="102">
        <v>10.0688</v>
      </c>
      <c r="J16" s="221"/>
    </row>
    <row r="17" spans="1:10" s="168" customFormat="1" ht="24" customHeight="1" thickBot="1">
      <c r="A17" s="182">
        <v>4</v>
      </c>
      <c r="B17" s="183" t="s">
        <v>781</v>
      </c>
      <c r="C17" s="183" t="s">
        <v>782</v>
      </c>
      <c r="D17" s="183" t="s">
        <v>177</v>
      </c>
      <c r="E17" s="184">
        <v>80</v>
      </c>
      <c r="F17" s="185"/>
      <c r="G17" s="185">
        <f>ROUND(F17*E17,2)</f>
        <v>0</v>
      </c>
      <c r="H17" s="186">
        <v>6.8</v>
      </c>
      <c r="J17" s="221"/>
    </row>
    <row r="18" spans="1:10" ht="21" customHeight="1">
      <c r="A18" s="52"/>
      <c r="B18" s="53"/>
      <c r="C18" s="53" t="s">
        <v>132</v>
      </c>
      <c r="D18" s="53"/>
      <c r="E18" s="54"/>
      <c r="F18" s="55"/>
      <c r="G18" s="55">
        <f>G11</f>
        <v>0</v>
      </c>
      <c r="H18" s="54">
        <v>195.22731759999999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J22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462</v>
      </c>
      <c r="B3" s="20"/>
      <c r="C3" s="20"/>
      <c r="D3" s="20"/>
      <c r="E3" s="7" t="s">
        <v>784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783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</f>
        <v>0</v>
      </c>
      <c r="H11" s="26">
        <v>0.14852399999999999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SUM(G13:G21)</f>
        <v>0</v>
      </c>
      <c r="H12" s="30">
        <v>0.14852399999999999</v>
      </c>
    </row>
    <row r="13" spans="1:10" ht="24" customHeight="1">
      <c r="A13" s="98">
        <v>1</v>
      </c>
      <c r="B13" s="99" t="s">
        <v>785</v>
      </c>
      <c r="C13" s="99" t="s">
        <v>786</v>
      </c>
      <c r="D13" s="99" t="s">
        <v>154</v>
      </c>
      <c r="E13" s="100">
        <v>27.184999999999999</v>
      </c>
      <c r="F13" s="101"/>
      <c r="G13" s="101">
        <f t="shared" ref="G13:G21" si="0">ROUND(F13*E13,2)</f>
        <v>0</v>
      </c>
      <c r="H13" s="102">
        <v>0</v>
      </c>
      <c r="J13" s="221"/>
    </row>
    <row r="14" spans="1:10" ht="13.5" customHeight="1">
      <c r="A14" s="103">
        <v>2</v>
      </c>
      <c r="B14" s="95" t="s">
        <v>787</v>
      </c>
      <c r="C14" s="95" t="s">
        <v>788</v>
      </c>
      <c r="D14" s="95" t="s">
        <v>154</v>
      </c>
      <c r="E14" s="96">
        <v>27.184999999999999</v>
      </c>
      <c r="F14" s="97"/>
      <c r="G14" s="97">
        <f t="shared" si="0"/>
        <v>0</v>
      </c>
      <c r="H14" s="104">
        <v>0</v>
      </c>
      <c r="J14" s="221"/>
    </row>
    <row r="15" spans="1:10" ht="13.5" customHeight="1">
      <c r="A15" s="103">
        <v>3</v>
      </c>
      <c r="B15" s="95" t="s">
        <v>789</v>
      </c>
      <c r="C15" s="95" t="s">
        <v>790</v>
      </c>
      <c r="D15" s="95" t="s">
        <v>154</v>
      </c>
      <c r="E15" s="96">
        <v>27.184999999999999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791</v>
      </c>
      <c r="C16" s="95" t="s">
        <v>792</v>
      </c>
      <c r="D16" s="95" t="s">
        <v>144</v>
      </c>
      <c r="E16" s="96">
        <v>125.5</v>
      </c>
      <c r="F16" s="97"/>
      <c r="G16" s="97">
        <f t="shared" si="0"/>
        <v>0</v>
      </c>
      <c r="H16" s="104">
        <v>0</v>
      </c>
      <c r="J16" s="221"/>
    </row>
    <row r="17" spans="1:10" s="168" customFormat="1" ht="13.5" customHeight="1">
      <c r="A17" s="167">
        <v>5</v>
      </c>
      <c r="B17" s="163" t="s">
        <v>793</v>
      </c>
      <c r="C17" s="163" t="s">
        <v>794</v>
      </c>
      <c r="D17" s="163" t="s">
        <v>309</v>
      </c>
      <c r="E17" s="164">
        <v>4.524</v>
      </c>
      <c r="F17" s="165"/>
      <c r="G17" s="165">
        <f t="shared" si="0"/>
        <v>0</v>
      </c>
      <c r="H17" s="166">
        <v>4.5240000000000002E-3</v>
      </c>
      <c r="J17" s="221"/>
    </row>
    <row r="18" spans="1:10" ht="24" customHeight="1">
      <c r="A18" s="103">
        <v>6</v>
      </c>
      <c r="B18" s="95" t="s">
        <v>795</v>
      </c>
      <c r="C18" s="95" t="s">
        <v>796</v>
      </c>
      <c r="D18" s="95" t="s">
        <v>144</v>
      </c>
      <c r="E18" s="96">
        <v>133.19999999999999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797</v>
      </c>
      <c r="C19" s="95" t="s">
        <v>798</v>
      </c>
      <c r="D19" s="95" t="s">
        <v>177</v>
      </c>
      <c r="E19" s="96">
        <v>36</v>
      </c>
      <c r="F19" s="97"/>
      <c r="G19" s="97">
        <f t="shared" si="0"/>
        <v>0</v>
      </c>
      <c r="H19" s="104">
        <v>0</v>
      </c>
      <c r="J19" s="221"/>
    </row>
    <row r="20" spans="1:10" ht="24" customHeight="1">
      <c r="A20" s="103">
        <v>8</v>
      </c>
      <c r="B20" s="95" t="s">
        <v>799</v>
      </c>
      <c r="C20" s="95" t="s">
        <v>800</v>
      </c>
      <c r="D20" s="95" t="s">
        <v>177</v>
      </c>
      <c r="E20" s="96">
        <v>36</v>
      </c>
      <c r="F20" s="97"/>
      <c r="G20" s="97">
        <f t="shared" si="0"/>
        <v>0</v>
      </c>
      <c r="H20" s="104">
        <v>0</v>
      </c>
      <c r="J20" s="221"/>
    </row>
    <row r="21" spans="1:10" s="168" customFormat="1" ht="13.5" customHeight="1" thickBot="1">
      <c r="A21" s="182">
        <v>9</v>
      </c>
      <c r="B21" s="183" t="s">
        <v>801</v>
      </c>
      <c r="C21" s="183" t="s">
        <v>802</v>
      </c>
      <c r="D21" s="183" t="s">
        <v>177</v>
      </c>
      <c r="E21" s="184">
        <v>36</v>
      </c>
      <c r="F21" s="185"/>
      <c r="G21" s="185">
        <f t="shared" si="0"/>
        <v>0</v>
      </c>
      <c r="H21" s="186">
        <v>0.14399999999999999</v>
      </c>
      <c r="J21" s="221"/>
    </row>
    <row r="22" spans="1:10" ht="21" customHeight="1">
      <c r="A22" s="52"/>
      <c r="B22" s="53"/>
      <c r="C22" s="53" t="s">
        <v>132</v>
      </c>
      <c r="D22" s="53"/>
      <c r="E22" s="54"/>
      <c r="F22" s="55"/>
      <c r="G22" s="55">
        <f>G11</f>
        <v>0</v>
      </c>
      <c r="H22" s="54">
        <v>0.14852399999999999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8"/>
  <sheetViews>
    <sheetView showGridLines="0" workbookViewId="0">
      <pane ySplit="9" topLeftCell="A10" activePane="bottomLeft" state="frozen"/>
      <selection pane="bottomLeft" activeCell="I1" sqref="I1"/>
    </sheetView>
  </sheetViews>
  <sheetFormatPr defaultColWidth="10.5" defaultRowHeight="12" customHeight="1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120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G12+G34+G36+G41+G46+G57+G63</f>
        <v>0</v>
      </c>
      <c r="H11" s="26">
        <f>H12+H34+H36+H46+H57+H63</f>
        <v>1368.19844485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SUM(G13:G33)</f>
        <v>0</v>
      </c>
      <c r="H12" s="30">
        <v>970.75016479999999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416.9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795.9</v>
      </c>
      <c r="F14" s="97"/>
      <c r="G14" s="97">
        <f t="shared" ref="G14:G64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1174.9000000000001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6</v>
      </c>
      <c r="F16" s="97"/>
      <c r="G16" s="97">
        <f t="shared" si="0"/>
        <v>0</v>
      </c>
      <c r="H16" s="104">
        <v>6.4259999999999998E-2</v>
      </c>
      <c r="J16" s="221"/>
    </row>
    <row r="17" spans="1:10" ht="22.5">
      <c r="A17" s="103">
        <v>5</v>
      </c>
      <c r="B17" s="95">
        <v>121101113</v>
      </c>
      <c r="C17" s="95" t="s">
        <v>1031</v>
      </c>
      <c r="D17" s="95" t="s">
        <v>154</v>
      </c>
      <c r="E17" s="96">
        <v>1080</v>
      </c>
      <c r="F17" s="97"/>
      <c r="G17" s="97">
        <f t="shared" si="0"/>
        <v>0</v>
      </c>
      <c r="H17" s="104">
        <v>0</v>
      </c>
      <c r="J17" s="221"/>
    </row>
    <row r="18" spans="1:10" ht="24" customHeight="1">
      <c r="A18" s="103">
        <v>6</v>
      </c>
      <c r="B18" s="95">
        <v>130001101</v>
      </c>
      <c r="C18" s="95" t="s">
        <v>153</v>
      </c>
      <c r="D18" s="95" t="s">
        <v>154</v>
      </c>
      <c r="E18" s="96">
        <v>516.81200000000001</v>
      </c>
      <c r="F18" s="97"/>
      <c r="G18" s="97">
        <f t="shared" si="0"/>
        <v>0</v>
      </c>
      <c r="H18" s="104">
        <v>0</v>
      </c>
      <c r="J18" s="221"/>
    </row>
    <row r="19" spans="1:10" ht="13.5" customHeight="1">
      <c r="A19" s="103">
        <v>7</v>
      </c>
      <c r="B19" s="95">
        <v>132201203</v>
      </c>
      <c r="C19" s="95" t="s">
        <v>156</v>
      </c>
      <c r="D19" s="95" t="s">
        <v>154</v>
      </c>
      <c r="E19" s="96">
        <v>2584.058</v>
      </c>
      <c r="F19" s="97"/>
      <c r="G19" s="97">
        <f t="shared" si="0"/>
        <v>0</v>
      </c>
      <c r="H19" s="104">
        <v>0</v>
      </c>
      <c r="J19" s="221"/>
    </row>
    <row r="20" spans="1:10" ht="24" customHeight="1">
      <c r="A20" s="103">
        <v>8</v>
      </c>
      <c r="B20" s="95" t="s">
        <v>157</v>
      </c>
      <c r="C20" s="95" t="s">
        <v>158</v>
      </c>
      <c r="D20" s="95" t="s">
        <v>144</v>
      </c>
      <c r="E20" s="96">
        <v>5077.2879999999996</v>
      </c>
      <c r="F20" s="97"/>
      <c r="G20" s="97">
        <f t="shared" si="0"/>
        <v>0</v>
      </c>
      <c r="H20" s="104">
        <v>4.3156948000000002</v>
      </c>
      <c r="J20" s="221"/>
    </row>
    <row r="21" spans="1:10" ht="24" customHeight="1">
      <c r="A21" s="103">
        <v>9</v>
      </c>
      <c r="B21" s="95" t="s">
        <v>159</v>
      </c>
      <c r="C21" s="95" t="s">
        <v>160</v>
      </c>
      <c r="D21" s="95" t="s">
        <v>144</v>
      </c>
      <c r="E21" s="96">
        <v>5077.2879999999996</v>
      </c>
      <c r="F21" s="97"/>
      <c r="G21" s="97">
        <f t="shared" si="0"/>
        <v>0</v>
      </c>
      <c r="H21" s="104">
        <v>0</v>
      </c>
      <c r="J21" s="221"/>
    </row>
    <row r="22" spans="1:10" ht="24" customHeight="1">
      <c r="A22" s="103">
        <v>10</v>
      </c>
      <c r="B22" s="187" t="s">
        <v>1038</v>
      </c>
      <c r="C22" s="187" t="s">
        <v>1036</v>
      </c>
      <c r="D22" s="95" t="s">
        <v>154</v>
      </c>
      <c r="E22" s="96">
        <v>1367.26</v>
      </c>
      <c r="F22" s="97"/>
      <c r="G22" s="97">
        <f t="shared" si="0"/>
        <v>0</v>
      </c>
      <c r="H22" s="104">
        <v>0</v>
      </c>
      <c r="J22" s="221"/>
    </row>
    <row r="23" spans="1:10" ht="13.5" customHeight="1">
      <c r="A23" s="103">
        <v>11</v>
      </c>
      <c r="B23" s="95" t="s">
        <v>163</v>
      </c>
      <c r="C23" s="95" t="s">
        <v>164</v>
      </c>
      <c r="D23" s="95" t="s">
        <v>165</v>
      </c>
      <c r="E23" s="96">
        <v>2597.7939999999999</v>
      </c>
      <c r="F23" s="97"/>
      <c r="G23" s="97">
        <f t="shared" si="0"/>
        <v>0</v>
      </c>
      <c r="H23" s="104">
        <v>0</v>
      </c>
      <c r="J23" s="221"/>
    </row>
    <row r="24" spans="1:10" ht="24" customHeight="1">
      <c r="A24" s="103">
        <v>12</v>
      </c>
      <c r="B24" s="95">
        <v>174101003</v>
      </c>
      <c r="C24" s="95" t="s">
        <v>167</v>
      </c>
      <c r="D24" s="95" t="s">
        <v>154</v>
      </c>
      <c r="E24" s="96">
        <v>1807.1279999999999</v>
      </c>
      <c r="F24" s="97"/>
      <c r="G24" s="97">
        <f t="shared" si="0"/>
        <v>0</v>
      </c>
      <c r="H24" s="104">
        <v>0</v>
      </c>
      <c r="J24" s="221"/>
    </row>
    <row r="25" spans="1:10" s="168" customFormat="1" ht="13.5" customHeight="1">
      <c r="A25" s="167">
        <v>13</v>
      </c>
      <c r="B25" s="163" t="s">
        <v>168</v>
      </c>
      <c r="C25" s="163" t="s">
        <v>1182</v>
      </c>
      <c r="D25" s="163" t="s">
        <v>154</v>
      </c>
      <c r="E25" s="164">
        <v>590.33000000000004</v>
      </c>
      <c r="F25" s="165"/>
      <c r="G25" s="165">
        <f t="shared" si="0"/>
        <v>0</v>
      </c>
      <c r="H25" s="166">
        <v>966.37021000000004</v>
      </c>
      <c r="J25" s="221"/>
    </row>
    <row r="26" spans="1:10" ht="24" customHeight="1">
      <c r="A26" s="103">
        <v>14</v>
      </c>
      <c r="B26" s="95" t="s">
        <v>169</v>
      </c>
      <c r="C26" s="95" t="s">
        <v>170</v>
      </c>
      <c r="D26" s="95" t="s">
        <v>154</v>
      </c>
      <c r="E26" s="96">
        <v>594.63099999999997</v>
      </c>
      <c r="F26" s="97"/>
      <c r="G26" s="97">
        <f t="shared" si="0"/>
        <v>0</v>
      </c>
      <c r="H26" s="104">
        <v>0</v>
      </c>
      <c r="J26" s="221"/>
    </row>
    <row r="27" spans="1:10" ht="13.5" customHeight="1">
      <c r="A27" s="103">
        <v>15</v>
      </c>
      <c r="B27" s="95" t="s">
        <v>171</v>
      </c>
      <c r="C27" s="95" t="s">
        <v>172</v>
      </c>
      <c r="D27" s="95" t="s">
        <v>154</v>
      </c>
      <c r="E27" s="96">
        <v>594.63099999999997</v>
      </c>
      <c r="F27" s="97"/>
      <c r="G27" s="97">
        <f t="shared" si="0"/>
        <v>0</v>
      </c>
      <c r="H27" s="104">
        <v>0</v>
      </c>
      <c r="J27" s="221"/>
    </row>
    <row r="28" spans="1:10" s="168" customFormat="1" ht="13.5" customHeight="1">
      <c r="A28" s="167">
        <v>16</v>
      </c>
      <c r="B28" s="163" t="s">
        <v>173</v>
      </c>
      <c r="C28" s="163" t="s">
        <v>174</v>
      </c>
      <c r="D28" s="163" t="s">
        <v>154</v>
      </c>
      <c r="E28" s="164">
        <v>594.63099999999997</v>
      </c>
      <c r="F28" s="165"/>
      <c r="G28" s="165">
        <f t="shared" si="0"/>
        <v>0</v>
      </c>
      <c r="H28" s="166">
        <v>0</v>
      </c>
      <c r="J28" s="221"/>
    </row>
    <row r="29" spans="1:10" ht="22.5">
      <c r="A29" s="103">
        <v>17</v>
      </c>
      <c r="B29" s="95">
        <v>181301105</v>
      </c>
      <c r="C29" s="95" t="s">
        <v>1032</v>
      </c>
      <c r="D29" s="95" t="s">
        <v>144</v>
      </c>
      <c r="E29" s="96">
        <v>3600</v>
      </c>
      <c r="F29" s="97"/>
      <c r="G29" s="97">
        <f t="shared" si="0"/>
        <v>0</v>
      </c>
      <c r="H29" s="104">
        <v>0</v>
      </c>
      <c r="J29" s="221"/>
    </row>
    <row r="30" spans="1:10" ht="13.5" customHeight="1">
      <c r="A30" s="103">
        <v>18</v>
      </c>
      <c r="B30" s="95" t="s">
        <v>175</v>
      </c>
      <c r="C30" s="95" t="s">
        <v>176</v>
      </c>
      <c r="D30" s="95" t="s">
        <v>177</v>
      </c>
      <c r="E30" s="96">
        <v>9</v>
      </c>
      <c r="F30" s="97"/>
      <c r="G30" s="97">
        <f t="shared" si="0"/>
        <v>0</v>
      </c>
      <c r="H30" s="104">
        <v>0</v>
      </c>
      <c r="J30" s="221"/>
    </row>
    <row r="31" spans="1:10" ht="13.5" customHeight="1">
      <c r="A31" s="103">
        <v>19</v>
      </c>
      <c r="B31" s="95" t="s">
        <v>178</v>
      </c>
      <c r="C31" s="95" t="s">
        <v>179</v>
      </c>
      <c r="D31" s="95" t="s">
        <v>177</v>
      </c>
      <c r="E31" s="96">
        <v>9</v>
      </c>
      <c r="F31" s="97"/>
      <c r="G31" s="97">
        <f t="shared" si="0"/>
        <v>0</v>
      </c>
      <c r="H31" s="104">
        <v>0</v>
      </c>
      <c r="J31" s="221"/>
    </row>
    <row r="32" spans="1:10" ht="24" customHeight="1">
      <c r="A32" s="103">
        <v>20</v>
      </c>
      <c r="B32" s="95" t="s">
        <v>180</v>
      </c>
      <c r="C32" s="95" t="s">
        <v>181</v>
      </c>
      <c r="D32" s="95" t="s">
        <v>177</v>
      </c>
      <c r="E32" s="96">
        <v>10</v>
      </c>
      <c r="F32" s="97"/>
      <c r="G32" s="97">
        <f t="shared" si="0"/>
        <v>0</v>
      </c>
      <c r="H32" s="104">
        <v>0</v>
      </c>
      <c r="J32" s="221"/>
    </row>
    <row r="33" spans="1:10" ht="13.5" customHeight="1" thickBot="1">
      <c r="A33" s="105">
        <v>21</v>
      </c>
      <c r="B33" s="106" t="s">
        <v>182</v>
      </c>
      <c r="C33" s="106" t="s">
        <v>183</v>
      </c>
      <c r="D33" s="106" t="s">
        <v>151</v>
      </c>
      <c r="E33" s="108">
        <v>1009</v>
      </c>
      <c r="F33" s="109"/>
      <c r="G33" s="109">
        <f t="shared" si="0"/>
        <v>0</v>
      </c>
      <c r="H33" s="110">
        <v>0</v>
      </c>
      <c r="J33" s="221"/>
    </row>
    <row r="34" spans="1:10" ht="21" customHeight="1" thickBot="1">
      <c r="A34" s="28"/>
      <c r="B34" s="29" t="s">
        <v>7</v>
      </c>
      <c r="C34" s="29" t="s">
        <v>127</v>
      </c>
      <c r="D34" s="29"/>
      <c r="E34" s="30"/>
      <c r="F34" s="31"/>
      <c r="G34" s="31">
        <f>G35</f>
        <v>0</v>
      </c>
      <c r="H34" s="30">
        <v>0</v>
      </c>
      <c r="J34" s="221"/>
    </row>
    <row r="35" spans="1:10" ht="13.5" customHeight="1" thickBot="1">
      <c r="A35" s="127">
        <v>22</v>
      </c>
      <c r="B35" s="128" t="s">
        <v>184</v>
      </c>
      <c r="C35" s="128" t="s">
        <v>185</v>
      </c>
      <c r="D35" s="128" t="s">
        <v>151</v>
      </c>
      <c r="E35" s="129">
        <v>1009</v>
      </c>
      <c r="F35" s="130"/>
      <c r="G35" s="151">
        <f t="shared" si="0"/>
        <v>0</v>
      </c>
      <c r="H35" s="131">
        <v>0</v>
      </c>
      <c r="J35" s="221"/>
    </row>
    <row r="36" spans="1:10" ht="21" customHeight="1" thickBot="1">
      <c r="A36" s="28"/>
      <c r="B36" s="29" t="s">
        <v>9</v>
      </c>
      <c r="C36" s="29" t="s">
        <v>128</v>
      </c>
      <c r="D36" s="29"/>
      <c r="E36" s="30"/>
      <c r="F36" s="31"/>
      <c r="G36" s="31">
        <f>SUM(G37:G40)</f>
        <v>0</v>
      </c>
      <c r="H36" s="31">
        <f>SUM(H37:H40)</f>
        <v>327.43964374999996</v>
      </c>
      <c r="J36" s="221"/>
    </row>
    <row r="37" spans="1:10" ht="24" customHeight="1">
      <c r="A37" s="98">
        <v>23</v>
      </c>
      <c r="B37" s="99">
        <v>451573111</v>
      </c>
      <c r="C37" s="99" t="s">
        <v>187</v>
      </c>
      <c r="D37" s="99" t="s">
        <v>154</v>
      </c>
      <c r="E37" s="100">
        <v>166.48500000000001</v>
      </c>
      <c r="F37" s="101"/>
      <c r="G37" s="101">
        <f t="shared" si="0"/>
        <v>0</v>
      </c>
      <c r="H37" s="102">
        <v>314.786</v>
      </c>
      <c r="J37" s="221"/>
    </row>
    <row r="38" spans="1:10" ht="24" customHeight="1">
      <c r="A38" s="103">
        <v>24</v>
      </c>
      <c r="B38" s="95" t="s">
        <v>188</v>
      </c>
      <c r="C38" s="95" t="s">
        <v>189</v>
      </c>
      <c r="D38" s="95" t="s">
        <v>177</v>
      </c>
      <c r="E38" s="96">
        <v>25</v>
      </c>
      <c r="F38" s="97"/>
      <c r="G38" s="97">
        <f t="shared" si="0"/>
        <v>0</v>
      </c>
      <c r="H38" s="104">
        <v>6.6000000000000003E-2</v>
      </c>
      <c r="J38" s="221"/>
    </row>
    <row r="39" spans="1:10" s="168" customFormat="1" ht="13.5" customHeight="1">
      <c r="A39" s="167">
        <v>25</v>
      </c>
      <c r="B39" s="163" t="s">
        <v>190</v>
      </c>
      <c r="C39" s="163" t="s">
        <v>191</v>
      </c>
      <c r="D39" s="163" t="s">
        <v>177</v>
      </c>
      <c r="E39" s="164">
        <v>25</v>
      </c>
      <c r="F39" s="165"/>
      <c r="G39" s="165">
        <f t="shared" si="0"/>
        <v>0</v>
      </c>
      <c r="H39" s="166">
        <v>0.12</v>
      </c>
      <c r="J39" s="221"/>
    </row>
    <row r="40" spans="1:10" ht="13.5" customHeight="1" thickBot="1">
      <c r="A40" s="105">
        <v>26</v>
      </c>
      <c r="B40" s="106" t="s">
        <v>192</v>
      </c>
      <c r="C40" s="106" t="s">
        <v>193</v>
      </c>
      <c r="D40" s="106" t="s">
        <v>154</v>
      </c>
      <c r="E40" s="108">
        <v>5.625</v>
      </c>
      <c r="F40" s="109"/>
      <c r="G40" s="109">
        <f t="shared" si="0"/>
        <v>0</v>
      </c>
      <c r="H40" s="110">
        <v>12.467643750000001</v>
      </c>
      <c r="J40" s="221"/>
    </row>
    <row r="41" spans="1:10" ht="21" customHeight="1" thickBot="1">
      <c r="A41" s="28"/>
      <c r="B41" s="29" t="s">
        <v>10</v>
      </c>
      <c r="C41" s="29" t="s">
        <v>129</v>
      </c>
      <c r="D41" s="29"/>
      <c r="E41" s="30"/>
      <c r="F41" s="31"/>
      <c r="G41" s="31">
        <f>SUM(G42:G45)</f>
        <v>0</v>
      </c>
      <c r="H41" s="30">
        <v>722.51163499999996</v>
      </c>
      <c r="J41" s="221"/>
    </row>
    <row r="42" spans="1:10" ht="24" customHeight="1">
      <c r="A42" s="169">
        <v>27</v>
      </c>
      <c r="B42" s="170">
        <v>564871111</v>
      </c>
      <c r="C42" s="170" t="s">
        <v>1183</v>
      </c>
      <c r="D42" s="170" t="s">
        <v>144</v>
      </c>
      <c r="E42" s="171">
        <v>416.9</v>
      </c>
      <c r="F42" s="172"/>
      <c r="G42" s="101">
        <f t="shared" si="0"/>
        <v>0</v>
      </c>
      <c r="H42" s="173">
        <v>154.58652000000001</v>
      </c>
      <c r="J42" s="221"/>
    </row>
    <row r="43" spans="1:10" ht="24" customHeight="1">
      <c r="A43" s="174">
        <v>28</v>
      </c>
      <c r="B43" s="38">
        <v>567145115</v>
      </c>
      <c r="C43" s="38" t="s">
        <v>199</v>
      </c>
      <c r="D43" s="38" t="s">
        <v>144</v>
      </c>
      <c r="E43" s="39">
        <v>795.9</v>
      </c>
      <c r="F43" s="40"/>
      <c r="G43" s="97">
        <f t="shared" si="0"/>
        <v>0</v>
      </c>
      <c r="H43" s="175">
        <v>353.19767999999999</v>
      </c>
      <c r="J43" s="221"/>
    </row>
    <row r="44" spans="1:10" ht="24" customHeight="1">
      <c r="A44" s="174">
        <v>29</v>
      </c>
      <c r="B44" s="38" t="s">
        <v>200</v>
      </c>
      <c r="C44" s="38" t="s">
        <v>201</v>
      </c>
      <c r="D44" s="38" t="s">
        <v>144</v>
      </c>
      <c r="E44" s="39">
        <v>2349.8000000000002</v>
      </c>
      <c r="F44" s="40"/>
      <c r="G44" s="97">
        <f t="shared" si="0"/>
        <v>0</v>
      </c>
      <c r="H44" s="175">
        <v>0.90890000000000004</v>
      </c>
      <c r="J44" s="221"/>
    </row>
    <row r="45" spans="1:10" ht="34.5" customHeight="1" thickBot="1">
      <c r="A45" s="176">
        <v>30</v>
      </c>
      <c r="B45" s="188" t="s">
        <v>1037</v>
      </c>
      <c r="C45" s="177" t="s">
        <v>1545</v>
      </c>
      <c r="D45" s="177" t="s">
        <v>144</v>
      </c>
      <c r="E45" s="178">
        <v>1174.9000000000001</v>
      </c>
      <c r="F45" s="179"/>
      <c r="G45" s="109">
        <f t="shared" si="0"/>
        <v>0</v>
      </c>
      <c r="H45" s="180">
        <v>105.703479</v>
      </c>
      <c r="J45" s="221"/>
    </row>
    <row r="46" spans="1:10" ht="21" customHeight="1" thickBot="1">
      <c r="A46" s="28"/>
      <c r="B46" s="29" t="s">
        <v>13</v>
      </c>
      <c r="C46" s="29" t="s">
        <v>130</v>
      </c>
      <c r="D46" s="29"/>
      <c r="E46" s="30"/>
      <c r="F46" s="31"/>
      <c r="G46" s="31">
        <f>SUM(G47:G56)</f>
        <v>0</v>
      </c>
      <c r="H46" s="30">
        <v>69.983167499999993</v>
      </c>
      <c r="J46" s="221"/>
    </row>
    <row r="47" spans="1:10" ht="24" customHeight="1">
      <c r="A47" s="98">
        <v>31</v>
      </c>
      <c r="B47" s="99">
        <v>871373121</v>
      </c>
      <c r="C47" s="99" t="s">
        <v>205</v>
      </c>
      <c r="D47" s="99" t="s">
        <v>151</v>
      </c>
      <c r="E47" s="100">
        <v>984</v>
      </c>
      <c r="F47" s="101"/>
      <c r="G47" s="101">
        <f t="shared" si="0"/>
        <v>0</v>
      </c>
      <c r="H47" s="102">
        <v>9.8399999999999998E-3</v>
      </c>
      <c r="J47" s="221"/>
    </row>
    <row r="48" spans="1:10" s="168" customFormat="1" ht="13.5" customHeight="1">
      <c r="A48" s="167">
        <v>32</v>
      </c>
      <c r="B48" s="163" t="s">
        <v>1539</v>
      </c>
      <c r="C48" s="163" t="s">
        <v>1538</v>
      </c>
      <c r="D48" s="163" t="s">
        <v>151</v>
      </c>
      <c r="E48" s="164">
        <v>984</v>
      </c>
      <c r="F48" s="165"/>
      <c r="G48" s="165">
        <f t="shared" si="0"/>
        <v>0</v>
      </c>
      <c r="H48" s="166">
        <v>10.824</v>
      </c>
      <c r="J48" s="221"/>
    </row>
    <row r="49" spans="1:10" ht="13.5" customHeight="1">
      <c r="A49" s="103">
        <v>33</v>
      </c>
      <c r="B49" s="95">
        <v>877374172</v>
      </c>
      <c r="C49" s="95" t="s">
        <v>1035</v>
      </c>
      <c r="D49" s="95" t="s">
        <v>177</v>
      </c>
      <c r="E49" s="96">
        <v>18</v>
      </c>
      <c r="F49" s="97"/>
      <c r="G49" s="97">
        <f t="shared" si="0"/>
        <v>0</v>
      </c>
      <c r="H49" s="104">
        <v>0</v>
      </c>
      <c r="J49" s="221"/>
    </row>
    <row r="50" spans="1:10" s="168" customFormat="1" ht="13.5" customHeight="1">
      <c r="A50" s="167">
        <v>34</v>
      </c>
      <c r="B50" s="181" t="s">
        <v>1541</v>
      </c>
      <c r="C50" s="163" t="s">
        <v>1540</v>
      </c>
      <c r="D50" s="163" t="s">
        <v>177</v>
      </c>
      <c r="E50" s="164">
        <v>18</v>
      </c>
      <c r="F50" s="165"/>
      <c r="G50" s="165">
        <f t="shared" si="0"/>
        <v>0</v>
      </c>
      <c r="H50" s="166">
        <v>0</v>
      </c>
      <c r="J50" s="221"/>
    </row>
    <row r="51" spans="1:10" ht="13.5" customHeight="1">
      <c r="A51" s="103">
        <v>35</v>
      </c>
      <c r="B51" s="95" t="s">
        <v>206</v>
      </c>
      <c r="C51" s="95" t="s">
        <v>207</v>
      </c>
      <c r="D51" s="95" t="s">
        <v>151</v>
      </c>
      <c r="E51" s="96">
        <v>1009</v>
      </c>
      <c r="F51" s="97"/>
      <c r="G51" s="97">
        <f t="shared" si="0"/>
        <v>0</v>
      </c>
      <c r="H51" s="104">
        <v>0</v>
      </c>
      <c r="J51" s="221"/>
    </row>
    <row r="52" spans="1:10" ht="13.5" customHeight="1">
      <c r="A52" s="103">
        <v>36</v>
      </c>
      <c r="B52" s="95" t="s">
        <v>208</v>
      </c>
      <c r="C52" s="95" t="s">
        <v>209</v>
      </c>
      <c r="D52" s="95" t="s">
        <v>177</v>
      </c>
      <c r="E52" s="96">
        <v>50</v>
      </c>
      <c r="F52" s="97"/>
      <c r="G52" s="97">
        <f t="shared" si="0"/>
        <v>0</v>
      </c>
      <c r="H52" s="104">
        <v>1.8620699999999999</v>
      </c>
      <c r="J52" s="221"/>
    </row>
    <row r="53" spans="1:10" ht="45" customHeight="1">
      <c r="A53" s="103">
        <v>37</v>
      </c>
      <c r="B53" s="95">
        <v>894411121</v>
      </c>
      <c r="C53" s="95" t="s">
        <v>210</v>
      </c>
      <c r="D53" s="95" t="s">
        <v>177</v>
      </c>
      <c r="E53" s="96">
        <v>25</v>
      </c>
      <c r="F53" s="97"/>
      <c r="G53" s="97">
        <f t="shared" si="0"/>
        <v>0</v>
      </c>
      <c r="H53" s="104">
        <v>53.286749999999998</v>
      </c>
      <c r="J53" s="221"/>
    </row>
    <row r="54" spans="1:10" ht="34.5" customHeight="1">
      <c r="A54" s="103">
        <v>38</v>
      </c>
      <c r="B54" s="95">
        <v>899104111</v>
      </c>
      <c r="C54" s="95" t="s">
        <v>211</v>
      </c>
      <c r="D54" s="95" t="s">
        <v>177</v>
      </c>
      <c r="E54" s="96">
        <v>25</v>
      </c>
      <c r="F54" s="97"/>
      <c r="G54" s="97">
        <f t="shared" si="0"/>
        <v>0</v>
      </c>
      <c r="H54" s="104">
        <v>0.17550750000000001</v>
      </c>
      <c r="J54" s="221"/>
    </row>
    <row r="55" spans="1:10" s="168" customFormat="1" ht="34.5" customHeight="1">
      <c r="A55" s="167">
        <v>39</v>
      </c>
      <c r="B55" s="163">
        <v>5524214249</v>
      </c>
      <c r="C55" s="163" t="s">
        <v>213</v>
      </c>
      <c r="D55" s="163" t="s">
        <v>177</v>
      </c>
      <c r="E55" s="164">
        <v>10</v>
      </c>
      <c r="F55" s="165"/>
      <c r="G55" s="165">
        <f t="shared" si="0"/>
        <v>0</v>
      </c>
      <c r="H55" s="166">
        <v>1.53</v>
      </c>
      <c r="J55" s="221"/>
    </row>
    <row r="56" spans="1:10" s="168" customFormat="1" ht="34.5" customHeight="1" thickBot="1">
      <c r="A56" s="182">
        <v>40</v>
      </c>
      <c r="B56" s="183">
        <v>5524214249</v>
      </c>
      <c r="C56" s="183" t="s">
        <v>215</v>
      </c>
      <c r="D56" s="183" t="s">
        <v>177</v>
      </c>
      <c r="E56" s="184">
        <v>15</v>
      </c>
      <c r="F56" s="185"/>
      <c r="G56" s="185">
        <f t="shared" si="0"/>
        <v>0</v>
      </c>
      <c r="H56" s="186">
        <v>2.2949999999999999</v>
      </c>
      <c r="J56" s="221"/>
    </row>
    <row r="57" spans="1:10" ht="21" customHeight="1" thickBot="1">
      <c r="A57" s="28"/>
      <c r="B57" s="29" t="s">
        <v>14</v>
      </c>
      <c r="C57" s="29" t="s">
        <v>131</v>
      </c>
      <c r="D57" s="29"/>
      <c r="E57" s="30"/>
      <c r="F57" s="31"/>
      <c r="G57" s="31">
        <f>SUM(G58:G62)</f>
        <v>0</v>
      </c>
      <c r="H57" s="30">
        <v>2.54688E-2</v>
      </c>
      <c r="J57" s="221"/>
    </row>
    <row r="58" spans="1:10" ht="24" customHeight="1">
      <c r="A58" s="169">
        <v>41</v>
      </c>
      <c r="B58" s="170" t="s">
        <v>216</v>
      </c>
      <c r="C58" s="170" t="s">
        <v>217</v>
      </c>
      <c r="D58" s="170" t="s">
        <v>151</v>
      </c>
      <c r="E58" s="171">
        <v>379</v>
      </c>
      <c r="F58" s="172"/>
      <c r="G58" s="101">
        <f t="shared" si="0"/>
        <v>0</v>
      </c>
      <c r="H58" s="173">
        <v>1.27344E-2</v>
      </c>
      <c r="J58" s="221"/>
    </row>
    <row r="59" spans="1:10" ht="13.5" customHeight="1">
      <c r="A59" s="174">
        <v>42</v>
      </c>
      <c r="B59" s="38" t="s">
        <v>218</v>
      </c>
      <c r="C59" s="38" t="s">
        <v>219</v>
      </c>
      <c r="D59" s="38" t="s">
        <v>151</v>
      </c>
      <c r="E59" s="39">
        <v>379</v>
      </c>
      <c r="F59" s="40"/>
      <c r="G59" s="97">
        <f t="shared" si="0"/>
        <v>0</v>
      </c>
      <c r="H59" s="175">
        <v>1.27344E-2</v>
      </c>
      <c r="J59" s="221"/>
    </row>
    <row r="60" spans="1:10" ht="24" customHeight="1">
      <c r="A60" s="174">
        <v>43</v>
      </c>
      <c r="B60" s="38" t="s">
        <v>220</v>
      </c>
      <c r="C60" s="38" t="s">
        <v>221</v>
      </c>
      <c r="D60" s="38" t="s">
        <v>165</v>
      </c>
      <c r="E60" s="39">
        <v>486.57799999999997</v>
      </c>
      <c r="F60" s="40"/>
      <c r="G60" s="97">
        <f t="shared" si="0"/>
        <v>0</v>
      </c>
      <c r="H60" s="175">
        <v>0</v>
      </c>
      <c r="J60" s="221"/>
    </row>
    <row r="61" spans="1:10" ht="13.5" customHeight="1">
      <c r="A61" s="174">
        <v>44</v>
      </c>
      <c r="B61" s="38" t="s">
        <v>222</v>
      </c>
      <c r="C61" s="38" t="s">
        <v>223</v>
      </c>
      <c r="D61" s="38" t="s">
        <v>165</v>
      </c>
      <c r="E61" s="39">
        <v>11677.871999999999</v>
      </c>
      <c r="F61" s="40"/>
      <c r="G61" s="97">
        <f t="shared" si="0"/>
        <v>0</v>
      </c>
      <c r="H61" s="175">
        <v>0</v>
      </c>
      <c r="J61" s="221"/>
    </row>
    <row r="62" spans="1:10" ht="13.5" customHeight="1" thickBot="1">
      <c r="A62" s="176">
        <v>45</v>
      </c>
      <c r="B62" s="177" t="s">
        <v>224</v>
      </c>
      <c r="C62" s="177" t="s">
        <v>225</v>
      </c>
      <c r="D62" s="177" t="s">
        <v>165</v>
      </c>
      <c r="E62" s="178">
        <v>486.57799999999997</v>
      </c>
      <c r="F62" s="179"/>
      <c r="G62" s="109">
        <f t="shared" si="0"/>
        <v>0</v>
      </c>
      <c r="H62" s="180">
        <v>0</v>
      </c>
      <c r="J62" s="221"/>
    </row>
    <row r="63" spans="1:10" ht="21" customHeight="1" thickBot="1">
      <c r="A63" s="28"/>
      <c r="B63" s="29">
        <v>99</v>
      </c>
      <c r="C63" s="29" t="s">
        <v>1033</v>
      </c>
      <c r="D63" s="29"/>
      <c r="E63" s="30"/>
      <c r="F63" s="31"/>
      <c r="G63" s="31">
        <f>G64</f>
        <v>0</v>
      </c>
      <c r="H63" s="30">
        <v>0</v>
      </c>
      <c r="J63" s="221"/>
    </row>
    <row r="64" spans="1:10" ht="23.25" thickBot="1">
      <c r="A64" s="127">
        <v>46</v>
      </c>
      <c r="B64" s="128">
        <v>998276101</v>
      </c>
      <c r="C64" s="128" t="s">
        <v>1034</v>
      </c>
      <c r="D64" s="128" t="s">
        <v>165</v>
      </c>
      <c r="E64" s="129">
        <v>69.983000000000004</v>
      </c>
      <c r="F64" s="130"/>
      <c r="G64" s="151">
        <f t="shared" si="0"/>
        <v>0</v>
      </c>
      <c r="H64" s="131">
        <v>0</v>
      </c>
      <c r="J64" s="221"/>
    </row>
    <row r="65" spans="1:8" ht="21" customHeight="1">
      <c r="A65" s="52"/>
      <c r="B65" s="53"/>
      <c r="C65" s="53" t="s">
        <v>132</v>
      </c>
      <c r="D65" s="53"/>
      <c r="E65" s="54"/>
      <c r="F65" s="55"/>
      <c r="G65" s="55">
        <f>G11</f>
        <v>0</v>
      </c>
      <c r="H65" s="55">
        <f>H11</f>
        <v>1368.19844485</v>
      </c>
    </row>
    <row r="67" spans="1:8" ht="12" customHeight="1">
      <c r="A67" s="411"/>
      <c r="B67" s="411"/>
      <c r="C67" s="411"/>
      <c r="D67" s="411"/>
      <c r="E67" s="411"/>
      <c r="F67" s="411"/>
      <c r="G67" s="411"/>
      <c r="H67" s="411"/>
    </row>
    <row r="68" spans="1:8" ht="45.75" customHeight="1">
      <c r="A68" s="412"/>
      <c r="B68" s="412"/>
      <c r="C68" s="412"/>
      <c r="D68" s="412"/>
      <c r="E68" s="412"/>
      <c r="F68" s="412"/>
      <c r="G68" s="412"/>
      <c r="H68" s="412"/>
    </row>
  </sheetData>
  <mergeCells count="3">
    <mergeCell ref="A4:B4"/>
    <mergeCell ref="A67:H67"/>
    <mergeCell ref="A68:H68"/>
  </mergeCells>
  <pageMargins left="0.39370079040527345" right="0.39370079040527345" top="0.7874015808105469" bottom="0.7874015808105469" header="0" footer="0"/>
  <pageSetup paperSize="9" scale="95" fitToHeight="100" orientation="portrait" blackAndWhite="1" r:id="rId1"/>
  <headerFooter alignWithMargins="0">
    <oddFooter>&amp;C   Strana &amp;P  z 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J29"/>
  <sheetViews>
    <sheetView showGridLines="0" workbookViewId="0">
      <selection activeCell="I1" sqref="I1"/>
    </sheetView>
  </sheetViews>
  <sheetFormatPr defaultColWidth="10.5" defaultRowHeight="12" customHeight="1"/>
  <cols>
    <col min="1" max="1" width="4.83203125" style="56" customWidth="1"/>
    <col min="2" max="2" width="12.3320312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462</v>
      </c>
      <c r="B3" s="20"/>
      <c r="C3" s="20"/>
      <c r="D3" s="20"/>
      <c r="E3" s="7" t="s">
        <v>804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803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G12+G17</f>
        <v>0</v>
      </c>
      <c r="H11" s="26">
        <v>75.724500000000006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SUM(G13:G16)</f>
        <v>0</v>
      </c>
      <c r="H12" s="30">
        <v>0</v>
      </c>
      <c r="J12" s="221"/>
    </row>
    <row r="13" spans="1:10" ht="13.5" customHeight="1">
      <c r="A13" s="98">
        <v>1</v>
      </c>
      <c r="B13" s="99" t="s">
        <v>805</v>
      </c>
      <c r="C13" s="99" t="s">
        <v>806</v>
      </c>
      <c r="D13" s="99" t="s">
        <v>154</v>
      </c>
      <c r="E13" s="100">
        <v>6.81</v>
      </c>
      <c r="F13" s="101"/>
      <c r="G13" s="101">
        <f>ROUND(F13*E13,2)</f>
        <v>0</v>
      </c>
      <c r="H13" s="102">
        <v>0</v>
      </c>
      <c r="J13" s="221"/>
    </row>
    <row r="14" spans="1:10" ht="24" customHeight="1">
      <c r="A14" s="103">
        <v>2</v>
      </c>
      <c r="B14" s="95" t="s">
        <v>161</v>
      </c>
      <c r="C14" s="95" t="s">
        <v>1036</v>
      </c>
      <c r="D14" s="95" t="s">
        <v>154</v>
      </c>
      <c r="E14" s="96">
        <v>6.81</v>
      </c>
      <c r="F14" s="97"/>
      <c r="G14" s="97">
        <f>ROUND(F14*E14,2)</f>
        <v>0</v>
      </c>
      <c r="H14" s="104">
        <v>0</v>
      </c>
      <c r="J14" s="221"/>
    </row>
    <row r="15" spans="1:10" ht="13.5" customHeight="1">
      <c r="A15" s="103">
        <v>3</v>
      </c>
      <c r="B15" s="95" t="s">
        <v>807</v>
      </c>
      <c r="C15" s="95" t="s">
        <v>808</v>
      </c>
      <c r="D15" s="95" t="s">
        <v>154</v>
      </c>
      <c r="E15" s="96">
        <v>6.81</v>
      </c>
      <c r="F15" s="97"/>
      <c r="G15" s="97">
        <f>ROUND(F15*E15,2)</f>
        <v>0</v>
      </c>
      <c r="H15" s="104">
        <v>0</v>
      </c>
      <c r="J15" s="221"/>
    </row>
    <row r="16" spans="1:10" ht="24" customHeight="1" thickBot="1">
      <c r="A16" s="105">
        <v>4</v>
      </c>
      <c r="B16" s="106" t="s">
        <v>163</v>
      </c>
      <c r="C16" s="106" t="s">
        <v>164</v>
      </c>
      <c r="D16" s="106" t="s">
        <v>165</v>
      </c>
      <c r="E16" s="108">
        <v>12.939</v>
      </c>
      <c r="F16" s="109"/>
      <c r="G16" s="109">
        <f>ROUND(F16*E16,2)</f>
        <v>0</v>
      </c>
      <c r="H16" s="110">
        <v>0</v>
      </c>
      <c r="J16" s="221"/>
    </row>
    <row r="17" spans="1:10" ht="21" customHeight="1" thickBot="1">
      <c r="A17" s="28"/>
      <c r="B17" s="29" t="s">
        <v>7</v>
      </c>
      <c r="C17" s="29" t="s">
        <v>127</v>
      </c>
      <c r="D17" s="29"/>
      <c r="E17" s="30"/>
      <c r="F17" s="31"/>
      <c r="G17" s="31">
        <f>SUM(G18:G22)</f>
        <v>0</v>
      </c>
      <c r="H17" s="30">
        <v>75.724500000000006</v>
      </c>
      <c r="J17" s="221"/>
    </row>
    <row r="18" spans="1:10" ht="24" customHeight="1">
      <c r="A18" s="98">
        <v>5</v>
      </c>
      <c r="B18" s="99" t="s">
        <v>809</v>
      </c>
      <c r="C18" s="99" t="s">
        <v>810</v>
      </c>
      <c r="D18" s="99" t="s">
        <v>177</v>
      </c>
      <c r="E18" s="100">
        <v>50</v>
      </c>
      <c r="F18" s="101"/>
      <c r="G18" s="101">
        <f>ROUND(F18*E18,2)</f>
        <v>0</v>
      </c>
      <c r="H18" s="102">
        <v>33.274500000000003</v>
      </c>
      <c r="J18" s="221"/>
    </row>
    <row r="19" spans="1:10" s="168" customFormat="1" ht="13.5" customHeight="1">
      <c r="A19" s="167">
        <v>6</v>
      </c>
      <c r="B19" s="163" t="s">
        <v>811</v>
      </c>
      <c r="C19" s="163" t="s">
        <v>812</v>
      </c>
      <c r="D19" s="163" t="s">
        <v>177</v>
      </c>
      <c r="E19" s="164">
        <v>44</v>
      </c>
      <c r="F19" s="165"/>
      <c r="G19" s="165">
        <f>ROUND(F19*E19,2)</f>
        <v>0</v>
      </c>
      <c r="H19" s="166">
        <v>11.66</v>
      </c>
      <c r="J19" s="221"/>
    </row>
    <row r="20" spans="1:10" s="168" customFormat="1" ht="13.5" customHeight="1">
      <c r="A20" s="167">
        <v>7</v>
      </c>
      <c r="B20" s="163" t="s">
        <v>813</v>
      </c>
      <c r="C20" s="163" t="s">
        <v>814</v>
      </c>
      <c r="D20" s="163" t="s">
        <v>177</v>
      </c>
      <c r="E20" s="164">
        <v>6</v>
      </c>
      <c r="F20" s="165"/>
      <c r="G20" s="165">
        <f>ROUND(F20*E20,2)</f>
        <v>0</v>
      </c>
      <c r="H20" s="166">
        <v>1.59</v>
      </c>
      <c r="J20" s="221"/>
    </row>
    <row r="21" spans="1:10" ht="24" customHeight="1">
      <c r="A21" s="103">
        <v>8</v>
      </c>
      <c r="B21" s="95" t="s">
        <v>815</v>
      </c>
      <c r="C21" s="95" t="s">
        <v>816</v>
      </c>
      <c r="D21" s="95" t="s">
        <v>177</v>
      </c>
      <c r="E21" s="96">
        <v>400</v>
      </c>
      <c r="F21" s="97"/>
      <c r="G21" s="97">
        <f>ROUND(F21*E21,2)</f>
        <v>0</v>
      </c>
      <c r="H21" s="104">
        <v>2.536</v>
      </c>
      <c r="J21" s="221"/>
    </row>
    <row r="22" spans="1:10" s="168" customFormat="1" ht="24" customHeight="1" thickBot="1">
      <c r="A22" s="182">
        <v>9</v>
      </c>
      <c r="B22" s="183" t="s">
        <v>817</v>
      </c>
      <c r="C22" s="183" t="s">
        <v>818</v>
      </c>
      <c r="D22" s="183" t="s">
        <v>177</v>
      </c>
      <c r="E22" s="184">
        <v>404</v>
      </c>
      <c r="F22" s="185"/>
      <c r="G22" s="185">
        <f>ROUND(F22*E22,2)</f>
        <v>0</v>
      </c>
      <c r="H22" s="186">
        <v>26.664000000000001</v>
      </c>
      <c r="J22" s="221"/>
    </row>
    <row r="23" spans="1:10" ht="14.25" customHeight="1">
      <c r="A23" s="24"/>
      <c r="B23" s="25" t="s">
        <v>8</v>
      </c>
      <c r="C23" s="25" t="s">
        <v>265</v>
      </c>
      <c r="D23" s="25"/>
      <c r="E23" s="26"/>
      <c r="F23" s="27"/>
      <c r="G23" s="27">
        <f>G24+G27</f>
        <v>0</v>
      </c>
      <c r="H23" s="26">
        <v>3.6800000000000001E-3</v>
      </c>
      <c r="J23" s="221"/>
    </row>
    <row r="24" spans="1:10" ht="21" customHeight="1" thickBot="1">
      <c r="A24" s="28"/>
      <c r="B24" s="29" t="s">
        <v>268</v>
      </c>
      <c r="C24" s="29" t="s">
        <v>269</v>
      </c>
      <c r="D24" s="29"/>
      <c r="E24" s="30"/>
      <c r="F24" s="31"/>
      <c r="G24" s="31">
        <f>SUM(G25:G26)</f>
        <v>0</v>
      </c>
      <c r="H24" s="30">
        <v>0</v>
      </c>
      <c r="J24" s="221"/>
    </row>
    <row r="25" spans="1:10" ht="24" customHeight="1">
      <c r="A25" s="98">
        <v>10</v>
      </c>
      <c r="B25" s="99" t="s">
        <v>819</v>
      </c>
      <c r="C25" s="99" t="s">
        <v>820</v>
      </c>
      <c r="D25" s="99" t="s">
        <v>177</v>
      </c>
      <c r="E25" s="100">
        <v>1</v>
      </c>
      <c r="F25" s="101"/>
      <c r="G25" s="101">
        <f>ROUND(F25*E25,2)</f>
        <v>0</v>
      </c>
      <c r="H25" s="102">
        <v>0</v>
      </c>
      <c r="J25" s="221"/>
    </row>
    <row r="26" spans="1:10" s="168" customFormat="1" ht="13.5" customHeight="1" thickBot="1">
      <c r="A26" s="182">
        <v>11</v>
      </c>
      <c r="B26" s="183" t="s">
        <v>821</v>
      </c>
      <c r="C26" s="183" t="s">
        <v>822</v>
      </c>
      <c r="D26" s="183" t="s">
        <v>177</v>
      </c>
      <c r="E26" s="184">
        <v>1</v>
      </c>
      <c r="F26" s="185"/>
      <c r="G26" s="185">
        <f>ROUND(F26*E26,2)</f>
        <v>0</v>
      </c>
      <c r="H26" s="186">
        <v>0</v>
      </c>
      <c r="J26" s="221"/>
    </row>
    <row r="27" spans="1:10" ht="21" customHeight="1" thickBot="1">
      <c r="A27" s="28"/>
      <c r="B27" s="29" t="s">
        <v>270</v>
      </c>
      <c r="C27" s="29" t="s">
        <v>271</v>
      </c>
      <c r="D27" s="29"/>
      <c r="E27" s="30"/>
      <c r="F27" s="31"/>
      <c r="G27" s="31">
        <f>SUM(G28)</f>
        <v>0</v>
      </c>
      <c r="H27" s="30">
        <v>3.6800000000000001E-3</v>
      </c>
      <c r="J27" s="221"/>
    </row>
    <row r="28" spans="1:10" ht="24" customHeight="1" thickBot="1">
      <c r="A28" s="127">
        <v>12</v>
      </c>
      <c r="B28" s="128" t="s">
        <v>823</v>
      </c>
      <c r="C28" s="128" t="s">
        <v>824</v>
      </c>
      <c r="D28" s="128" t="s">
        <v>144</v>
      </c>
      <c r="E28" s="129">
        <v>16</v>
      </c>
      <c r="F28" s="130"/>
      <c r="G28" s="130">
        <f>ROUND(F28*E28,2)</f>
        <v>0</v>
      </c>
      <c r="H28" s="131">
        <v>3.6800000000000001E-3</v>
      </c>
      <c r="J28" s="221"/>
    </row>
    <row r="29" spans="1:10" ht="21" customHeight="1">
      <c r="A29" s="52"/>
      <c r="B29" s="53"/>
      <c r="C29" s="53" t="s">
        <v>132</v>
      </c>
      <c r="D29" s="53"/>
      <c r="E29" s="54"/>
      <c r="F29" s="55"/>
      <c r="G29" s="55">
        <f>G23+G11</f>
        <v>0</v>
      </c>
      <c r="H29" s="54">
        <v>75.728179999999995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6" fitToHeight="100" orientation="portrait" blackAndWhite="1" r:id="rId1"/>
  <headerFooter alignWithMargins="0">
    <oddFooter>&amp;C   Strana &amp;P  z &amp;N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J14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462</v>
      </c>
      <c r="B3" s="20"/>
      <c r="C3" s="20"/>
      <c r="D3" s="20"/>
      <c r="E3" s="7" t="s">
        <v>482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825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426</v>
      </c>
      <c r="C11" s="25" t="s">
        <v>427</v>
      </c>
      <c r="D11" s="25"/>
      <c r="E11" s="26"/>
      <c r="F11" s="27"/>
      <c r="G11" s="27">
        <f>G12</f>
        <v>0</v>
      </c>
      <c r="H11" s="26">
        <v>0</v>
      </c>
    </row>
    <row r="12" spans="1:10" ht="21" customHeight="1" thickBot="1">
      <c r="A12" s="28"/>
      <c r="B12" s="29" t="s">
        <v>826</v>
      </c>
      <c r="C12" s="29" t="s">
        <v>827</v>
      </c>
      <c r="D12" s="29"/>
      <c r="E12" s="30"/>
      <c r="F12" s="31"/>
      <c r="G12" s="31">
        <f>G13</f>
        <v>0</v>
      </c>
      <c r="H12" s="30">
        <v>0</v>
      </c>
      <c r="J12" s="221"/>
    </row>
    <row r="13" spans="1:10" ht="13.5" customHeight="1" thickBot="1">
      <c r="A13" s="47">
        <v>1</v>
      </c>
      <c r="B13" s="48" t="s">
        <v>828</v>
      </c>
      <c r="C13" s="48" t="s">
        <v>829</v>
      </c>
      <c r="D13" s="48" t="s">
        <v>177</v>
      </c>
      <c r="E13" s="49">
        <v>2</v>
      </c>
      <c r="F13" s="50"/>
      <c r="G13" s="50">
        <f>ROUND(F13*E13,2)</f>
        <v>0</v>
      </c>
      <c r="H13" s="51">
        <v>0</v>
      </c>
      <c r="J13" s="221"/>
    </row>
    <row r="14" spans="1:10" ht="21" customHeight="1">
      <c r="A14" s="52"/>
      <c r="B14" s="53"/>
      <c r="C14" s="53" t="s">
        <v>132</v>
      </c>
      <c r="D14" s="53"/>
      <c r="E14" s="54"/>
      <c r="F14" s="55"/>
      <c r="G14" s="55">
        <f>G11</f>
        <v>0</v>
      </c>
      <c r="H14" s="54">
        <v>0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44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7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830</v>
      </c>
      <c r="B3" s="20"/>
      <c r="C3" s="20"/>
      <c r="D3" s="20"/>
      <c r="E3" s="7" t="s">
        <v>425</v>
      </c>
      <c r="F3" s="20"/>
      <c r="G3" s="20"/>
      <c r="H3" s="20"/>
    </row>
    <row r="4" spans="1:10" ht="13.5" customHeight="1">
      <c r="A4" s="410"/>
      <c r="B4" s="410"/>
      <c r="C4" s="21"/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426</v>
      </c>
      <c r="C11" s="25" t="s">
        <v>427</v>
      </c>
      <c r="D11" s="25"/>
      <c r="E11" s="26"/>
      <c r="F11" s="27"/>
      <c r="G11" s="27">
        <f>G12</f>
        <v>0</v>
      </c>
      <c r="H11" s="26">
        <v>0</v>
      </c>
    </row>
    <row r="12" spans="1:10" ht="21" customHeight="1" thickBot="1">
      <c r="A12" s="28"/>
      <c r="B12" s="29" t="s">
        <v>428</v>
      </c>
      <c r="C12" s="29" t="s">
        <v>429</v>
      </c>
      <c r="D12" s="29"/>
      <c r="E12" s="30"/>
      <c r="F12" s="31"/>
      <c r="G12" s="31">
        <f>G13</f>
        <v>0</v>
      </c>
      <c r="H12" s="30">
        <v>0</v>
      </c>
    </row>
    <row r="13" spans="1:10" ht="24" customHeight="1" thickBot="1">
      <c r="A13" s="127">
        <v>1</v>
      </c>
      <c r="B13" s="128" t="s">
        <v>831</v>
      </c>
      <c r="C13" s="128" t="s">
        <v>431</v>
      </c>
      <c r="D13" s="128" t="s">
        <v>995</v>
      </c>
      <c r="E13" s="129">
        <v>1</v>
      </c>
      <c r="F13" s="130"/>
      <c r="G13" s="130">
        <f>ROUND(F13*E13,2)</f>
        <v>0</v>
      </c>
      <c r="H13" s="131">
        <v>0</v>
      </c>
      <c r="J13" s="221"/>
    </row>
    <row r="14" spans="1:10" ht="21.75" customHeight="1">
      <c r="A14" s="98"/>
      <c r="B14" s="99"/>
      <c r="C14" s="349" t="s">
        <v>1250</v>
      </c>
      <c r="D14" s="99" t="s">
        <v>177</v>
      </c>
      <c r="E14" s="100">
        <v>4</v>
      </c>
      <c r="F14" s="101"/>
      <c r="G14" s="101"/>
      <c r="H14" s="102"/>
    </row>
    <row r="15" spans="1:10" ht="15" customHeight="1">
      <c r="A15" s="111"/>
      <c r="B15" s="112"/>
      <c r="C15" s="146" t="s">
        <v>1251</v>
      </c>
      <c r="D15" s="112" t="s">
        <v>151</v>
      </c>
      <c r="E15" s="114">
        <v>6</v>
      </c>
      <c r="F15" s="115"/>
      <c r="G15" s="115"/>
      <c r="H15" s="116"/>
    </row>
    <row r="16" spans="1:10" ht="15" customHeight="1">
      <c r="A16" s="111"/>
      <c r="B16" s="112"/>
      <c r="C16" s="146" t="s">
        <v>1252</v>
      </c>
      <c r="D16" s="112" t="s">
        <v>177</v>
      </c>
      <c r="E16" s="114">
        <v>1</v>
      </c>
      <c r="F16" s="115"/>
      <c r="G16" s="115"/>
      <c r="H16" s="116"/>
    </row>
    <row r="17" spans="1:8" ht="15" customHeight="1">
      <c r="A17" s="111"/>
      <c r="B17" s="112"/>
      <c r="C17" s="146" t="s">
        <v>1253</v>
      </c>
      <c r="D17" s="112" t="s">
        <v>177</v>
      </c>
      <c r="E17" s="114">
        <v>3</v>
      </c>
      <c r="F17" s="115"/>
      <c r="G17" s="115"/>
      <c r="H17" s="116"/>
    </row>
    <row r="18" spans="1:8" ht="15" customHeight="1">
      <c r="A18" s="111"/>
      <c r="B18" s="112"/>
      <c r="C18" s="146" t="s">
        <v>1254</v>
      </c>
      <c r="D18" s="112" t="s">
        <v>151</v>
      </c>
      <c r="E18" s="114">
        <v>35</v>
      </c>
      <c r="F18" s="115"/>
      <c r="G18" s="115"/>
      <c r="H18" s="116"/>
    </row>
    <row r="19" spans="1:8" ht="21.75" customHeight="1">
      <c r="A19" s="111"/>
      <c r="B19" s="112"/>
      <c r="C19" s="348" t="s">
        <v>1255</v>
      </c>
      <c r="D19" s="112" t="s">
        <v>177</v>
      </c>
      <c r="E19" s="114">
        <v>1</v>
      </c>
      <c r="F19" s="115"/>
      <c r="G19" s="115"/>
      <c r="H19" s="116"/>
    </row>
    <row r="20" spans="1:8" ht="15" customHeight="1">
      <c r="A20" s="111"/>
      <c r="B20" s="112"/>
      <c r="C20" s="146"/>
      <c r="D20" s="112"/>
      <c r="E20" s="114"/>
      <c r="F20" s="115"/>
      <c r="G20" s="115"/>
      <c r="H20" s="116"/>
    </row>
    <row r="21" spans="1:8" ht="15" customHeight="1">
      <c r="A21" s="111"/>
      <c r="B21" s="112"/>
      <c r="C21" s="200" t="s">
        <v>1256</v>
      </c>
      <c r="D21" s="112"/>
      <c r="E21" s="114"/>
      <c r="F21" s="115"/>
      <c r="G21" s="115"/>
      <c r="H21" s="116"/>
    </row>
    <row r="22" spans="1:8" ht="15" customHeight="1">
      <c r="A22" s="111"/>
      <c r="B22" s="112"/>
      <c r="C22" s="348" t="s">
        <v>1257</v>
      </c>
      <c r="D22" s="112" t="s">
        <v>177</v>
      </c>
      <c r="E22" s="114">
        <v>1</v>
      </c>
      <c r="F22" s="115"/>
      <c r="G22" s="115"/>
      <c r="H22" s="116"/>
    </row>
    <row r="23" spans="1:8" ht="15" customHeight="1">
      <c r="A23" s="111"/>
      <c r="B23" s="112"/>
      <c r="C23" s="348" t="s">
        <v>1258</v>
      </c>
      <c r="D23" s="112" t="s">
        <v>177</v>
      </c>
      <c r="E23" s="114">
        <v>1</v>
      </c>
      <c r="F23" s="115"/>
      <c r="G23" s="115"/>
      <c r="H23" s="116"/>
    </row>
    <row r="24" spans="1:8" ht="22.5">
      <c r="A24" s="111"/>
      <c r="B24" s="112"/>
      <c r="C24" s="348" t="s">
        <v>1259</v>
      </c>
      <c r="D24" s="112" t="s">
        <v>151</v>
      </c>
      <c r="E24" s="114">
        <v>2</v>
      </c>
      <c r="F24" s="115"/>
      <c r="G24" s="115"/>
      <c r="H24" s="116"/>
    </row>
    <row r="25" spans="1:8" ht="15" customHeight="1">
      <c r="A25" s="111"/>
      <c r="B25" s="112"/>
      <c r="C25" s="348" t="s">
        <v>1260</v>
      </c>
      <c r="D25" s="112" t="s">
        <v>151</v>
      </c>
      <c r="E25" s="114">
        <v>300</v>
      </c>
      <c r="F25" s="115"/>
      <c r="G25" s="115"/>
      <c r="H25" s="116"/>
    </row>
    <row r="26" spans="1:8" ht="33.75">
      <c r="A26" s="111"/>
      <c r="B26" s="112"/>
      <c r="C26" s="348" t="s">
        <v>1261</v>
      </c>
      <c r="D26" s="112" t="s">
        <v>151</v>
      </c>
      <c r="E26" s="114">
        <v>330</v>
      </c>
      <c r="F26" s="115"/>
      <c r="G26" s="115"/>
      <c r="H26" s="116"/>
    </row>
    <row r="27" spans="1:8" ht="22.5">
      <c r="A27" s="111"/>
      <c r="B27" s="112"/>
      <c r="C27" s="348" t="s">
        <v>1262</v>
      </c>
      <c r="D27" s="112" t="s">
        <v>151</v>
      </c>
      <c r="E27" s="114">
        <v>30</v>
      </c>
      <c r="F27" s="115"/>
      <c r="G27" s="115"/>
      <c r="H27" s="116"/>
    </row>
    <row r="28" spans="1:8" ht="15" customHeight="1">
      <c r="A28" s="111"/>
      <c r="B28" s="112"/>
      <c r="C28" s="348" t="s">
        <v>1263</v>
      </c>
      <c r="D28" s="112" t="s">
        <v>151</v>
      </c>
      <c r="E28" s="114">
        <v>20</v>
      </c>
      <c r="F28" s="115"/>
      <c r="G28" s="115"/>
      <c r="H28" s="116"/>
    </row>
    <row r="29" spans="1:8" ht="15" customHeight="1">
      <c r="A29" s="111"/>
      <c r="B29" s="112"/>
      <c r="C29" s="348" t="s">
        <v>1264</v>
      </c>
      <c r="D29" s="112" t="s">
        <v>151</v>
      </c>
      <c r="E29" s="114">
        <v>16</v>
      </c>
      <c r="F29" s="115"/>
      <c r="G29" s="115"/>
      <c r="H29" s="116"/>
    </row>
    <row r="30" spans="1:8" ht="22.5">
      <c r="A30" s="111"/>
      <c r="B30" s="112"/>
      <c r="C30" s="348" t="s">
        <v>1265</v>
      </c>
      <c r="D30" s="112" t="s">
        <v>1098</v>
      </c>
      <c r="E30" s="114">
        <v>1</v>
      </c>
      <c r="F30" s="115"/>
      <c r="G30" s="115"/>
      <c r="H30" s="116"/>
    </row>
    <row r="31" spans="1:8" ht="15" customHeight="1">
      <c r="A31" s="111"/>
      <c r="B31" s="112"/>
      <c r="C31" s="348" t="s">
        <v>1266</v>
      </c>
      <c r="D31" s="112" t="s">
        <v>1098</v>
      </c>
      <c r="E31" s="114">
        <v>1</v>
      </c>
      <c r="F31" s="115"/>
      <c r="G31" s="115"/>
      <c r="H31" s="116"/>
    </row>
    <row r="32" spans="1:8" ht="15" customHeight="1">
      <c r="A32" s="111"/>
      <c r="B32" s="112"/>
      <c r="C32" s="348" t="s">
        <v>1267</v>
      </c>
      <c r="D32" s="112" t="s">
        <v>151</v>
      </c>
      <c r="E32" s="114">
        <v>330</v>
      </c>
      <c r="F32" s="115"/>
      <c r="G32" s="115"/>
      <c r="H32" s="116"/>
    </row>
    <row r="33" spans="1:8" ht="15" customHeight="1">
      <c r="A33" s="111"/>
      <c r="B33" s="112"/>
      <c r="C33" s="348" t="s">
        <v>1268</v>
      </c>
      <c r="D33" s="112" t="s">
        <v>154</v>
      </c>
      <c r="E33" s="114">
        <v>20</v>
      </c>
      <c r="F33" s="115"/>
      <c r="G33" s="115"/>
      <c r="H33" s="116"/>
    </row>
    <row r="34" spans="1:8" ht="15" customHeight="1">
      <c r="A34" s="111"/>
      <c r="B34" s="112"/>
      <c r="C34" s="348" t="s">
        <v>1269</v>
      </c>
      <c r="D34" s="112" t="s">
        <v>1098</v>
      </c>
      <c r="E34" s="114">
        <v>1</v>
      </c>
      <c r="F34" s="115"/>
      <c r="G34" s="115"/>
      <c r="H34" s="116"/>
    </row>
    <row r="35" spans="1:8" ht="15" customHeight="1">
      <c r="A35" s="111"/>
      <c r="B35" s="112"/>
      <c r="C35" s="146"/>
      <c r="D35" s="112"/>
      <c r="E35" s="114"/>
      <c r="F35" s="115"/>
      <c r="G35" s="115"/>
      <c r="H35" s="116"/>
    </row>
    <row r="36" spans="1:8" ht="15" customHeight="1">
      <c r="A36" s="111"/>
      <c r="B36" s="112"/>
      <c r="C36" s="200" t="s">
        <v>1161</v>
      </c>
      <c r="D36" s="112"/>
      <c r="E36" s="114"/>
      <c r="F36" s="115"/>
      <c r="G36" s="115"/>
      <c r="H36" s="116"/>
    </row>
    <row r="37" spans="1:8" ht="15" customHeight="1">
      <c r="A37" s="111"/>
      <c r="B37" s="112"/>
      <c r="C37" s="146" t="s">
        <v>1270</v>
      </c>
      <c r="D37" s="112" t="s">
        <v>1098</v>
      </c>
      <c r="E37" s="114">
        <v>1</v>
      </c>
      <c r="F37" s="115"/>
      <c r="G37" s="115"/>
      <c r="H37" s="116"/>
    </row>
    <row r="38" spans="1:8" ht="15" customHeight="1">
      <c r="A38" s="111"/>
      <c r="B38" s="112"/>
      <c r="C38" s="146" t="s">
        <v>1271</v>
      </c>
      <c r="D38" s="112" t="s">
        <v>1098</v>
      </c>
      <c r="E38" s="114">
        <v>1</v>
      </c>
      <c r="F38" s="115"/>
      <c r="G38" s="115"/>
      <c r="H38" s="116"/>
    </row>
    <row r="39" spans="1:8" ht="15" customHeight="1">
      <c r="A39" s="111"/>
      <c r="B39" s="112"/>
      <c r="C39" s="146" t="s">
        <v>1272</v>
      </c>
      <c r="D39" s="112" t="s">
        <v>1098</v>
      </c>
      <c r="E39" s="114">
        <v>1</v>
      </c>
      <c r="F39" s="115"/>
      <c r="G39" s="115"/>
      <c r="H39" s="116"/>
    </row>
    <row r="40" spans="1:8" ht="15" customHeight="1">
      <c r="A40" s="111"/>
      <c r="B40" s="112"/>
      <c r="C40" s="146" t="s">
        <v>1273</v>
      </c>
      <c r="D40" s="112" t="s">
        <v>1098</v>
      </c>
      <c r="E40" s="114">
        <v>1</v>
      </c>
      <c r="F40" s="115"/>
      <c r="G40" s="115"/>
      <c r="H40" s="116"/>
    </row>
    <row r="41" spans="1:8" ht="15" customHeight="1">
      <c r="A41" s="111"/>
      <c r="B41" s="112"/>
      <c r="C41" s="146" t="s">
        <v>1246</v>
      </c>
      <c r="D41" s="112" t="s">
        <v>1098</v>
      </c>
      <c r="E41" s="114">
        <v>1</v>
      </c>
      <c r="F41" s="115"/>
      <c r="G41" s="115"/>
      <c r="H41" s="116"/>
    </row>
    <row r="42" spans="1:8" ht="22.5">
      <c r="A42" s="111"/>
      <c r="B42" s="112"/>
      <c r="C42" s="348" t="s">
        <v>1247</v>
      </c>
      <c r="D42" s="112" t="s">
        <v>1098</v>
      </c>
      <c r="E42" s="114">
        <v>1</v>
      </c>
      <c r="F42" s="115"/>
      <c r="G42" s="115"/>
      <c r="H42" s="116"/>
    </row>
    <row r="43" spans="1:8" ht="15" customHeight="1" thickBot="1">
      <c r="A43" s="350"/>
      <c r="B43" s="351"/>
      <c r="C43" s="352"/>
      <c r="D43" s="351"/>
      <c r="E43" s="353"/>
      <c r="F43" s="354"/>
      <c r="G43" s="354"/>
      <c r="H43" s="355"/>
    </row>
    <row r="44" spans="1:8" ht="21" customHeight="1">
      <c r="A44" s="52"/>
      <c r="B44" s="53"/>
      <c r="C44" s="53" t="s">
        <v>132</v>
      </c>
      <c r="D44" s="53"/>
      <c r="E44" s="54"/>
      <c r="F44" s="55"/>
      <c r="G44" s="55">
        <f>G11</f>
        <v>0</v>
      </c>
      <c r="H44" s="54">
        <v>0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5" fitToHeight="100" orientation="portrait" blackAndWhite="1" r:id="rId1"/>
  <headerFooter alignWithMargins="0">
    <oddFooter>&amp;C   Strana &amp;P  z &amp;N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J105"/>
  <sheetViews>
    <sheetView showGridLines="0" workbookViewId="0">
      <selection activeCell="I1" sqref="I1"/>
    </sheetView>
  </sheetViews>
  <sheetFormatPr defaultColWidth="10.5" defaultRowHeight="12" customHeight="1"/>
  <cols>
    <col min="1" max="1" width="4.83203125" style="56" customWidth="1"/>
    <col min="2" max="2" width="12.3320312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832</v>
      </c>
      <c r="B3" s="20"/>
      <c r="C3" s="20"/>
      <c r="D3" s="20"/>
      <c r="E3" s="7" t="s">
        <v>833</v>
      </c>
      <c r="F3" s="20"/>
      <c r="G3" s="20"/>
      <c r="H3" s="20"/>
    </row>
    <row r="4" spans="1:10" ht="13.5" customHeight="1">
      <c r="A4" s="410"/>
      <c r="B4" s="410"/>
      <c r="C4" s="21"/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G12+G29+G31+G37+G56+G66+G98</f>
        <v>0</v>
      </c>
      <c r="H11" s="26">
        <f>H12+H29+H31+H37+H56+H66+H98</f>
        <v>169.02250000000001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SUM(G13:G28)</f>
        <v>0</v>
      </c>
      <c r="H12" s="30">
        <v>20.963699999999999</v>
      </c>
    </row>
    <row r="13" spans="1:10" ht="24" customHeight="1">
      <c r="A13" s="98">
        <v>1</v>
      </c>
      <c r="B13" s="99" t="s">
        <v>142</v>
      </c>
      <c r="C13" s="99" t="s">
        <v>143</v>
      </c>
      <c r="D13" s="99" t="s">
        <v>144</v>
      </c>
      <c r="E13" s="100">
        <v>30</v>
      </c>
      <c r="F13" s="101"/>
      <c r="G13" s="101">
        <f>ROUND(F13*E13,2)</f>
        <v>0</v>
      </c>
      <c r="H13" s="102">
        <v>0</v>
      </c>
      <c r="J13" s="221"/>
    </row>
    <row r="14" spans="1:10" ht="24" customHeight="1">
      <c r="A14" s="103">
        <v>2</v>
      </c>
      <c r="B14" s="95" t="s">
        <v>145</v>
      </c>
      <c r="C14" s="95" t="s">
        <v>146</v>
      </c>
      <c r="D14" s="95" t="s">
        <v>144</v>
      </c>
      <c r="E14" s="96">
        <v>60</v>
      </c>
      <c r="F14" s="97"/>
      <c r="G14" s="97">
        <f t="shared" ref="G14:G77" si="0">ROUND(F14*E14,2)</f>
        <v>0</v>
      </c>
      <c r="H14" s="104">
        <v>0</v>
      </c>
      <c r="J14" s="221"/>
    </row>
    <row r="15" spans="1:10" ht="24" customHeight="1">
      <c r="A15" s="103">
        <v>3</v>
      </c>
      <c r="B15" s="95" t="s">
        <v>147</v>
      </c>
      <c r="C15" s="95" t="s">
        <v>148</v>
      </c>
      <c r="D15" s="95" t="s">
        <v>144</v>
      </c>
      <c r="E15" s="96">
        <v>75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4</v>
      </c>
      <c r="F16" s="97"/>
      <c r="G16" s="97">
        <f t="shared" si="0"/>
        <v>0</v>
      </c>
      <c r="H16" s="104">
        <v>4.2840000000000003E-2</v>
      </c>
      <c r="J16" s="221"/>
    </row>
    <row r="17" spans="1:10" ht="24" customHeight="1">
      <c r="A17" s="103">
        <v>5</v>
      </c>
      <c r="B17" s="95" t="s">
        <v>152</v>
      </c>
      <c r="C17" s="95" t="s">
        <v>153</v>
      </c>
      <c r="D17" s="95" t="s">
        <v>154</v>
      </c>
      <c r="E17" s="96">
        <v>43.99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 t="s">
        <v>155</v>
      </c>
      <c r="C18" s="95" t="s">
        <v>156</v>
      </c>
      <c r="D18" s="95" t="s">
        <v>154</v>
      </c>
      <c r="E18" s="96">
        <v>219.95099999999999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161</v>
      </c>
      <c r="C19" s="95" t="s">
        <v>162</v>
      </c>
      <c r="D19" s="95" t="s">
        <v>154</v>
      </c>
      <c r="E19" s="96">
        <v>23.992999999999999</v>
      </c>
      <c r="F19" s="97"/>
      <c r="G19" s="97">
        <f t="shared" si="0"/>
        <v>0</v>
      </c>
      <c r="H19" s="104">
        <v>0</v>
      </c>
      <c r="J19" s="221"/>
    </row>
    <row r="20" spans="1:10" ht="24" customHeight="1">
      <c r="A20" s="103">
        <v>8</v>
      </c>
      <c r="B20" s="95" t="s">
        <v>163</v>
      </c>
      <c r="C20" s="95" t="s">
        <v>164</v>
      </c>
      <c r="D20" s="95" t="s">
        <v>165</v>
      </c>
      <c r="E20" s="96">
        <v>45.587000000000003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166</v>
      </c>
      <c r="C21" s="95" t="s">
        <v>167</v>
      </c>
      <c r="D21" s="95" t="s">
        <v>154</v>
      </c>
      <c r="E21" s="96">
        <v>200.45099999999999</v>
      </c>
      <c r="F21" s="97"/>
      <c r="G21" s="97">
        <f t="shared" si="0"/>
        <v>0</v>
      </c>
      <c r="H21" s="104">
        <v>0</v>
      </c>
      <c r="J21" s="221"/>
    </row>
    <row r="22" spans="1:10" s="168" customFormat="1" ht="13.5" customHeight="1">
      <c r="A22" s="167">
        <v>10</v>
      </c>
      <c r="B22" s="163" t="s">
        <v>168</v>
      </c>
      <c r="C22" s="163" t="s">
        <v>1182</v>
      </c>
      <c r="D22" s="163" t="s">
        <v>154</v>
      </c>
      <c r="E22" s="164">
        <v>12.78</v>
      </c>
      <c r="F22" s="165"/>
      <c r="G22" s="165">
        <f t="shared" si="0"/>
        <v>0</v>
      </c>
      <c r="H22" s="166">
        <v>20.920860000000001</v>
      </c>
      <c r="J22" s="221"/>
    </row>
    <row r="23" spans="1:10" ht="24" customHeight="1">
      <c r="A23" s="103">
        <v>11</v>
      </c>
      <c r="B23" s="95" t="s">
        <v>169</v>
      </c>
      <c r="C23" s="112" t="s">
        <v>170</v>
      </c>
      <c r="D23" s="95" t="s">
        <v>154</v>
      </c>
      <c r="E23" s="96">
        <v>67.073999999999998</v>
      </c>
      <c r="F23" s="97"/>
      <c r="G23" s="97">
        <f t="shared" si="0"/>
        <v>0</v>
      </c>
      <c r="H23" s="104">
        <v>0</v>
      </c>
      <c r="J23" s="221"/>
    </row>
    <row r="24" spans="1:10" ht="13.5" customHeight="1">
      <c r="A24" s="103">
        <v>12</v>
      </c>
      <c r="B24" s="95" t="s">
        <v>171</v>
      </c>
      <c r="C24" s="95" t="s">
        <v>172</v>
      </c>
      <c r="D24" s="95" t="s">
        <v>154</v>
      </c>
      <c r="E24" s="96">
        <v>67.073999999999998</v>
      </c>
      <c r="F24" s="97"/>
      <c r="G24" s="97">
        <f t="shared" si="0"/>
        <v>0</v>
      </c>
      <c r="H24" s="104">
        <v>0</v>
      </c>
      <c r="J24" s="221"/>
    </row>
    <row r="25" spans="1:10" s="168" customFormat="1" ht="13.5" customHeight="1">
      <c r="A25" s="167">
        <v>13</v>
      </c>
      <c r="B25" s="163" t="s">
        <v>173</v>
      </c>
      <c r="C25" s="163" t="s">
        <v>174</v>
      </c>
      <c r="D25" s="163" t="s">
        <v>154</v>
      </c>
      <c r="E25" s="164">
        <v>67.073999999999998</v>
      </c>
      <c r="F25" s="165"/>
      <c r="G25" s="165">
        <f t="shared" si="0"/>
        <v>0</v>
      </c>
      <c r="H25" s="166">
        <v>0</v>
      </c>
      <c r="J25" s="221"/>
    </row>
    <row r="26" spans="1:10" ht="13.5" customHeight="1">
      <c r="A26" s="103">
        <v>14</v>
      </c>
      <c r="B26" s="95" t="s">
        <v>175</v>
      </c>
      <c r="C26" s="95" t="s">
        <v>176</v>
      </c>
      <c r="D26" s="95" t="s">
        <v>177</v>
      </c>
      <c r="E26" s="96">
        <v>2</v>
      </c>
      <c r="F26" s="97"/>
      <c r="G26" s="97">
        <f t="shared" si="0"/>
        <v>0</v>
      </c>
      <c r="H26" s="104">
        <v>0</v>
      </c>
      <c r="J26" s="221"/>
    </row>
    <row r="27" spans="1:10" ht="13.5" customHeight="1">
      <c r="A27" s="103">
        <v>15</v>
      </c>
      <c r="B27" s="95" t="s">
        <v>178</v>
      </c>
      <c r="C27" s="95" t="s">
        <v>179</v>
      </c>
      <c r="D27" s="95" t="s">
        <v>177</v>
      </c>
      <c r="E27" s="96">
        <v>4</v>
      </c>
      <c r="F27" s="97"/>
      <c r="G27" s="97">
        <f t="shared" si="0"/>
        <v>0</v>
      </c>
      <c r="H27" s="104">
        <v>0</v>
      </c>
      <c r="J27" s="221"/>
    </row>
    <row r="28" spans="1:10" ht="24" customHeight="1" thickBot="1">
      <c r="A28" s="105">
        <v>16</v>
      </c>
      <c r="B28" s="106" t="s">
        <v>180</v>
      </c>
      <c r="C28" s="106" t="s">
        <v>181</v>
      </c>
      <c r="D28" s="106" t="s">
        <v>177</v>
      </c>
      <c r="E28" s="108">
        <v>2</v>
      </c>
      <c r="F28" s="109"/>
      <c r="G28" s="109">
        <f t="shared" si="0"/>
        <v>0</v>
      </c>
      <c r="H28" s="110">
        <v>0</v>
      </c>
      <c r="J28" s="221"/>
    </row>
    <row r="29" spans="1:10" ht="21" customHeight="1" thickBot="1">
      <c r="A29" s="28"/>
      <c r="B29" s="29" t="s">
        <v>9</v>
      </c>
      <c r="C29" s="29" t="s">
        <v>128</v>
      </c>
      <c r="D29" s="29"/>
      <c r="E29" s="30"/>
      <c r="F29" s="31"/>
      <c r="G29" s="31">
        <f>G30</f>
        <v>0</v>
      </c>
      <c r="H29" s="30">
        <v>81.528000000000006</v>
      </c>
      <c r="J29" s="221"/>
    </row>
    <row r="30" spans="1:10" ht="24" customHeight="1" thickBot="1">
      <c r="A30" s="148">
        <v>17</v>
      </c>
      <c r="B30" s="149" t="s">
        <v>186</v>
      </c>
      <c r="C30" s="149" t="s">
        <v>187</v>
      </c>
      <c r="D30" s="149" t="s">
        <v>154</v>
      </c>
      <c r="E30" s="150">
        <v>43.119</v>
      </c>
      <c r="F30" s="151"/>
      <c r="G30" s="151">
        <f t="shared" si="0"/>
        <v>0</v>
      </c>
      <c r="H30" s="152">
        <v>81.528000000000006</v>
      </c>
      <c r="J30" s="221"/>
    </row>
    <row r="31" spans="1:10" ht="21" customHeight="1" thickBot="1">
      <c r="A31" s="28"/>
      <c r="B31" s="29" t="s">
        <v>10</v>
      </c>
      <c r="C31" s="29" t="s">
        <v>129</v>
      </c>
      <c r="D31" s="29"/>
      <c r="E31" s="30"/>
      <c r="F31" s="31"/>
      <c r="G31" s="31">
        <f>SUM(G32:G36)</f>
        <v>0</v>
      </c>
      <c r="H31" s="30">
        <v>66.311250000000001</v>
      </c>
      <c r="J31" s="221"/>
    </row>
    <row r="32" spans="1:10" ht="24" customHeight="1">
      <c r="A32" s="98">
        <v>18</v>
      </c>
      <c r="B32" s="170">
        <v>564851111</v>
      </c>
      <c r="C32" s="170" t="s">
        <v>1184</v>
      </c>
      <c r="D32" s="99" t="s">
        <v>144</v>
      </c>
      <c r="E32" s="100">
        <v>30</v>
      </c>
      <c r="F32" s="101"/>
      <c r="G32" s="101">
        <f t="shared" si="0"/>
        <v>0</v>
      </c>
      <c r="H32" s="102">
        <v>11.124000000000001</v>
      </c>
      <c r="J32" s="221"/>
    </row>
    <row r="33" spans="1:10" ht="24" customHeight="1">
      <c r="A33" s="103">
        <v>19</v>
      </c>
      <c r="B33" s="95" t="s">
        <v>196</v>
      </c>
      <c r="C33" s="95" t="s">
        <v>197</v>
      </c>
      <c r="D33" s="95" t="s">
        <v>144</v>
      </c>
      <c r="E33" s="96">
        <v>75</v>
      </c>
      <c r="F33" s="97"/>
      <c r="G33" s="97">
        <f t="shared" si="0"/>
        <v>0</v>
      </c>
      <c r="H33" s="104">
        <v>10.188000000000001</v>
      </c>
      <c r="J33" s="221"/>
    </row>
    <row r="34" spans="1:10" ht="24" customHeight="1">
      <c r="A34" s="103">
        <v>20</v>
      </c>
      <c r="B34" s="95" t="s">
        <v>198</v>
      </c>
      <c r="C34" s="95" t="s">
        <v>199</v>
      </c>
      <c r="D34" s="95" t="s">
        <v>144</v>
      </c>
      <c r="E34" s="96">
        <v>60</v>
      </c>
      <c r="F34" s="97"/>
      <c r="G34" s="97">
        <f t="shared" si="0"/>
        <v>0</v>
      </c>
      <c r="H34" s="104">
        <v>34.947000000000003</v>
      </c>
      <c r="J34" s="221"/>
    </row>
    <row r="35" spans="1:10" ht="24" customHeight="1">
      <c r="A35" s="103">
        <v>21</v>
      </c>
      <c r="B35" s="95" t="s">
        <v>200</v>
      </c>
      <c r="C35" s="95" t="s">
        <v>201</v>
      </c>
      <c r="D35" s="95" t="s">
        <v>144</v>
      </c>
      <c r="E35" s="96">
        <v>150</v>
      </c>
      <c r="F35" s="97"/>
      <c r="G35" s="97">
        <f t="shared" si="0"/>
        <v>0</v>
      </c>
      <c r="H35" s="104">
        <v>9.1499999999999998E-2</v>
      </c>
      <c r="J35" s="221"/>
    </row>
    <row r="36" spans="1:10" ht="34.5" customHeight="1" thickBot="1">
      <c r="A36" s="105">
        <v>22</v>
      </c>
      <c r="B36" s="106" t="s">
        <v>202</v>
      </c>
      <c r="C36" s="106" t="s">
        <v>203</v>
      </c>
      <c r="D36" s="106" t="s">
        <v>144</v>
      </c>
      <c r="E36" s="108">
        <v>75</v>
      </c>
      <c r="F36" s="109"/>
      <c r="G36" s="109">
        <f t="shared" si="0"/>
        <v>0</v>
      </c>
      <c r="H36" s="110">
        <v>9.9607500000000009</v>
      </c>
      <c r="J36" s="221"/>
    </row>
    <row r="37" spans="1:10" ht="21" customHeight="1" thickBot="1">
      <c r="A37" s="28"/>
      <c r="B37" s="29" t="s">
        <v>13</v>
      </c>
      <c r="C37" s="29" t="s">
        <v>130</v>
      </c>
      <c r="D37" s="29"/>
      <c r="E37" s="30"/>
      <c r="F37" s="31"/>
      <c r="G37" s="31">
        <f>SUM(G38:G55)</f>
        <v>0</v>
      </c>
      <c r="H37" s="30">
        <v>0.21282999999999999</v>
      </c>
      <c r="J37" s="221"/>
    </row>
    <row r="38" spans="1:10" ht="24" customHeight="1">
      <c r="A38" s="98">
        <v>23</v>
      </c>
      <c r="B38" s="99" t="s">
        <v>838</v>
      </c>
      <c r="C38" s="99" t="s">
        <v>839</v>
      </c>
      <c r="D38" s="99" t="s">
        <v>177</v>
      </c>
      <c r="E38" s="100">
        <v>1</v>
      </c>
      <c r="F38" s="101"/>
      <c r="G38" s="101">
        <f t="shared" si="0"/>
        <v>0</v>
      </c>
      <c r="H38" s="102">
        <v>2.0000000000000002E-5</v>
      </c>
      <c r="J38" s="221"/>
    </row>
    <row r="39" spans="1:10" s="168" customFormat="1" ht="24" customHeight="1">
      <c r="A39" s="167">
        <v>24</v>
      </c>
      <c r="B39" s="163" t="s">
        <v>840</v>
      </c>
      <c r="C39" s="163" t="s">
        <v>841</v>
      </c>
      <c r="D39" s="163" t="s">
        <v>177</v>
      </c>
      <c r="E39" s="164">
        <v>1</v>
      </c>
      <c r="F39" s="165"/>
      <c r="G39" s="165">
        <f t="shared" si="0"/>
        <v>0</v>
      </c>
      <c r="H39" s="166">
        <v>3.5000000000000001E-3</v>
      </c>
      <c r="J39" s="221"/>
    </row>
    <row r="40" spans="1:10" s="168" customFormat="1" ht="24" customHeight="1">
      <c r="A40" s="167">
        <v>25</v>
      </c>
      <c r="B40" s="163" t="s">
        <v>842</v>
      </c>
      <c r="C40" s="163" t="s">
        <v>843</v>
      </c>
      <c r="D40" s="163" t="s">
        <v>177</v>
      </c>
      <c r="E40" s="164">
        <v>1</v>
      </c>
      <c r="F40" s="165"/>
      <c r="G40" s="165">
        <f t="shared" si="0"/>
        <v>0</v>
      </c>
      <c r="H40" s="166">
        <v>6.8500000000000002E-3</v>
      </c>
      <c r="J40" s="221"/>
    </row>
    <row r="41" spans="1:10" ht="24" customHeight="1">
      <c r="A41" s="103">
        <v>26</v>
      </c>
      <c r="B41" s="95" t="s">
        <v>844</v>
      </c>
      <c r="C41" s="95" t="s">
        <v>845</v>
      </c>
      <c r="D41" s="95" t="s">
        <v>177</v>
      </c>
      <c r="E41" s="96">
        <v>1</v>
      </c>
      <c r="F41" s="97"/>
      <c r="G41" s="97">
        <f t="shared" si="0"/>
        <v>0</v>
      </c>
      <c r="H41" s="104">
        <v>5.2449999999999997E-2</v>
      </c>
      <c r="J41" s="221"/>
    </row>
    <row r="42" spans="1:10" ht="24" customHeight="1">
      <c r="A42" s="103">
        <v>27</v>
      </c>
      <c r="B42" s="95" t="s">
        <v>846</v>
      </c>
      <c r="C42" s="95" t="s">
        <v>847</v>
      </c>
      <c r="D42" s="95" t="s">
        <v>177</v>
      </c>
      <c r="E42" s="96">
        <v>1</v>
      </c>
      <c r="F42" s="97"/>
      <c r="G42" s="97">
        <f t="shared" si="0"/>
        <v>0</v>
      </c>
      <c r="H42" s="104">
        <v>5.9119999999999999E-2</v>
      </c>
      <c r="J42" s="221"/>
    </row>
    <row r="43" spans="1:10" s="168" customFormat="1" ht="13.5" customHeight="1">
      <c r="A43" s="167">
        <v>28</v>
      </c>
      <c r="B43" s="163" t="s">
        <v>848</v>
      </c>
      <c r="C43" s="163" t="s">
        <v>849</v>
      </c>
      <c r="D43" s="163" t="s">
        <v>177</v>
      </c>
      <c r="E43" s="164">
        <v>1</v>
      </c>
      <c r="F43" s="165"/>
      <c r="G43" s="165">
        <f t="shared" si="0"/>
        <v>0</v>
      </c>
      <c r="H43" s="166">
        <v>1.6E-2</v>
      </c>
      <c r="J43" s="221"/>
    </row>
    <row r="44" spans="1:10" s="168" customFormat="1" ht="24" customHeight="1">
      <c r="A44" s="167">
        <v>29</v>
      </c>
      <c r="B44" s="163" t="s">
        <v>850</v>
      </c>
      <c r="C44" s="163" t="s">
        <v>851</v>
      </c>
      <c r="D44" s="163" t="s">
        <v>177</v>
      </c>
      <c r="E44" s="164">
        <v>1</v>
      </c>
      <c r="F44" s="165"/>
      <c r="G44" s="165">
        <f t="shared" si="0"/>
        <v>0</v>
      </c>
      <c r="H44" s="166">
        <v>0</v>
      </c>
      <c r="J44" s="221"/>
    </row>
    <row r="45" spans="1:10" s="168" customFormat="1" ht="34.5" customHeight="1">
      <c r="A45" s="167">
        <v>30</v>
      </c>
      <c r="B45" s="163" t="s">
        <v>852</v>
      </c>
      <c r="C45" s="163" t="s">
        <v>853</v>
      </c>
      <c r="D45" s="163" t="s">
        <v>177</v>
      </c>
      <c r="E45" s="164">
        <v>1</v>
      </c>
      <c r="F45" s="165"/>
      <c r="G45" s="165">
        <f t="shared" si="0"/>
        <v>0</v>
      </c>
      <c r="H45" s="166">
        <v>6.8500000000000002E-3</v>
      </c>
      <c r="J45" s="221"/>
    </row>
    <row r="46" spans="1:10" s="168" customFormat="1" ht="24" customHeight="1">
      <c r="A46" s="167">
        <v>31</v>
      </c>
      <c r="B46" s="163" t="s">
        <v>854</v>
      </c>
      <c r="C46" s="163" t="s">
        <v>855</v>
      </c>
      <c r="D46" s="163" t="s">
        <v>177</v>
      </c>
      <c r="E46" s="164">
        <v>1</v>
      </c>
      <c r="F46" s="165"/>
      <c r="G46" s="165">
        <f t="shared" si="0"/>
        <v>0</v>
      </c>
      <c r="H46" s="166">
        <v>0</v>
      </c>
      <c r="J46" s="221"/>
    </row>
    <row r="47" spans="1:10" ht="34.5" customHeight="1">
      <c r="A47" s="103">
        <v>32</v>
      </c>
      <c r="B47" s="95" t="s">
        <v>856</v>
      </c>
      <c r="C47" s="95" t="s">
        <v>857</v>
      </c>
      <c r="D47" s="95" t="s">
        <v>177</v>
      </c>
      <c r="E47" s="96">
        <v>2</v>
      </c>
      <c r="F47" s="97"/>
      <c r="G47" s="97">
        <f t="shared" si="0"/>
        <v>0</v>
      </c>
      <c r="H47" s="104">
        <v>4.2000000000000002E-4</v>
      </c>
      <c r="J47" s="221"/>
    </row>
    <row r="48" spans="1:10" ht="24" customHeight="1">
      <c r="A48" s="103">
        <v>33</v>
      </c>
      <c r="B48" s="95" t="s">
        <v>858</v>
      </c>
      <c r="C48" s="95" t="s">
        <v>859</v>
      </c>
      <c r="D48" s="95" t="s">
        <v>177</v>
      </c>
      <c r="E48" s="96">
        <v>2</v>
      </c>
      <c r="F48" s="97"/>
      <c r="G48" s="97">
        <f t="shared" si="0"/>
        <v>0</v>
      </c>
      <c r="H48" s="104">
        <v>4.2000000000000002E-4</v>
      </c>
      <c r="J48" s="221"/>
    </row>
    <row r="49" spans="1:10" ht="13.5" customHeight="1">
      <c r="A49" s="103">
        <v>34</v>
      </c>
      <c r="B49" s="95" t="s">
        <v>860</v>
      </c>
      <c r="C49" s="95" t="s">
        <v>861</v>
      </c>
      <c r="D49" s="95" t="s">
        <v>151</v>
      </c>
      <c r="E49" s="96">
        <v>320</v>
      </c>
      <c r="F49" s="97"/>
      <c r="G49" s="97">
        <f t="shared" si="0"/>
        <v>0</v>
      </c>
      <c r="H49" s="104">
        <v>6.7199999999999996E-2</v>
      </c>
      <c r="J49" s="221"/>
    </row>
    <row r="50" spans="1:10" ht="24" customHeight="1">
      <c r="A50" s="103">
        <v>35</v>
      </c>
      <c r="B50" s="95" t="s">
        <v>862</v>
      </c>
      <c r="C50" s="95" t="s">
        <v>863</v>
      </c>
      <c r="D50" s="95" t="s">
        <v>151</v>
      </c>
      <c r="E50" s="96">
        <v>325</v>
      </c>
      <c r="F50" s="97"/>
      <c r="G50" s="97">
        <f t="shared" si="0"/>
        <v>0</v>
      </c>
      <c r="H50" s="104">
        <v>0</v>
      </c>
      <c r="J50" s="221"/>
    </row>
    <row r="51" spans="1:10" ht="24" customHeight="1">
      <c r="A51" s="103">
        <v>36</v>
      </c>
      <c r="B51" s="95" t="s">
        <v>864</v>
      </c>
      <c r="C51" s="95" t="s">
        <v>865</v>
      </c>
      <c r="D51" s="95" t="s">
        <v>177</v>
      </c>
      <c r="E51" s="96">
        <v>1</v>
      </c>
      <c r="F51" s="97"/>
      <c r="G51" s="97">
        <f t="shared" si="0"/>
        <v>0</v>
      </c>
      <c r="H51" s="104">
        <v>0</v>
      </c>
      <c r="J51" s="221"/>
    </row>
    <row r="52" spans="1:10" ht="24" customHeight="1">
      <c r="A52" s="103">
        <v>37</v>
      </c>
      <c r="B52" s="95" t="s">
        <v>866</v>
      </c>
      <c r="C52" s="95" t="s">
        <v>867</v>
      </c>
      <c r="D52" s="95" t="s">
        <v>151</v>
      </c>
      <c r="E52" s="96">
        <v>319.39999999999998</v>
      </c>
      <c r="F52" s="97"/>
      <c r="G52" s="97">
        <f t="shared" si="0"/>
        <v>0</v>
      </c>
      <c r="H52" s="104">
        <v>0</v>
      </c>
      <c r="J52" s="221"/>
    </row>
    <row r="53" spans="1:10" ht="24" customHeight="1">
      <c r="A53" s="103">
        <v>38</v>
      </c>
      <c r="B53" s="95" t="s">
        <v>868</v>
      </c>
      <c r="C53" s="95" t="s">
        <v>869</v>
      </c>
      <c r="D53" s="95" t="s">
        <v>151</v>
      </c>
      <c r="E53" s="96">
        <v>319.39999999999998</v>
      </c>
      <c r="F53" s="97"/>
      <c r="G53" s="97">
        <f t="shared" si="0"/>
        <v>0</v>
      </c>
      <c r="H53" s="104">
        <v>0</v>
      </c>
      <c r="J53" s="221"/>
    </row>
    <row r="54" spans="1:10" ht="34.5" customHeight="1">
      <c r="A54" s="103">
        <v>39</v>
      </c>
      <c r="B54" s="95" t="s">
        <v>870</v>
      </c>
      <c r="C54" s="95" t="s">
        <v>871</v>
      </c>
      <c r="D54" s="95" t="s">
        <v>151</v>
      </c>
      <c r="E54" s="96">
        <v>319.39999999999998</v>
      </c>
      <c r="F54" s="97"/>
      <c r="G54" s="97">
        <f t="shared" si="0"/>
        <v>0</v>
      </c>
      <c r="H54" s="104">
        <v>0</v>
      </c>
      <c r="J54" s="221"/>
    </row>
    <row r="55" spans="1:10" ht="24" customHeight="1" thickBot="1">
      <c r="A55" s="105">
        <v>40</v>
      </c>
      <c r="B55" s="106" t="s">
        <v>872</v>
      </c>
      <c r="C55" s="106" t="s">
        <v>873</v>
      </c>
      <c r="D55" s="106" t="s">
        <v>151</v>
      </c>
      <c r="E55" s="108">
        <v>319.39999999999998</v>
      </c>
      <c r="F55" s="109"/>
      <c r="G55" s="109">
        <f t="shared" si="0"/>
        <v>0</v>
      </c>
      <c r="H55" s="110">
        <v>0</v>
      </c>
      <c r="J55" s="221"/>
    </row>
    <row r="56" spans="1:10" ht="21" customHeight="1" thickBot="1">
      <c r="A56" s="28"/>
      <c r="B56" s="29" t="s">
        <v>834</v>
      </c>
      <c r="C56" s="29" t="s">
        <v>835</v>
      </c>
      <c r="D56" s="29"/>
      <c r="E56" s="30"/>
      <c r="F56" s="31"/>
      <c r="G56" s="31">
        <f>SUM(G57:G65)</f>
        <v>0</v>
      </c>
      <c r="H56" s="30">
        <v>0</v>
      </c>
      <c r="J56" s="221"/>
    </row>
    <row r="57" spans="1:10" ht="24" customHeight="1">
      <c r="A57" s="98">
        <v>41</v>
      </c>
      <c r="B57" s="99" t="s">
        <v>874</v>
      </c>
      <c r="C57" s="99" t="s">
        <v>875</v>
      </c>
      <c r="D57" s="99" t="s">
        <v>177</v>
      </c>
      <c r="E57" s="100">
        <v>1</v>
      </c>
      <c r="F57" s="101"/>
      <c r="G57" s="101">
        <f t="shared" si="0"/>
        <v>0</v>
      </c>
      <c r="H57" s="102">
        <v>0</v>
      </c>
      <c r="J57" s="221"/>
    </row>
    <row r="58" spans="1:10" ht="13.5" customHeight="1">
      <c r="A58" s="103">
        <v>42</v>
      </c>
      <c r="B58" s="95" t="s">
        <v>876</v>
      </c>
      <c r="C58" s="95" t="s">
        <v>877</v>
      </c>
      <c r="D58" s="95" t="s">
        <v>177</v>
      </c>
      <c r="E58" s="96">
        <v>1</v>
      </c>
      <c r="F58" s="97"/>
      <c r="G58" s="97">
        <f t="shared" si="0"/>
        <v>0</v>
      </c>
      <c r="H58" s="104">
        <v>0</v>
      </c>
      <c r="J58" s="221"/>
    </row>
    <row r="59" spans="1:10" s="168" customFormat="1" ht="24" customHeight="1">
      <c r="A59" s="167">
        <v>43</v>
      </c>
      <c r="B59" s="163" t="s">
        <v>878</v>
      </c>
      <c r="C59" s="163" t="s">
        <v>879</v>
      </c>
      <c r="D59" s="163" t="s">
        <v>177</v>
      </c>
      <c r="E59" s="164">
        <v>1</v>
      </c>
      <c r="F59" s="165"/>
      <c r="G59" s="165">
        <f t="shared" si="0"/>
        <v>0</v>
      </c>
      <c r="H59" s="166">
        <v>0</v>
      </c>
      <c r="J59" s="221"/>
    </row>
    <row r="60" spans="1:10" ht="24" customHeight="1">
      <c r="A60" s="103">
        <v>44</v>
      </c>
      <c r="B60" s="95" t="s">
        <v>880</v>
      </c>
      <c r="C60" s="95" t="s">
        <v>881</v>
      </c>
      <c r="D60" s="95" t="s">
        <v>177</v>
      </c>
      <c r="E60" s="96">
        <v>1</v>
      </c>
      <c r="F60" s="97"/>
      <c r="G60" s="97">
        <f t="shared" si="0"/>
        <v>0</v>
      </c>
      <c r="H60" s="104">
        <v>0</v>
      </c>
      <c r="J60" s="221"/>
    </row>
    <row r="61" spans="1:10" ht="24" customHeight="1">
      <c r="A61" s="103">
        <v>45</v>
      </c>
      <c r="B61" s="95" t="s">
        <v>882</v>
      </c>
      <c r="C61" s="95" t="s">
        <v>883</v>
      </c>
      <c r="D61" s="95" t="s">
        <v>154</v>
      </c>
      <c r="E61" s="96">
        <v>6.0000000000000001E-3</v>
      </c>
      <c r="F61" s="97"/>
      <c r="G61" s="97">
        <f t="shared" si="0"/>
        <v>0</v>
      </c>
      <c r="H61" s="104">
        <v>0</v>
      </c>
      <c r="J61" s="221"/>
    </row>
    <row r="62" spans="1:10" ht="24" customHeight="1">
      <c r="A62" s="103">
        <v>46</v>
      </c>
      <c r="B62" s="95" t="s">
        <v>884</v>
      </c>
      <c r="C62" s="95" t="s">
        <v>885</v>
      </c>
      <c r="D62" s="95" t="s">
        <v>177</v>
      </c>
      <c r="E62" s="96">
        <v>1</v>
      </c>
      <c r="F62" s="97"/>
      <c r="G62" s="97">
        <f t="shared" si="0"/>
        <v>0</v>
      </c>
      <c r="H62" s="104">
        <v>0</v>
      </c>
      <c r="J62" s="221"/>
    </row>
    <row r="63" spans="1:10" ht="13.5" customHeight="1">
      <c r="A63" s="103">
        <v>47</v>
      </c>
      <c r="B63" s="95" t="s">
        <v>886</v>
      </c>
      <c r="C63" s="95" t="s">
        <v>887</v>
      </c>
      <c r="D63" s="95" t="s">
        <v>144</v>
      </c>
      <c r="E63" s="96">
        <v>19.25</v>
      </c>
      <c r="F63" s="97"/>
      <c r="G63" s="97">
        <f t="shared" si="0"/>
        <v>0</v>
      </c>
      <c r="H63" s="104">
        <v>0</v>
      </c>
      <c r="J63" s="221"/>
    </row>
    <row r="64" spans="1:10" ht="13.5" customHeight="1">
      <c r="A64" s="103">
        <v>48</v>
      </c>
      <c r="B64" s="95" t="s">
        <v>888</v>
      </c>
      <c r="C64" s="95" t="s">
        <v>889</v>
      </c>
      <c r="D64" s="95" t="s">
        <v>144</v>
      </c>
      <c r="E64" s="96">
        <v>19.25</v>
      </c>
      <c r="F64" s="97"/>
      <c r="G64" s="97">
        <f t="shared" si="0"/>
        <v>0</v>
      </c>
      <c r="H64" s="104">
        <v>0</v>
      </c>
      <c r="J64" s="221"/>
    </row>
    <row r="65" spans="1:10" ht="13.5" customHeight="1" thickBot="1">
      <c r="A65" s="105">
        <v>49</v>
      </c>
      <c r="B65" s="106" t="s">
        <v>890</v>
      </c>
      <c r="C65" s="106" t="s">
        <v>891</v>
      </c>
      <c r="D65" s="106" t="s">
        <v>177</v>
      </c>
      <c r="E65" s="108">
        <v>1</v>
      </c>
      <c r="F65" s="109"/>
      <c r="G65" s="109">
        <f t="shared" si="0"/>
        <v>0</v>
      </c>
      <c r="H65" s="110">
        <v>0</v>
      </c>
      <c r="J65" s="221"/>
    </row>
    <row r="66" spans="1:10" ht="21" customHeight="1" thickBot="1">
      <c r="A66" s="28"/>
      <c r="B66" s="29" t="s">
        <v>836</v>
      </c>
      <c r="C66" s="29" t="s">
        <v>837</v>
      </c>
      <c r="D66" s="29"/>
      <c r="E66" s="30"/>
      <c r="F66" s="31"/>
      <c r="G66" s="31">
        <f>SUM(G67:G97)</f>
        <v>0</v>
      </c>
      <c r="H66" s="30">
        <v>0</v>
      </c>
      <c r="J66" s="221"/>
    </row>
    <row r="67" spans="1:10" s="168" customFormat="1" ht="13.5" customHeight="1">
      <c r="A67" s="204">
        <v>50</v>
      </c>
      <c r="B67" s="205" t="s">
        <v>892</v>
      </c>
      <c r="C67" s="205" t="s">
        <v>893</v>
      </c>
      <c r="D67" s="205" t="s">
        <v>151</v>
      </c>
      <c r="E67" s="206">
        <v>0.2</v>
      </c>
      <c r="F67" s="207"/>
      <c r="G67" s="207">
        <f t="shared" si="0"/>
        <v>0</v>
      </c>
      <c r="H67" s="208">
        <v>0</v>
      </c>
      <c r="J67" s="221"/>
    </row>
    <row r="68" spans="1:10" ht="13.5" customHeight="1">
      <c r="A68" s="103">
        <v>51</v>
      </c>
      <c r="B68" s="95" t="s">
        <v>894</v>
      </c>
      <c r="C68" s="95" t="s">
        <v>895</v>
      </c>
      <c r="D68" s="95" t="s">
        <v>151</v>
      </c>
      <c r="E68" s="96">
        <v>0.2</v>
      </c>
      <c r="F68" s="97"/>
      <c r="G68" s="97">
        <f t="shared" si="0"/>
        <v>0</v>
      </c>
      <c r="H68" s="104">
        <v>0</v>
      </c>
      <c r="J68" s="221"/>
    </row>
    <row r="69" spans="1:10" s="168" customFormat="1" ht="13.5" customHeight="1">
      <c r="A69" s="167">
        <v>52</v>
      </c>
      <c r="B69" s="163" t="s">
        <v>896</v>
      </c>
      <c r="C69" s="163" t="s">
        <v>897</v>
      </c>
      <c r="D69" s="163" t="s">
        <v>177</v>
      </c>
      <c r="E69" s="164">
        <v>3</v>
      </c>
      <c r="F69" s="165"/>
      <c r="G69" s="165">
        <f t="shared" si="0"/>
        <v>0</v>
      </c>
      <c r="H69" s="166">
        <v>0</v>
      </c>
      <c r="J69" s="221"/>
    </row>
    <row r="70" spans="1:10" s="168" customFormat="1" ht="13.5" customHeight="1">
      <c r="A70" s="167">
        <v>53</v>
      </c>
      <c r="B70" s="163" t="s">
        <v>898</v>
      </c>
      <c r="C70" s="163" t="s">
        <v>899</v>
      </c>
      <c r="D70" s="163" t="s">
        <v>177</v>
      </c>
      <c r="E70" s="164">
        <v>1</v>
      </c>
      <c r="F70" s="165"/>
      <c r="G70" s="165">
        <f t="shared" si="0"/>
        <v>0</v>
      </c>
      <c r="H70" s="166">
        <v>0</v>
      </c>
      <c r="J70" s="221"/>
    </row>
    <row r="71" spans="1:10" s="168" customFormat="1" ht="24" customHeight="1">
      <c r="A71" s="167">
        <v>54</v>
      </c>
      <c r="B71" s="163" t="s">
        <v>900</v>
      </c>
      <c r="C71" s="163" t="s">
        <v>901</v>
      </c>
      <c r="D71" s="163" t="s">
        <v>177</v>
      </c>
      <c r="E71" s="164">
        <v>1</v>
      </c>
      <c r="F71" s="165"/>
      <c r="G71" s="165">
        <f t="shared" si="0"/>
        <v>0</v>
      </c>
      <c r="H71" s="166">
        <v>0</v>
      </c>
      <c r="J71" s="221"/>
    </row>
    <row r="72" spans="1:10" s="168" customFormat="1" ht="13.5" customHeight="1">
      <c r="A72" s="167">
        <v>55</v>
      </c>
      <c r="B72" s="163" t="s">
        <v>902</v>
      </c>
      <c r="C72" s="163" t="s">
        <v>903</v>
      </c>
      <c r="D72" s="163" t="s">
        <v>177</v>
      </c>
      <c r="E72" s="164">
        <v>4</v>
      </c>
      <c r="F72" s="165"/>
      <c r="G72" s="165">
        <f t="shared" si="0"/>
        <v>0</v>
      </c>
      <c r="H72" s="166">
        <v>0</v>
      </c>
      <c r="J72" s="221"/>
    </row>
    <row r="73" spans="1:10" s="168" customFormat="1" ht="13.5" customHeight="1">
      <c r="A73" s="167">
        <v>56</v>
      </c>
      <c r="B73" s="163" t="s">
        <v>904</v>
      </c>
      <c r="C73" s="163" t="s">
        <v>905</v>
      </c>
      <c r="D73" s="163" t="s">
        <v>177</v>
      </c>
      <c r="E73" s="164">
        <v>4</v>
      </c>
      <c r="F73" s="165"/>
      <c r="G73" s="165">
        <f t="shared" si="0"/>
        <v>0</v>
      </c>
      <c r="H73" s="166">
        <v>0</v>
      </c>
      <c r="J73" s="221"/>
    </row>
    <row r="74" spans="1:10" s="168" customFormat="1" ht="13.5" customHeight="1">
      <c r="A74" s="167">
        <v>57</v>
      </c>
      <c r="B74" s="163" t="s">
        <v>906</v>
      </c>
      <c r="C74" s="163" t="s">
        <v>907</v>
      </c>
      <c r="D74" s="163" t="s">
        <v>177</v>
      </c>
      <c r="E74" s="164">
        <v>1</v>
      </c>
      <c r="F74" s="165"/>
      <c r="G74" s="165">
        <f t="shared" si="0"/>
        <v>0</v>
      </c>
      <c r="H74" s="166">
        <v>0</v>
      </c>
      <c r="J74" s="221"/>
    </row>
    <row r="75" spans="1:10" s="168" customFormat="1" ht="13.5" customHeight="1">
      <c r="A75" s="167">
        <v>58</v>
      </c>
      <c r="B75" s="163" t="s">
        <v>908</v>
      </c>
      <c r="C75" s="163" t="s">
        <v>909</v>
      </c>
      <c r="D75" s="163" t="s">
        <v>177</v>
      </c>
      <c r="E75" s="164">
        <v>1</v>
      </c>
      <c r="F75" s="165"/>
      <c r="G75" s="165">
        <f t="shared" si="0"/>
        <v>0</v>
      </c>
      <c r="H75" s="166">
        <v>0</v>
      </c>
      <c r="J75" s="221"/>
    </row>
    <row r="76" spans="1:10" s="168" customFormat="1" ht="24" customHeight="1">
      <c r="A76" s="167">
        <v>59</v>
      </c>
      <c r="B76" s="163" t="s">
        <v>910</v>
      </c>
      <c r="C76" s="163" t="s">
        <v>911</v>
      </c>
      <c r="D76" s="163" t="s">
        <v>177</v>
      </c>
      <c r="E76" s="164">
        <v>1</v>
      </c>
      <c r="F76" s="165"/>
      <c r="G76" s="165">
        <f t="shared" si="0"/>
        <v>0</v>
      </c>
      <c r="H76" s="166">
        <v>0</v>
      </c>
      <c r="J76" s="221"/>
    </row>
    <row r="77" spans="1:10" s="168" customFormat="1" ht="13.5" customHeight="1">
      <c r="A77" s="167">
        <v>60</v>
      </c>
      <c r="B77" s="163" t="s">
        <v>912</v>
      </c>
      <c r="C77" s="163" t="s">
        <v>913</v>
      </c>
      <c r="D77" s="163" t="s">
        <v>177</v>
      </c>
      <c r="E77" s="164">
        <v>1</v>
      </c>
      <c r="F77" s="165"/>
      <c r="G77" s="165">
        <f t="shared" si="0"/>
        <v>0</v>
      </c>
      <c r="H77" s="166">
        <v>0</v>
      </c>
      <c r="J77" s="221"/>
    </row>
    <row r="78" spans="1:10" s="168" customFormat="1" ht="13.5" customHeight="1">
      <c r="A78" s="167">
        <v>61</v>
      </c>
      <c r="B78" s="163" t="s">
        <v>914</v>
      </c>
      <c r="C78" s="163" t="s">
        <v>915</v>
      </c>
      <c r="D78" s="163" t="s">
        <v>177</v>
      </c>
      <c r="E78" s="164">
        <v>1</v>
      </c>
      <c r="F78" s="165"/>
      <c r="G78" s="165">
        <f t="shared" ref="G78:G104" si="1">ROUND(F78*E78,2)</f>
        <v>0</v>
      </c>
      <c r="H78" s="166">
        <v>0</v>
      </c>
      <c r="J78" s="221"/>
    </row>
    <row r="79" spans="1:10" s="168" customFormat="1" ht="13.5" customHeight="1">
      <c r="A79" s="167">
        <v>62</v>
      </c>
      <c r="B79" s="163" t="s">
        <v>916</v>
      </c>
      <c r="C79" s="163" t="s">
        <v>917</v>
      </c>
      <c r="D79" s="163" t="s">
        <v>177</v>
      </c>
      <c r="E79" s="164">
        <v>1</v>
      </c>
      <c r="F79" s="165"/>
      <c r="G79" s="165">
        <f t="shared" si="1"/>
        <v>0</v>
      </c>
      <c r="H79" s="166">
        <v>0</v>
      </c>
      <c r="J79" s="221"/>
    </row>
    <row r="80" spans="1:10" s="168" customFormat="1" ht="13.5" customHeight="1">
      <c r="A80" s="167">
        <v>63</v>
      </c>
      <c r="B80" s="163" t="s">
        <v>918</v>
      </c>
      <c r="C80" s="163" t="s">
        <v>919</v>
      </c>
      <c r="D80" s="163" t="s">
        <v>177</v>
      </c>
      <c r="E80" s="164">
        <v>1</v>
      </c>
      <c r="F80" s="165"/>
      <c r="G80" s="165">
        <f t="shared" si="1"/>
        <v>0</v>
      </c>
      <c r="H80" s="166">
        <v>0</v>
      </c>
      <c r="J80" s="221"/>
    </row>
    <row r="81" spans="1:10" s="168" customFormat="1" ht="13.5" customHeight="1">
      <c r="A81" s="167">
        <v>64</v>
      </c>
      <c r="B81" s="163" t="s">
        <v>920</v>
      </c>
      <c r="C81" s="163" t="s">
        <v>921</v>
      </c>
      <c r="D81" s="163" t="s">
        <v>177</v>
      </c>
      <c r="E81" s="164">
        <v>1</v>
      </c>
      <c r="F81" s="165"/>
      <c r="G81" s="165">
        <f t="shared" si="1"/>
        <v>0</v>
      </c>
      <c r="H81" s="166">
        <v>0</v>
      </c>
      <c r="J81" s="221"/>
    </row>
    <row r="82" spans="1:10" s="168" customFormat="1" ht="13.5" customHeight="1">
      <c r="A82" s="167">
        <v>65</v>
      </c>
      <c r="B82" s="163" t="s">
        <v>922</v>
      </c>
      <c r="C82" s="163" t="s">
        <v>923</v>
      </c>
      <c r="D82" s="163" t="s">
        <v>177</v>
      </c>
      <c r="E82" s="164">
        <v>1</v>
      </c>
      <c r="F82" s="165"/>
      <c r="G82" s="165">
        <f t="shared" si="1"/>
        <v>0</v>
      </c>
      <c r="H82" s="166">
        <v>0</v>
      </c>
      <c r="J82" s="221"/>
    </row>
    <row r="83" spans="1:10" s="168" customFormat="1" ht="13.5" customHeight="1">
      <c r="A83" s="167">
        <v>66</v>
      </c>
      <c r="B83" s="163" t="s">
        <v>924</v>
      </c>
      <c r="C83" s="163" t="s">
        <v>925</v>
      </c>
      <c r="D83" s="163" t="s">
        <v>177</v>
      </c>
      <c r="E83" s="164">
        <v>1</v>
      </c>
      <c r="F83" s="165"/>
      <c r="G83" s="165">
        <f t="shared" si="1"/>
        <v>0</v>
      </c>
      <c r="H83" s="166">
        <v>0</v>
      </c>
      <c r="J83" s="221"/>
    </row>
    <row r="84" spans="1:10" s="168" customFormat="1" ht="13.5" customHeight="1">
      <c r="A84" s="167">
        <v>67</v>
      </c>
      <c r="B84" s="163" t="s">
        <v>926</v>
      </c>
      <c r="C84" s="163" t="s">
        <v>927</v>
      </c>
      <c r="D84" s="163" t="s">
        <v>177</v>
      </c>
      <c r="E84" s="164">
        <v>1</v>
      </c>
      <c r="F84" s="165"/>
      <c r="G84" s="165">
        <f t="shared" si="1"/>
        <v>0</v>
      </c>
      <c r="H84" s="166">
        <v>0</v>
      </c>
      <c r="J84" s="221"/>
    </row>
    <row r="85" spans="1:10" s="168" customFormat="1" ht="13.5" customHeight="1">
      <c r="A85" s="167">
        <v>68</v>
      </c>
      <c r="B85" s="163" t="s">
        <v>928</v>
      </c>
      <c r="C85" s="163" t="s">
        <v>929</v>
      </c>
      <c r="D85" s="163" t="s">
        <v>177</v>
      </c>
      <c r="E85" s="164">
        <v>1</v>
      </c>
      <c r="F85" s="165"/>
      <c r="G85" s="165">
        <f t="shared" si="1"/>
        <v>0</v>
      </c>
      <c r="H85" s="166">
        <v>0</v>
      </c>
      <c r="J85" s="221"/>
    </row>
    <row r="86" spans="1:10" s="168" customFormat="1" ht="24" customHeight="1">
      <c r="A86" s="167">
        <v>69</v>
      </c>
      <c r="B86" s="163" t="s">
        <v>930</v>
      </c>
      <c r="C86" s="163" t="s">
        <v>931</v>
      </c>
      <c r="D86" s="163" t="s">
        <v>177</v>
      </c>
      <c r="E86" s="164">
        <v>1</v>
      </c>
      <c r="F86" s="165"/>
      <c r="G86" s="165">
        <f t="shared" si="1"/>
        <v>0</v>
      </c>
      <c r="H86" s="166">
        <v>0</v>
      </c>
      <c r="J86" s="221"/>
    </row>
    <row r="87" spans="1:10" ht="24" customHeight="1">
      <c r="A87" s="103">
        <v>70</v>
      </c>
      <c r="B87" s="95" t="s">
        <v>932</v>
      </c>
      <c r="C87" s="95" t="s">
        <v>933</v>
      </c>
      <c r="D87" s="95" t="s">
        <v>177</v>
      </c>
      <c r="E87" s="96">
        <v>2</v>
      </c>
      <c r="F87" s="97"/>
      <c r="G87" s="97">
        <f t="shared" si="1"/>
        <v>0</v>
      </c>
      <c r="H87" s="104">
        <v>0</v>
      </c>
      <c r="J87" s="221"/>
    </row>
    <row r="88" spans="1:10" ht="24" customHeight="1">
      <c r="A88" s="103">
        <v>71</v>
      </c>
      <c r="B88" s="95" t="s">
        <v>934</v>
      </c>
      <c r="C88" s="95" t="s">
        <v>935</v>
      </c>
      <c r="D88" s="95" t="s">
        <v>177</v>
      </c>
      <c r="E88" s="96">
        <v>4</v>
      </c>
      <c r="F88" s="97"/>
      <c r="G88" s="97">
        <f t="shared" si="1"/>
        <v>0</v>
      </c>
      <c r="H88" s="104">
        <v>0</v>
      </c>
      <c r="J88" s="221"/>
    </row>
    <row r="89" spans="1:10" ht="24" customHeight="1">
      <c r="A89" s="103">
        <v>72</v>
      </c>
      <c r="B89" s="95" t="s">
        <v>936</v>
      </c>
      <c r="C89" s="95" t="s">
        <v>937</v>
      </c>
      <c r="D89" s="95" t="s">
        <v>177</v>
      </c>
      <c r="E89" s="96">
        <v>8</v>
      </c>
      <c r="F89" s="97"/>
      <c r="G89" s="97">
        <f t="shared" si="1"/>
        <v>0</v>
      </c>
      <c r="H89" s="104">
        <v>0</v>
      </c>
      <c r="J89" s="221"/>
    </row>
    <row r="90" spans="1:10" ht="13.5" customHeight="1">
      <c r="A90" s="103">
        <v>73</v>
      </c>
      <c r="B90" s="95" t="s">
        <v>938</v>
      </c>
      <c r="C90" s="95" t="s">
        <v>939</v>
      </c>
      <c r="D90" s="95" t="s">
        <v>177</v>
      </c>
      <c r="E90" s="96">
        <v>1</v>
      </c>
      <c r="F90" s="97"/>
      <c r="G90" s="97">
        <f t="shared" si="1"/>
        <v>0</v>
      </c>
      <c r="H90" s="104">
        <v>0</v>
      </c>
      <c r="J90" s="221"/>
    </row>
    <row r="91" spans="1:10" ht="13.5" customHeight="1">
      <c r="A91" s="103">
        <v>74</v>
      </c>
      <c r="B91" s="95" t="s">
        <v>940</v>
      </c>
      <c r="C91" s="95" t="s">
        <v>941</v>
      </c>
      <c r="D91" s="95" t="s">
        <v>177</v>
      </c>
      <c r="E91" s="96">
        <v>1</v>
      </c>
      <c r="F91" s="97"/>
      <c r="G91" s="97">
        <f t="shared" si="1"/>
        <v>0</v>
      </c>
      <c r="H91" s="104">
        <v>0</v>
      </c>
      <c r="J91" s="221"/>
    </row>
    <row r="92" spans="1:10" ht="13.5" customHeight="1">
      <c r="A92" s="103">
        <v>75</v>
      </c>
      <c r="B92" s="95" t="s">
        <v>942</v>
      </c>
      <c r="C92" s="95" t="s">
        <v>943</v>
      </c>
      <c r="D92" s="95" t="s">
        <v>177</v>
      </c>
      <c r="E92" s="96">
        <v>4</v>
      </c>
      <c r="F92" s="97"/>
      <c r="G92" s="97">
        <f t="shared" si="1"/>
        <v>0</v>
      </c>
      <c r="H92" s="104">
        <v>0</v>
      </c>
      <c r="J92" s="221"/>
    </row>
    <row r="93" spans="1:10" ht="13.5" customHeight="1">
      <c r="A93" s="103">
        <v>76</v>
      </c>
      <c r="B93" s="95" t="s">
        <v>944</v>
      </c>
      <c r="C93" s="95" t="s">
        <v>945</v>
      </c>
      <c r="D93" s="95" t="s">
        <v>177</v>
      </c>
      <c r="E93" s="96">
        <v>1</v>
      </c>
      <c r="F93" s="97"/>
      <c r="G93" s="97">
        <f t="shared" si="1"/>
        <v>0</v>
      </c>
      <c r="H93" s="104">
        <v>0</v>
      </c>
      <c r="J93" s="221"/>
    </row>
    <row r="94" spans="1:10" ht="13.5" customHeight="1">
      <c r="A94" s="103">
        <v>77</v>
      </c>
      <c r="B94" s="95" t="s">
        <v>946</v>
      </c>
      <c r="C94" s="95" t="s">
        <v>947</v>
      </c>
      <c r="D94" s="95" t="s">
        <v>177</v>
      </c>
      <c r="E94" s="96">
        <v>1</v>
      </c>
      <c r="F94" s="97"/>
      <c r="G94" s="97">
        <f t="shared" si="1"/>
        <v>0</v>
      </c>
      <c r="H94" s="104">
        <v>0</v>
      </c>
      <c r="J94" s="221"/>
    </row>
    <row r="95" spans="1:10" ht="13.5" customHeight="1">
      <c r="A95" s="103">
        <v>78</v>
      </c>
      <c r="B95" s="95" t="s">
        <v>948</v>
      </c>
      <c r="C95" s="95" t="s">
        <v>949</v>
      </c>
      <c r="D95" s="95" t="s">
        <v>177</v>
      </c>
      <c r="E95" s="96">
        <v>1</v>
      </c>
      <c r="F95" s="97"/>
      <c r="G95" s="97">
        <f t="shared" si="1"/>
        <v>0</v>
      </c>
      <c r="H95" s="104">
        <v>0</v>
      </c>
      <c r="J95" s="221"/>
    </row>
    <row r="96" spans="1:10" ht="13.5" customHeight="1">
      <c r="A96" s="103">
        <v>79</v>
      </c>
      <c r="B96" s="95" t="s">
        <v>950</v>
      </c>
      <c r="C96" s="95" t="s">
        <v>951</v>
      </c>
      <c r="D96" s="95" t="s">
        <v>177</v>
      </c>
      <c r="E96" s="96">
        <v>1</v>
      </c>
      <c r="F96" s="97"/>
      <c r="G96" s="97">
        <f t="shared" si="1"/>
        <v>0</v>
      </c>
      <c r="H96" s="104">
        <v>0</v>
      </c>
      <c r="J96" s="221"/>
    </row>
    <row r="97" spans="1:10" ht="13.5" customHeight="1" thickBot="1">
      <c r="A97" s="105">
        <v>80</v>
      </c>
      <c r="B97" s="106" t="s">
        <v>952</v>
      </c>
      <c r="C97" s="106" t="s">
        <v>953</v>
      </c>
      <c r="D97" s="106" t="s">
        <v>177</v>
      </c>
      <c r="E97" s="108">
        <v>4</v>
      </c>
      <c r="F97" s="109"/>
      <c r="G97" s="109">
        <f t="shared" si="1"/>
        <v>0</v>
      </c>
      <c r="H97" s="110">
        <v>0</v>
      </c>
      <c r="J97" s="221"/>
    </row>
    <row r="98" spans="1:10" ht="21" customHeight="1" thickBot="1">
      <c r="A98" s="28"/>
      <c r="B98" s="29" t="s">
        <v>14</v>
      </c>
      <c r="C98" s="29" t="s">
        <v>131</v>
      </c>
      <c r="D98" s="29"/>
      <c r="E98" s="30"/>
      <c r="F98" s="31"/>
      <c r="G98" s="31">
        <f>SUM(G99:G104)</f>
        <v>0</v>
      </c>
      <c r="H98" s="30">
        <v>6.7200000000000003E-3</v>
      </c>
      <c r="J98" s="221"/>
    </row>
    <row r="99" spans="1:10" ht="24" customHeight="1">
      <c r="A99" s="98">
        <v>81</v>
      </c>
      <c r="B99" s="99" t="s">
        <v>216</v>
      </c>
      <c r="C99" s="99" t="s">
        <v>217</v>
      </c>
      <c r="D99" s="99" t="s">
        <v>151</v>
      </c>
      <c r="E99" s="100">
        <v>100</v>
      </c>
      <c r="F99" s="101"/>
      <c r="G99" s="101">
        <f t="shared" si="1"/>
        <v>0</v>
      </c>
      <c r="H99" s="102">
        <v>3.3600000000000001E-3</v>
      </c>
      <c r="J99" s="221"/>
    </row>
    <row r="100" spans="1:10" ht="13.5" customHeight="1">
      <c r="A100" s="103">
        <v>82</v>
      </c>
      <c r="B100" s="95" t="s">
        <v>218</v>
      </c>
      <c r="C100" s="95" t="s">
        <v>219</v>
      </c>
      <c r="D100" s="95" t="s">
        <v>151</v>
      </c>
      <c r="E100" s="96">
        <v>100</v>
      </c>
      <c r="F100" s="97"/>
      <c r="G100" s="97">
        <f t="shared" si="1"/>
        <v>0</v>
      </c>
      <c r="H100" s="104">
        <v>3.3600000000000001E-3</v>
      </c>
      <c r="J100" s="221"/>
    </row>
    <row r="101" spans="1:10" ht="13.5" customHeight="1">
      <c r="A101" s="103">
        <v>83</v>
      </c>
      <c r="B101" s="95" t="s">
        <v>954</v>
      </c>
      <c r="C101" s="95" t="s">
        <v>955</v>
      </c>
      <c r="D101" s="95" t="s">
        <v>144</v>
      </c>
      <c r="E101" s="96">
        <v>2.76</v>
      </c>
      <c r="F101" s="97"/>
      <c r="G101" s="97">
        <f t="shared" si="1"/>
        <v>0</v>
      </c>
      <c r="H101" s="104">
        <v>0</v>
      </c>
      <c r="J101" s="221"/>
    </row>
    <row r="102" spans="1:10" ht="24" customHeight="1">
      <c r="A102" s="103">
        <v>84</v>
      </c>
      <c r="B102" s="95" t="s">
        <v>220</v>
      </c>
      <c r="C102" s="95" t="s">
        <v>221</v>
      </c>
      <c r="D102" s="95" t="s">
        <v>165</v>
      </c>
      <c r="E102" s="96">
        <v>44.774999999999999</v>
      </c>
      <c r="F102" s="97"/>
      <c r="G102" s="97">
        <f t="shared" si="1"/>
        <v>0</v>
      </c>
      <c r="H102" s="104">
        <v>0</v>
      </c>
      <c r="J102" s="221"/>
    </row>
    <row r="103" spans="1:10" ht="13.5" customHeight="1">
      <c r="A103" s="103">
        <v>85</v>
      </c>
      <c r="B103" s="95" t="s">
        <v>222</v>
      </c>
      <c r="C103" s="95" t="s">
        <v>223</v>
      </c>
      <c r="D103" s="95" t="s">
        <v>165</v>
      </c>
      <c r="E103" s="96">
        <v>402.97500000000002</v>
      </c>
      <c r="F103" s="97"/>
      <c r="G103" s="97">
        <f t="shared" si="1"/>
        <v>0</v>
      </c>
      <c r="H103" s="104">
        <v>0</v>
      </c>
      <c r="J103" s="221"/>
    </row>
    <row r="104" spans="1:10" ht="13.5" customHeight="1" thickBot="1">
      <c r="A104" s="105">
        <v>86</v>
      </c>
      <c r="B104" s="106" t="s">
        <v>224</v>
      </c>
      <c r="C104" s="106" t="s">
        <v>225</v>
      </c>
      <c r="D104" s="106" t="s">
        <v>165</v>
      </c>
      <c r="E104" s="108">
        <v>44.774999999999999</v>
      </c>
      <c r="F104" s="109"/>
      <c r="G104" s="109">
        <f t="shared" si="1"/>
        <v>0</v>
      </c>
      <c r="H104" s="110">
        <v>0</v>
      </c>
      <c r="J104" s="221"/>
    </row>
    <row r="105" spans="1:10" ht="21" customHeight="1">
      <c r="A105" s="52"/>
      <c r="B105" s="53"/>
      <c r="C105" s="53" t="s">
        <v>132</v>
      </c>
      <c r="D105" s="53"/>
      <c r="E105" s="54"/>
      <c r="F105" s="55"/>
      <c r="G105" s="55">
        <f>G11</f>
        <v>0</v>
      </c>
      <c r="H105" s="54">
        <v>141.84657442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6" fitToHeight="100" orientation="portrait" blackAndWhite="1" r:id="rId1"/>
  <headerFooter alignWithMargins="0">
    <oddFooter>&amp;C   Strana &amp;P  z &amp;N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J26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7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956</v>
      </c>
      <c r="B3" s="20"/>
      <c r="C3" s="20"/>
      <c r="D3" s="20"/>
      <c r="E3" s="7" t="s">
        <v>958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957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13.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426</v>
      </c>
      <c r="C11" s="25" t="s">
        <v>427</v>
      </c>
      <c r="D11" s="25"/>
      <c r="E11" s="26"/>
      <c r="F11" s="27"/>
      <c r="G11" s="27">
        <f>G12</f>
        <v>0</v>
      </c>
      <c r="H11" s="26">
        <v>0</v>
      </c>
    </row>
    <row r="12" spans="1:10" ht="21" customHeight="1" thickBot="1">
      <c r="A12" s="28"/>
      <c r="B12" s="29" t="s">
        <v>959</v>
      </c>
      <c r="C12" s="29" t="s">
        <v>960</v>
      </c>
      <c r="D12" s="29"/>
      <c r="E12" s="30"/>
      <c r="F12" s="31"/>
      <c r="G12" s="31">
        <f>G13</f>
        <v>0</v>
      </c>
      <c r="H12" s="30">
        <v>0</v>
      </c>
    </row>
    <row r="13" spans="1:10" ht="24" customHeight="1" thickBot="1">
      <c r="A13" s="148">
        <v>1</v>
      </c>
      <c r="B13" s="149" t="s">
        <v>961</v>
      </c>
      <c r="C13" s="149" t="s">
        <v>431</v>
      </c>
      <c r="D13" s="149" t="s">
        <v>995</v>
      </c>
      <c r="E13" s="150">
        <v>1</v>
      </c>
      <c r="F13" s="151"/>
      <c r="G13" s="151">
        <f>ROUND(F13*E13,2)</f>
        <v>0</v>
      </c>
      <c r="H13" s="152">
        <v>0</v>
      </c>
      <c r="J13" s="221"/>
    </row>
    <row r="14" spans="1:10" ht="15" customHeight="1">
      <c r="A14" s="111"/>
      <c r="B14" s="112"/>
      <c r="C14" s="155" t="s">
        <v>983</v>
      </c>
      <c r="D14" s="112"/>
      <c r="E14" s="114"/>
      <c r="F14" s="115"/>
      <c r="G14" s="115"/>
      <c r="H14" s="116"/>
    </row>
    <row r="15" spans="1:10" ht="15" customHeight="1">
      <c r="A15" s="103"/>
      <c r="B15" s="95"/>
      <c r="C15" s="153" t="s">
        <v>984</v>
      </c>
      <c r="D15" s="95"/>
      <c r="E15" s="96"/>
      <c r="F15" s="97"/>
      <c r="G15" s="97"/>
      <c r="H15" s="104"/>
    </row>
    <row r="16" spans="1:10" ht="15" customHeight="1">
      <c r="A16" s="103"/>
      <c r="B16" s="95"/>
      <c r="C16" s="153" t="s">
        <v>985</v>
      </c>
      <c r="D16" s="95"/>
      <c r="E16" s="96"/>
      <c r="F16" s="97"/>
      <c r="G16" s="97"/>
      <c r="H16" s="104"/>
    </row>
    <row r="17" spans="1:8" ht="15" customHeight="1">
      <c r="A17" s="103"/>
      <c r="B17" s="95"/>
      <c r="C17" s="153" t="s">
        <v>986</v>
      </c>
      <c r="D17" s="95"/>
      <c r="E17" s="96"/>
      <c r="F17" s="97"/>
      <c r="G17" s="97"/>
      <c r="H17" s="104"/>
    </row>
    <row r="18" spans="1:8" ht="15" customHeight="1">
      <c r="A18" s="103"/>
      <c r="B18" s="95"/>
      <c r="C18" s="153" t="s">
        <v>987</v>
      </c>
      <c r="D18" s="95"/>
      <c r="E18" s="96"/>
      <c r="F18" s="97"/>
      <c r="G18" s="97"/>
      <c r="H18" s="104"/>
    </row>
    <row r="19" spans="1:8" ht="15" customHeight="1">
      <c r="A19" s="103"/>
      <c r="B19" s="95"/>
      <c r="C19" s="153" t="s">
        <v>988</v>
      </c>
      <c r="D19" s="95"/>
      <c r="E19" s="96"/>
      <c r="F19" s="97"/>
      <c r="G19" s="97"/>
      <c r="H19" s="104"/>
    </row>
    <row r="20" spans="1:8" ht="15" customHeight="1">
      <c r="A20" s="103"/>
      <c r="B20" s="95"/>
      <c r="C20" s="153" t="s">
        <v>989</v>
      </c>
      <c r="D20" s="95"/>
      <c r="E20" s="96"/>
      <c r="F20" s="97"/>
      <c r="G20" s="97"/>
      <c r="H20" s="104"/>
    </row>
    <row r="21" spans="1:8" ht="15" customHeight="1">
      <c r="A21" s="103"/>
      <c r="B21" s="95"/>
      <c r="C21" s="153" t="s">
        <v>990</v>
      </c>
      <c r="D21" s="95"/>
      <c r="E21" s="96"/>
      <c r="F21" s="97"/>
      <c r="G21" s="97"/>
      <c r="H21" s="104"/>
    </row>
    <row r="22" spans="1:8" ht="15" customHeight="1">
      <c r="A22" s="103"/>
      <c r="B22" s="95"/>
      <c r="C22" s="153" t="s">
        <v>991</v>
      </c>
      <c r="D22" s="95"/>
      <c r="E22" s="96"/>
      <c r="F22" s="97"/>
      <c r="G22" s="97"/>
      <c r="H22" s="104"/>
    </row>
    <row r="23" spans="1:8" ht="15" customHeight="1">
      <c r="A23" s="103"/>
      <c r="B23" s="95"/>
      <c r="C23" s="153" t="s">
        <v>992</v>
      </c>
      <c r="D23" s="95"/>
      <c r="E23" s="96"/>
      <c r="F23" s="97"/>
      <c r="G23" s="97"/>
      <c r="H23" s="104"/>
    </row>
    <row r="24" spans="1:8" ht="15" customHeight="1">
      <c r="A24" s="103"/>
      <c r="B24" s="95"/>
      <c r="C24" s="80" t="s">
        <v>993</v>
      </c>
      <c r="D24" s="95"/>
      <c r="E24" s="96"/>
      <c r="F24" s="97"/>
      <c r="G24" s="97"/>
      <c r="H24" s="104"/>
    </row>
    <row r="25" spans="1:8" ht="15" customHeight="1" thickBot="1">
      <c r="A25" s="105"/>
      <c r="B25" s="106"/>
      <c r="C25" s="154" t="s">
        <v>994</v>
      </c>
      <c r="D25" s="106"/>
      <c r="E25" s="108"/>
      <c r="F25" s="109"/>
      <c r="G25" s="109"/>
      <c r="H25" s="110"/>
    </row>
    <row r="26" spans="1:8" ht="21" customHeight="1">
      <c r="A26" s="52"/>
      <c r="B26" s="53"/>
      <c r="C26" s="53" t="s">
        <v>132</v>
      </c>
      <c r="D26" s="53"/>
      <c r="E26" s="62"/>
      <c r="F26" s="55"/>
      <c r="G26" s="55">
        <f>G11</f>
        <v>0</v>
      </c>
      <c r="H26" s="54">
        <v>0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4" fitToHeight="100" orientation="portrait" blackAndWhite="1" r:id="rId1"/>
  <headerFooter alignWithMargins="0">
    <oddFooter>&amp;C   Strana &amp;P  z &amp;N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J25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7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962</v>
      </c>
      <c r="B3" s="20"/>
      <c r="C3" s="20"/>
      <c r="D3" s="20"/>
      <c r="E3" s="7" t="s">
        <v>958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963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426</v>
      </c>
      <c r="C11" s="25" t="s">
        <v>427</v>
      </c>
      <c r="D11" s="25"/>
      <c r="E11" s="26"/>
      <c r="F11" s="27"/>
      <c r="G11" s="27">
        <f>G12</f>
        <v>0</v>
      </c>
      <c r="H11" s="26">
        <v>0</v>
      </c>
    </row>
    <row r="12" spans="1:10" ht="21" customHeight="1" thickBot="1">
      <c r="A12" s="28"/>
      <c r="B12" s="29" t="s">
        <v>959</v>
      </c>
      <c r="C12" s="29" t="s">
        <v>960</v>
      </c>
      <c r="D12" s="29"/>
      <c r="E12" s="30"/>
      <c r="F12" s="31"/>
      <c r="G12" s="31">
        <f>G13</f>
        <v>0</v>
      </c>
      <c r="H12" s="30">
        <v>0</v>
      </c>
    </row>
    <row r="13" spans="1:10" ht="24" customHeight="1" thickBot="1">
      <c r="A13" s="148">
        <v>1</v>
      </c>
      <c r="B13" s="149" t="s">
        <v>964</v>
      </c>
      <c r="C13" s="149" t="s">
        <v>431</v>
      </c>
      <c r="D13" s="149" t="s">
        <v>995</v>
      </c>
      <c r="E13" s="150">
        <v>1</v>
      </c>
      <c r="F13" s="151"/>
      <c r="G13" s="151">
        <f>ROUND(F13*E13,2)</f>
        <v>0</v>
      </c>
      <c r="H13" s="152">
        <v>0</v>
      </c>
      <c r="J13" s="221"/>
    </row>
    <row r="14" spans="1:10" ht="24" customHeight="1">
      <c r="A14" s="111"/>
      <c r="B14" s="112"/>
      <c r="C14" s="157" t="s">
        <v>996</v>
      </c>
      <c r="D14" s="112"/>
      <c r="E14" s="114"/>
      <c r="F14" s="115"/>
      <c r="G14" s="115"/>
      <c r="H14" s="116"/>
    </row>
    <row r="15" spans="1:10" ht="15" customHeight="1">
      <c r="A15" s="103"/>
      <c r="B15" s="95"/>
      <c r="C15" s="73" t="s">
        <v>997</v>
      </c>
      <c r="D15" s="95"/>
      <c r="E15" s="96"/>
      <c r="F15" s="97"/>
      <c r="G15" s="97"/>
      <c r="H15" s="104"/>
    </row>
    <row r="16" spans="1:10" ht="15" customHeight="1">
      <c r="A16" s="103"/>
      <c r="B16" s="95"/>
      <c r="C16" s="143" t="s">
        <v>998</v>
      </c>
      <c r="D16" s="95"/>
      <c r="E16" s="96"/>
      <c r="F16" s="97"/>
      <c r="G16" s="97"/>
      <c r="H16" s="104"/>
    </row>
    <row r="17" spans="1:8" ht="15" customHeight="1">
      <c r="A17" s="103"/>
      <c r="B17" s="95"/>
      <c r="C17" s="143" t="s">
        <v>999</v>
      </c>
      <c r="D17" s="95"/>
      <c r="E17" s="96"/>
      <c r="F17" s="97"/>
      <c r="G17" s="97"/>
      <c r="H17" s="104"/>
    </row>
    <row r="18" spans="1:8" ht="15" customHeight="1">
      <c r="A18" s="103"/>
      <c r="B18" s="95"/>
      <c r="C18" s="143" t="s">
        <v>1000</v>
      </c>
      <c r="D18" s="95"/>
      <c r="E18" s="96"/>
      <c r="F18" s="97"/>
      <c r="G18" s="97"/>
      <c r="H18" s="104"/>
    </row>
    <row r="19" spans="1:8" ht="15" customHeight="1">
      <c r="A19" s="103"/>
      <c r="B19" s="95"/>
      <c r="C19" s="143" t="s">
        <v>989</v>
      </c>
      <c r="D19" s="95"/>
      <c r="E19" s="96"/>
      <c r="F19" s="97"/>
      <c r="G19" s="97"/>
      <c r="H19" s="104"/>
    </row>
    <row r="20" spans="1:8" ht="15" customHeight="1">
      <c r="A20" s="103"/>
      <c r="B20" s="95"/>
      <c r="C20" s="143" t="s">
        <v>990</v>
      </c>
      <c r="D20" s="95"/>
      <c r="E20" s="96"/>
      <c r="F20" s="97"/>
      <c r="G20" s="97"/>
      <c r="H20" s="104"/>
    </row>
    <row r="21" spans="1:8" ht="15" customHeight="1">
      <c r="A21" s="103"/>
      <c r="B21" s="95"/>
      <c r="C21" s="143" t="s">
        <v>991</v>
      </c>
      <c r="D21" s="95"/>
      <c r="E21" s="96"/>
      <c r="F21" s="97"/>
      <c r="G21" s="97"/>
      <c r="H21" s="104"/>
    </row>
    <row r="22" spans="1:8" ht="15" customHeight="1">
      <c r="A22" s="103"/>
      <c r="B22" s="95"/>
      <c r="C22" s="73" t="s">
        <v>1001</v>
      </c>
      <c r="D22" s="95"/>
      <c r="E22" s="96"/>
      <c r="F22" s="97"/>
      <c r="G22" s="97"/>
      <c r="H22" s="104"/>
    </row>
    <row r="23" spans="1:8" ht="15" customHeight="1" thickBot="1">
      <c r="A23" s="105"/>
      <c r="B23" s="106"/>
      <c r="C23" s="156" t="s">
        <v>994</v>
      </c>
      <c r="D23" s="106"/>
      <c r="E23" s="108"/>
      <c r="F23" s="109"/>
      <c r="G23" s="109"/>
      <c r="H23" s="110"/>
    </row>
    <row r="24" spans="1:8" ht="15" customHeight="1">
      <c r="A24" s="60"/>
      <c r="B24" s="61"/>
      <c r="C24" s="61"/>
      <c r="D24" s="61"/>
      <c r="E24" s="62"/>
      <c r="F24" s="63"/>
      <c r="G24" s="63"/>
      <c r="H24" s="62"/>
    </row>
    <row r="25" spans="1:8" ht="21" customHeight="1">
      <c r="A25" s="52"/>
      <c r="B25" s="53"/>
      <c r="C25" s="53" t="s">
        <v>132</v>
      </c>
      <c r="D25" s="53"/>
      <c r="E25" s="54"/>
      <c r="F25" s="55"/>
      <c r="G25" s="55">
        <f>G11</f>
        <v>0</v>
      </c>
      <c r="H25" s="54">
        <v>0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4" fitToHeight="100" orientation="portrait" blackAndWhite="1" r:id="rId1"/>
  <headerFooter alignWithMargins="0">
    <oddFooter>&amp;C   Strana &amp;P  z &amp;N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J58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7.66406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962</v>
      </c>
      <c r="B3" s="20"/>
      <c r="C3" s="20"/>
      <c r="D3" s="20"/>
      <c r="E3" s="7" t="s">
        <v>958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965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426</v>
      </c>
      <c r="C11" s="25" t="s">
        <v>427</v>
      </c>
      <c r="D11" s="25"/>
      <c r="E11" s="26"/>
      <c r="F11" s="27"/>
      <c r="G11" s="27">
        <f>G12</f>
        <v>0</v>
      </c>
      <c r="H11" s="26">
        <v>0</v>
      </c>
    </row>
    <row r="12" spans="1:10" ht="21" customHeight="1" thickBot="1">
      <c r="A12" s="28"/>
      <c r="B12" s="29" t="s">
        <v>959</v>
      </c>
      <c r="C12" s="29" t="s">
        <v>960</v>
      </c>
      <c r="D12" s="29"/>
      <c r="E12" s="30"/>
      <c r="F12" s="31"/>
      <c r="G12" s="31">
        <f>G13+G27+G35+G45+G52</f>
        <v>0</v>
      </c>
      <c r="H12" s="30">
        <v>0</v>
      </c>
    </row>
    <row r="13" spans="1:10" ht="24" customHeight="1" thickBot="1">
      <c r="A13" s="127">
        <v>1</v>
      </c>
      <c r="B13" s="128" t="s">
        <v>966</v>
      </c>
      <c r="C13" s="128" t="s">
        <v>967</v>
      </c>
      <c r="D13" s="128" t="s">
        <v>995</v>
      </c>
      <c r="E13" s="129">
        <v>1</v>
      </c>
      <c r="F13" s="130"/>
      <c r="G13" s="130">
        <f>ROUND(F13*E13,2)</f>
        <v>0</v>
      </c>
      <c r="H13" s="131">
        <v>0</v>
      </c>
      <c r="J13" s="221"/>
    </row>
    <row r="14" spans="1:10" ht="15" customHeight="1">
      <c r="A14" s="64"/>
      <c r="B14" s="68"/>
      <c r="C14" s="125" t="s">
        <v>983</v>
      </c>
      <c r="D14" s="126"/>
      <c r="E14" s="126"/>
      <c r="F14" s="126"/>
      <c r="G14" s="69"/>
      <c r="H14" s="67"/>
      <c r="J14" s="221"/>
    </row>
    <row r="15" spans="1:10" ht="15" customHeight="1">
      <c r="A15" s="64"/>
      <c r="B15" s="68"/>
      <c r="C15" s="73" t="s">
        <v>984</v>
      </c>
      <c r="D15" s="74"/>
      <c r="E15" s="74"/>
      <c r="F15" s="74"/>
      <c r="G15" s="69"/>
      <c r="H15" s="67"/>
      <c r="J15" s="221"/>
    </row>
    <row r="16" spans="1:10" ht="15" customHeight="1">
      <c r="A16" s="64"/>
      <c r="B16" s="68"/>
      <c r="C16" s="73" t="s">
        <v>985</v>
      </c>
      <c r="D16" s="74"/>
      <c r="E16" s="74"/>
      <c r="F16" s="74"/>
      <c r="G16" s="69"/>
      <c r="H16" s="67"/>
      <c r="J16" s="221"/>
    </row>
    <row r="17" spans="1:10" ht="15" customHeight="1">
      <c r="A17" s="64"/>
      <c r="B17" s="68"/>
      <c r="C17" s="73" t="s">
        <v>1002</v>
      </c>
      <c r="D17" s="74"/>
      <c r="E17" s="74"/>
      <c r="F17" s="74"/>
      <c r="G17" s="69"/>
      <c r="H17" s="67"/>
      <c r="J17" s="221"/>
    </row>
    <row r="18" spans="1:10" ht="15" customHeight="1">
      <c r="A18" s="64"/>
      <c r="B18" s="68"/>
      <c r="C18" s="73" t="s">
        <v>987</v>
      </c>
      <c r="D18" s="74"/>
      <c r="E18" s="74"/>
      <c r="F18" s="74"/>
      <c r="G18" s="69"/>
      <c r="H18" s="67"/>
      <c r="J18" s="221"/>
    </row>
    <row r="19" spans="1:10" ht="15" customHeight="1">
      <c r="A19" s="64"/>
      <c r="B19" s="68"/>
      <c r="C19" s="73" t="s">
        <v>988</v>
      </c>
      <c r="D19" s="74"/>
      <c r="E19" s="74"/>
      <c r="F19" s="74"/>
      <c r="G19" s="69"/>
      <c r="H19" s="67"/>
      <c r="J19" s="221"/>
    </row>
    <row r="20" spans="1:10" ht="15" customHeight="1">
      <c r="A20" s="64"/>
      <c r="B20" s="68"/>
      <c r="C20" s="73" t="s">
        <v>989</v>
      </c>
      <c r="D20" s="74"/>
      <c r="E20" s="74"/>
      <c r="F20" s="74"/>
      <c r="G20" s="69"/>
      <c r="H20" s="67"/>
      <c r="J20" s="221"/>
    </row>
    <row r="21" spans="1:10" ht="15" customHeight="1">
      <c r="A21" s="64"/>
      <c r="B21" s="68"/>
      <c r="C21" s="73" t="s">
        <v>990</v>
      </c>
      <c r="D21" s="74"/>
      <c r="E21" s="74"/>
      <c r="F21" s="74"/>
      <c r="G21" s="69"/>
      <c r="H21" s="67"/>
      <c r="J21" s="221"/>
    </row>
    <row r="22" spans="1:10" ht="15" customHeight="1">
      <c r="A22" s="64"/>
      <c r="B22" s="68"/>
      <c r="C22" s="73" t="s">
        <v>991</v>
      </c>
      <c r="D22" s="74"/>
      <c r="E22" s="74"/>
      <c r="F22" s="74"/>
      <c r="G22" s="69"/>
      <c r="H22" s="67"/>
      <c r="J22" s="221"/>
    </row>
    <row r="23" spans="1:10" ht="15" customHeight="1">
      <c r="A23" s="64"/>
      <c r="B23" s="68"/>
      <c r="C23" s="73" t="s">
        <v>993</v>
      </c>
      <c r="D23" s="74"/>
      <c r="E23" s="74"/>
      <c r="F23" s="74"/>
      <c r="G23" s="69"/>
      <c r="H23" s="67"/>
      <c r="J23" s="221"/>
    </row>
    <row r="24" spans="1:10" ht="15" customHeight="1">
      <c r="A24" s="64"/>
      <c r="B24" s="68"/>
      <c r="C24" s="73" t="s">
        <v>994</v>
      </c>
      <c r="D24" s="74"/>
      <c r="E24" s="74"/>
      <c r="F24" s="74"/>
      <c r="G24" s="69"/>
      <c r="H24" s="67"/>
      <c r="J24" s="221"/>
    </row>
    <row r="25" spans="1:10" ht="15" customHeight="1">
      <c r="A25" s="64"/>
      <c r="B25" s="68"/>
      <c r="C25" s="75" t="s">
        <v>1003</v>
      </c>
      <c r="D25" s="76"/>
      <c r="E25" s="84">
        <v>1</v>
      </c>
      <c r="F25" s="85"/>
      <c r="G25" s="82">
        <f>G13</f>
        <v>0</v>
      </c>
      <c r="H25" s="83">
        <v>0</v>
      </c>
      <c r="J25" s="221"/>
    </row>
    <row r="26" spans="1:10" ht="15" customHeight="1" thickBot="1">
      <c r="A26" s="132"/>
      <c r="B26" s="94"/>
      <c r="C26" s="94"/>
      <c r="D26" s="94"/>
      <c r="E26" s="133"/>
      <c r="F26" s="134"/>
      <c r="G26" s="134"/>
      <c r="H26" s="135"/>
      <c r="J26" s="221"/>
    </row>
    <row r="27" spans="1:10" ht="24" customHeight="1" thickBot="1">
      <c r="A27" s="127">
        <v>2</v>
      </c>
      <c r="B27" s="128" t="s">
        <v>968</v>
      </c>
      <c r="C27" s="128" t="s">
        <v>969</v>
      </c>
      <c r="D27" s="128" t="s">
        <v>995</v>
      </c>
      <c r="E27" s="129">
        <v>1</v>
      </c>
      <c r="F27" s="130"/>
      <c r="G27" s="130">
        <f>ROUND(F27*E27,2)</f>
        <v>0</v>
      </c>
      <c r="H27" s="131">
        <v>0</v>
      </c>
      <c r="J27" s="221"/>
    </row>
    <row r="28" spans="1:10" ht="15" customHeight="1">
      <c r="A28" s="64"/>
      <c r="B28" s="68"/>
      <c r="C28" s="80" t="s">
        <v>1004</v>
      </c>
      <c r="D28" s="136"/>
      <c r="E28" s="65"/>
      <c r="F28" s="66"/>
      <c r="G28" s="66"/>
      <c r="H28" s="67"/>
      <c r="J28" s="221"/>
    </row>
    <row r="29" spans="1:10" ht="15" customHeight="1">
      <c r="A29" s="37"/>
      <c r="B29" s="77"/>
      <c r="C29" s="80" t="s">
        <v>1005</v>
      </c>
      <c r="D29" s="78"/>
      <c r="E29" s="39"/>
      <c r="F29" s="40"/>
      <c r="G29" s="40"/>
      <c r="H29" s="41"/>
      <c r="J29" s="221"/>
    </row>
    <row r="30" spans="1:10" ht="15" customHeight="1">
      <c r="A30" s="37"/>
      <c r="B30" s="77"/>
      <c r="C30" s="80" t="s">
        <v>1006</v>
      </c>
      <c r="D30" s="78"/>
      <c r="E30" s="39"/>
      <c r="F30" s="40"/>
      <c r="G30" s="40"/>
      <c r="H30" s="41"/>
      <c r="J30" s="221"/>
    </row>
    <row r="31" spans="1:10" ht="15" customHeight="1">
      <c r="A31" s="37"/>
      <c r="B31" s="77"/>
      <c r="C31" s="80" t="s">
        <v>1007</v>
      </c>
      <c r="D31" s="78"/>
      <c r="E31" s="39"/>
      <c r="F31" s="40"/>
      <c r="G31" s="40"/>
      <c r="H31" s="41"/>
      <c r="J31" s="221"/>
    </row>
    <row r="32" spans="1:10" ht="15" customHeight="1">
      <c r="A32" s="37"/>
      <c r="B32" s="77"/>
      <c r="C32" s="80" t="s">
        <v>1008</v>
      </c>
      <c r="D32" s="78"/>
      <c r="E32" s="39"/>
      <c r="F32" s="40"/>
      <c r="G32" s="40"/>
      <c r="H32" s="41"/>
      <c r="J32" s="221"/>
    </row>
    <row r="33" spans="1:10" ht="15" customHeight="1">
      <c r="A33" s="37"/>
      <c r="B33" s="77"/>
      <c r="C33" s="81" t="s">
        <v>1009</v>
      </c>
      <c r="D33" s="78"/>
      <c r="E33" s="84">
        <v>1</v>
      </c>
      <c r="F33" s="85"/>
      <c r="G33" s="85">
        <f>G27</f>
        <v>0</v>
      </c>
      <c r="H33" s="86">
        <v>0</v>
      </c>
      <c r="J33" s="221"/>
    </row>
    <row r="34" spans="1:10" ht="15" customHeight="1" thickBot="1">
      <c r="A34" s="88"/>
      <c r="B34" s="79"/>
      <c r="C34" s="94"/>
      <c r="D34" s="79"/>
      <c r="E34" s="89"/>
      <c r="F34" s="90"/>
      <c r="G34" s="90"/>
      <c r="H34" s="91"/>
      <c r="J34" s="221"/>
    </row>
    <row r="35" spans="1:10" ht="24" customHeight="1" thickBot="1">
      <c r="A35" s="127">
        <v>3</v>
      </c>
      <c r="B35" s="128" t="s">
        <v>970</v>
      </c>
      <c r="C35" s="128" t="s">
        <v>971</v>
      </c>
      <c r="D35" s="128" t="s">
        <v>995</v>
      </c>
      <c r="E35" s="129">
        <v>1</v>
      </c>
      <c r="F35" s="130"/>
      <c r="G35" s="130">
        <f>ROUND(F35*E35,2)</f>
        <v>0</v>
      </c>
      <c r="H35" s="131">
        <v>0</v>
      </c>
      <c r="J35" s="221"/>
    </row>
    <row r="36" spans="1:10" ht="15" customHeight="1">
      <c r="A36" s="64"/>
      <c r="B36" s="68"/>
      <c r="C36" s="113" t="s">
        <v>1010</v>
      </c>
      <c r="D36" s="136"/>
      <c r="E36" s="65"/>
      <c r="F36" s="66"/>
      <c r="G36" s="66"/>
      <c r="H36" s="67"/>
      <c r="J36" s="221"/>
    </row>
    <row r="37" spans="1:10" ht="15" customHeight="1">
      <c r="A37" s="37"/>
      <c r="B37" s="77"/>
      <c r="C37" s="80" t="s">
        <v>1011</v>
      </c>
      <c r="D37" s="78"/>
      <c r="E37" s="39"/>
      <c r="F37" s="40"/>
      <c r="G37" s="40"/>
      <c r="H37" s="41"/>
      <c r="J37" s="221"/>
    </row>
    <row r="38" spans="1:10" ht="15" customHeight="1">
      <c r="A38" s="37"/>
      <c r="B38" s="77"/>
      <c r="C38" s="80" t="s">
        <v>1012</v>
      </c>
      <c r="D38" s="78"/>
      <c r="E38" s="39"/>
      <c r="F38" s="40"/>
      <c r="G38" s="40"/>
      <c r="H38" s="41"/>
      <c r="J38" s="221"/>
    </row>
    <row r="39" spans="1:10" ht="15" customHeight="1">
      <c r="A39" s="37"/>
      <c r="B39" s="77"/>
      <c r="C39" s="80" t="s">
        <v>1013</v>
      </c>
      <c r="D39" s="78"/>
      <c r="E39" s="39"/>
      <c r="F39" s="40"/>
      <c r="G39" s="40"/>
      <c r="H39" s="41"/>
      <c r="J39" s="221"/>
    </row>
    <row r="40" spans="1:10" ht="15" customHeight="1">
      <c r="A40" s="37"/>
      <c r="B40" s="77"/>
      <c r="C40" s="80" t="s">
        <v>1014</v>
      </c>
      <c r="D40" s="78"/>
      <c r="E40" s="39"/>
      <c r="F40" s="40"/>
      <c r="G40" s="40"/>
      <c r="H40" s="41"/>
      <c r="J40" s="221"/>
    </row>
    <row r="41" spans="1:10" ht="15" customHeight="1">
      <c r="A41" s="37"/>
      <c r="B41" s="77"/>
      <c r="C41" s="80" t="s">
        <v>1015</v>
      </c>
      <c r="D41" s="78"/>
      <c r="E41" s="39"/>
      <c r="F41" s="40"/>
      <c r="G41" s="40"/>
      <c r="H41" s="41"/>
      <c r="J41" s="221"/>
    </row>
    <row r="42" spans="1:10" ht="15" customHeight="1">
      <c r="A42" s="37"/>
      <c r="B42" s="77"/>
      <c r="C42" s="80" t="s">
        <v>994</v>
      </c>
      <c r="D42" s="78"/>
      <c r="E42" s="39"/>
      <c r="F42" s="40"/>
      <c r="G42" s="40"/>
      <c r="H42" s="41"/>
      <c r="J42" s="221"/>
    </row>
    <row r="43" spans="1:10" ht="15" customHeight="1">
      <c r="A43" s="37"/>
      <c r="B43" s="77"/>
      <c r="C43" s="81" t="s">
        <v>1016</v>
      </c>
      <c r="D43" s="87"/>
      <c r="E43" s="84">
        <v>1</v>
      </c>
      <c r="F43" s="85"/>
      <c r="G43" s="85">
        <f>G35</f>
        <v>0</v>
      </c>
      <c r="H43" s="86">
        <v>0</v>
      </c>
      <c r="J43" s="221"/>
    </row>
    <row r="44" spans="1:10" ht="15" customHeight="1" thickBot="1">
      <c r="A44" s="88"/>
      <c r="B44" s="79"/>
      <c r="C44" s="94"/>
      <c r="D44" s="79"/>
      <c r="E44" s="89"/>
      <c r="F44" s="90"/>
      <c r="G44" s="90"/>
      <c r="H44" s="91"/>
      <c r="J44" s="221"/>
    </row>
    <row r="45" spans="1:10" ht="24" customHeight="1" thickBot="1">
      <c r="A45" s="127">
        <v>4</v>
      </c>
      <c r="B45" s="128" t="s">
        <v>972</v>
      </c>
      <c r="C45" s="128" t="s">
        <v>973</v>
      </c>
      <c r="D45" s="128" t="s">
        <v>995</v>
      </c>
      <c r="E45" s="129">
        <v>1</v>
      </c>
      <c r="F45" s="130"/>
      <c r="G45" s="130">
        <f>ROUND(F45*E45,2)</f>
        <v>0</v>
      </c>
      <c r="H45" s="131">
        <v>0</v>
      </c>
      <c r="J45" s="221"/>
    </row>
    <row r="46" spans="1:10" ht="24" customHeight="1">
      <c r="A46" s="137"/>
      <c r="B46" s="112"/>
      <c r="C46" s="138" t="s">
        <v>1017</v>
      </c>
      <c r="D46" s="112"/>
      <c r="E46" s="139"/>
      <c r="F46" s="134"/>
      <c r="G46" s="134"/>
      <c r="H46" s="135"/>
      <c r="J46" s="221"/>
    </row>
    <row r="47" spans="1:10" ht="24" customHeight="1">
      <c r="A47" s="118"/>
      <c r="B47" s="95"/>
      <c r="C47" s="117" t="s">
        <v>1018</v>
      </c>
      <c r="D47" s="95"/>
      <c r="E47" s="119"/>
      <c r="F47" s="90"/>
      <c r="G47" s="90"/>
      <c r="H47" s="91"/>
      <c r="J47" s="221"/>
    </row>
    <row r="48" spans="1:10" ht="15" customHeight="1">
      <c r="A48" s="88"/>
      <c r="B48" s="92"/>
      <c r="C48" s="80" t="s">
        <v>1019</v>
      </c>
      <c r="D48" s="93"/>
      <c r="E48" s="89"/>
      <c r="F48" s="90"/>
      <c r="G48" s="90"/>
      <c r="H48" s="91"/>
      <c r="J48" s="221"/>
    </row>
    <row r="49" spans="1:10" ht="15" customHeight="1">
      <c r="A49" s="88"/>
      <c r="B49" s="92"/>
      <c r="C49" s="80" t="s">
        <v>994</v>
      </c>
      <c r="D49" s="93"/>
      <c r="E49" s="89"/>
      <c r="F49" s="90"/>
      <c r="G49" s="90"/>
      <c r="H49" s="91"/>
      <c r="J49" s="221"/>
    </row>
    <row r="50" spans="1:10" ht="15" customHeight="1">
      <c r="A50" s="88"/>
      <c r="B50" s="92"/>
      <c r="C50" s="81" t="s">
        <v>1020</v>
      </c>
      <c r="D50" s="93"/>
      <c r="E50" s="84">
        <v>1</v>
      </c>
      <c r="F50" s="85"/>
      <c r="G50" s="85">
        <f>G45</f>
        <v>0</v>
      </c>
      <c r="H50" s="86">
        <v>0</v>
      </c>
      <c r="J50" s="221"/>
    </row>
    <row r="51" spans="1:10" ht="15" customHeight="1" thickBot="1">
      <c r="A51" s="88"/>
      <c r="B51" s="79"/>
      <c r="C51" s="94"/>
      <c r="D51" s="79"/>
      <c r="E51" s="89"/>
      <c r="F51" s="90"/>
      <c r="G51" s="90"/>
      <c r="H51" s="91"/>
      <c r="J51" s="221"/>
    </row>
    <row r="52" spans="1:10" ht="24" customHeight="1" thickBot="1">
      <c r="A52" s="127">
        <v>5</v>
      </c>
      <c r="B52" s="128" t="s">
        <v>974</v>
      </c>
      <c r="C52" s="128" t="s">
        <v>975</v>
      </c>
      <c r="D52" s="128" t="s">
        <v>995</v>
      </c>
      <c r="E52" s="129">
        <v>1</v>
      </c>
      <c r="F52" s="130"/>
      <c r="G52" s="130">
        <f>ROUND(F52*E52,2)</f>
        <v>0</v>
      </c>
      <c r="H52" s="131">
        <v>0</v>
      </c>
      <c r="J52" s="221"/>
    </row>
    <row r="53" spans="1:10" ht="15" customHeight="1">
      <c r="A53" s="111"/>
      <c r="B53" s="112"/>
      <c r="C53" s="113" t="s">
        <v>1021</v>
      </c>
      <c r="D53" s="112"/>
      <c r="E53" s="114"/>
      <c r="F53" s="115"/>
      <c r="G53" s="115"/>
      <c r="H53" s="116"/>
      <c r="J53" s="221"/>
    </row>
    <row r="54" spans="1:10" ht="15" customHeight="1">
      <c r="A54" s="103"/>
      <c r="B54" s="95"/>
      <c r="C54" s="80" t="s">
        <v>1022</v>
      </c>
      <c r="D54" s="95"/>
      <c r="E54" s="96"/>
      <c r="F54" s="97"/>
      <c r="G54" s="97"/>
      <c r="H54" s="104"/>
      <c r="J54" s="221"/>
    </row>
    <row r="55" spans="1:10" ht="15" customHeight="1">
      <c r="A55" s="103"/>
      <c r="B55" s="95"/>
      <c r="C55" s="80" t="s">
        <v>994</v>
      </c>
      <c r="D55" s="95"/>
      <c r="E55" s="96"/>
      <c r="F55" s="97"/>
      <c r="G55" s="97"/>
      <c r="H55" s="104"/>
      <c r="J55" s="221"/>
    </row>
    <row r="56" spans="1:10" ht="15" customHeight="1" thickBot="1">
      <c r="A56" s="105"/>
      <c r="B56" s="106"/>
      <c r="C56" s="107" t="s">
        <v>1023</v>
      </c>
      <c r="D56" s="106"/>
      <c r="E56" s="120">
        <v>1</v>
      </c>
      <c r="F56" s="121"/>
      <c r="G56" s="121">
        <f>G52</f>
        <v>0</v>
      </c>
      <c r="H56" s="122">
        <v>0</v>
      </c>
      <c r="J56" s="221"/>
    </row>
    <row r="57" spans="1:10" ht="15" customHeight="1">
      <c r="A57" s="60"/>
      <c r="B57" s="61"/>
      <c r="C57" s="61"/>
      <c r="D57" s="61"/>
      <c r="E57" s="62"/>
      <c r="F57" s="63"/>
      <c r="G57" s="63"/>
      <c r="H57" s="62"/>
    </row>
    <row r="58" spans="1:10" ht="21" customHeight="1">
      <c r="A58" s="52"/>
      <c r="B58" s="53"/>
      <c r="C58" s="53" t="s">
        <v>132</v>
      </c>
      <c r="D58" s="53"/>
      <c r="E58" s="54"/>
      <c r="F58" s="55"/>
      <c r="G58" s="55">
        <f>G11</f>
        <v>0</v>
      </c>
      <c r="H58" s="54">
        <v>0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4" fitToHeight="100" orientation="portrait" blackAndWhite="1" r:id="rId1"/>
  <headerFooter alignWithMargins="0">
    <oddFooter>&amp;C   Strana &amp;P  z &amp;N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Q481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7.16406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7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7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7" ht="12.75" customHeight="1">
      <c r="A3" s="21" t="s">
        <v>962</v>
      </c>
      <c r="B3" s="20"/>
      <c r="C3" s="20"/>
      <c r="D3" s="20"/>
      <c r="E3" s="7" t="s">
        <v>958</v>
      </c>
      <c r="F3" s="20"/>
      <c r="G3" s="20"/>
      <c r="H3" s="20"/>
    </row>
    <row r="4" spans="1:17" ht="13.5" customHeight="1">
      <c r="A4" s="410" t="s">
        <v>433</v>
      </c>
      <c r="B4" s="410"/>
      <c r="C4" s="21" t="s">
        <v>976</v>
      </c>
      <c r="D4" s="20"/>
      <c r="E4" s="7" t="s">
        <v>134</v>
      </c>
      <c r="F4" s="20"/>
      <c r="G4" s="20"/>
      <c r="H4" s="20"/>
    </row>
    <row r="5" spans="1:17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7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7" ht="6.75" customHeight="1" thickBot="1">
      <c r="A7" s="20"/>
      <c r="B7" s="20"/>
      <c r="C7" s="20"/>
      <c r="D7" s="20"/>
      <c r="E7" s="20"/>
      <c r="F7" s="20"/>
      <c r="G7" s="20"/>
      <c r="H7" s="20"/>
    </row>
    <row r="8" spans="1:17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  <c r="J8" s="52"/>
      <c r="K8" s="53"/>
      <c r="L8" s="53"/>
      <c r="M8" s="53"/>
      <c r="N8" s="54"/>
      <c r="O8" s="55"/>
      <c r="P8" s="55"/>
      <c r="Q8" s="54"/>
    </row>
    <row r="9" spans="1:17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>
        <v>9</v>
      </c>
      <c r="H9" s="23">
        <v>10</v>
      </c>
    </row>
    <row r="10" spans="1:17" ht="3" customHeight="1">
      <c r="A10" s="22"/>
      <c r="B10" s="22"/>
      <c r="C10" s="22"/>
      <c r="D10" s="22"/>
      <c r="E10" s="22"/>
      <c r="F10" s="22"/>
      <c r="G10" s="22"/>
      <c r="H10" s="22"/>
    </row>
    <row r="11" spans="1:17" ht="14.25" customHeight="1">
      <c r="A11" s="24"/>
      <c r="B11" s="25" t="s">
        <v>426</v>
      </c>
      <c r="C11" s="25" t="s">
        <v>427</v>
      </c>
      <c r="D11" s="25"/>
      <c r="E11" s="26"/>
      <c r="F11" s="27"/>
      <c r="G11" s="27">
        <f>G12</f>
        <v>0</v>
      </c>
      <c r="H11" s="26">
        <v>0</v>
      </c>
    </row>
    <row r="12" spans="1:17" ht="21" customHeight="1" thickBot="1">
      <c r="A12" s="28"/>
      <c r="B12" s="29" t="s">
        <v>428</v>
      </c>
      <c r="C12" s="29" t="s">
        <v>429</v>
      </c>
      <c r="D12" s="29"/>
      <c r="E12" s="30"/>
      <c r="F12" s="31"/>
      <c r="G12" s="31">
        <f>G13</f>
        <v>0</v>
      </c>
      <c r="H12" s="30">
        <v>0</v>
      </c>
    </row>
    <row r="13" spans="1:17" ht="24" customHeight="1" thickBot="1">
      <c r="A13" s="148">
        <v>1</v>
      </c>
      <c r="B13" s="149" t="s">
        <v>768</v>
      </c>
      <c r="C13" s="149" t="s">
        <v>977</v>
      </c>
      <c r="D13" s="149" t="s">
        <v>995</v>
      </c>
      <c r="E13" s="150">
        <v>1</v>
      </c>
      <c r="F13" s="151"/>
      <c r="G13" s="151">
        <f>F13*E13</f>
        <v>0</v>
      </c>
      <c r="H13" s="152">
        <v>0</v>
      </c>
      <c r="J13" s="221"/>
    </row>
    <row r="14" spans="1:17" s="210" customFormat="1" ht="12" customHeight="1">
      <c r="A14" s="361"/>
      <c r="B14" s="362"/>
      <c r="C14" s="363" t="s">
        <v>1348</v>
      </c>
      <c r="D14" s="364"/>
      <c r="E14" s="365"/>
      <c r="F14" s="366"/>
      <c r="G14" s="366"/>
      <c r="H14" s="367"/>
    </row>
    <row r="15" spans="1:17" s="210" customFormat="1" ht="12" customHeight="1">
      <c r="A15" s="215"/>
      <c r="B15" s="216"/>
      <c r="C15" s="358" t="s">
        <v>1349</v>
      </c>
      <c r="D15" s="360" t="s">
        <v>177</v>
      </c>
      <c r="E15" s="359">
        <v>1</v>
      </c>
      <c r="F15" s="220"/>
      <c r="G15" s="220"/>
      <c r="H15" s="209"/>
    </row>
    <row r="16" spans="1:17" s="210" customFormat="1" ht="12" customHeight="1">
      <c r="A16" s="215"/>
      <c r="B16" s="216"/>
      <c r="C16" s="358" t="s">
        <v>1350</v>
      </c>
      <c r="D16" s="360"/>
      <c r="E16" s="359"/>
      <c r="F16" s="220"/>
      <c r="G16" s="220"/>
      <c r="H16" s="209"/>
    </row>
    <row r="17" spans="1:8" s="210" customFormat="1" ht="12" customHeight="1">
      <c r="A17" s="215"/>
      <c r="B17" s="216"/>
      <c r="C17" s="358" t="s">
        <v>1351</v>
      </c>
      <c r="D17" s="360"/>
      <c r="E17" s="359"/>
      <c r="F17" s="220"/>
      <c r="G17" s="220"/>
      <c r="H17" s="209"/>
    </row>
    <row r="18" spans="1:8" s="210" customFormat="1" ht="12" customHeight="1">
      <c r="A18" s="215"/>
      <c r="B18" s="216"/>
      <c r="C18" s="358" t="s">
        <v>1352</v>
      </c>
      <c r="D18" s="360"/>
      <c r="E18" s="359"/>
      <c r="F18" s="220"/>
      <c r="G18" s="220"/>
      <c r="H18" s="209"/>
    </row>
    <row r="19" spans="1:8" s="210" customFormat="1" ht="12" customHeight="1">
      <c r="A19" s="215"/>
      <c r="B19" s="216"/>
      <c r="C19" s="358" t="s">
        <v>1353</v>
      </c>
      <c r="D19" s="360"/>
      <c r="E19" s="359"/>
      <c r="F19" s="220"/>
      <c r="G19" s="220"/>
      <c r="H19" s="209"/>
    </row>
    <row r="20" spans="1:8" s="210" customFormat="1" ht="12" customHeight="1">
      <c r="A20" s="215"/>
      <c r="B20" s="216"/>
      <c r="C20" s="358" t="s">
        <v>1354</v>
      </c>
      <c r="D20" s="360"/>
      <c r="E20" s="359"/>
      <c r="F20" s="220"/>
      <c r="G20" s="220"/>
      <c r="H20" s="209"/>
    </row>
    <row r="21" spans="1:8" s="210" customFormat="1" ht="12" customHeight="1">
      <c r="A21" s="215"/>
      <c r="B21" s="216"/>
      <c r="C21" s="358" t="s">
        <v>1355</v>
      </c>
      <c r="D21" s="360"/>
      <c r="E21" s="359"/>
      <c r="F21" s="220"/>
      <c r="G21" s="220"/>
      <c r="H21" s="209"/>
    </row>
    <row r="22" spans="1:8" s="210" customFormat="1" ht="12" customHeight="1">
      <c r="A22" s="215"/>
      <c r="B22" s="216"/>
      <c r="C22" s="358" t="s">
        <v>1356</v>
      </c>
      <c r="D22" s="360" t="s">
        <v>177</v>
      </c>
      <c r="E22" s="359">
        <v>1</v>
      </c>
      <c r="F22" s="220"/>
      <c r="G22" s="220"/>
      <c r="H22" s="209"/>
    </row>
    <row r="23" spans="1:8" s="210" customFormat="1" ht="12" customHeight="1">
      <c r="A23" s="215"/>
      <c r="B23" s="216"/>
      <c r="C23" s="358" t="s">
        <v>1357</v>
      </c>
      <c r="D23" s="360"/>
      <c r="E23" s="359"/>
      <c r="F23" s="220"/>
      <c r="G23" s="220"/>
      <c r="H23" s="209"/>
    </row>
    <row r="24" spans="1:8" s="210" customFormat="1" ht="12" customHeight="1">
      <c r="A24" s="215"/>
      <c r="B24" s="216"/>
      <c r="C24" s="358" t="s">
        <v>1351</v>
      </c>
      <c r="D24" s="360"/>
      <c r="E24" s="359"/>
      <c r="F24" s="220"/>
      <c r="G24" s="220"/>
      <c r="H24" s="209"/>
    </row>
    <row r="25" spans="1:8" s="210" customFormat="1" ht="12" customHeight="1">
      <c r="A25" s="215"/>
      <c r="B25" s="216"/>
      <c r="C25" s="358" t="s">
        <v>1353</v>
      </c>
      <c r="D25" s="360"/>
      <c r="E25" s="359"/>
      <c r="F25" s="220"/>
      <c r="G25" s="220"/>
      <c r="H25" s="209"/>
    </row>
    <row r="26" spans="1:8" s="210" customFormat="1" ht="12" customHeight="1">
      <c r="A26" s="215"/>
      <c r="B26" s="216"/>
      <c r="C26" s="358" t="s">
        <v>1354</v>
      </c>
      <c r="D26" s="360"/>
      <c r="E26" s="359"/>
      <c r="F26" s="220"/>
      <c r="G26" s="220"/>
      <c r="H26" s="209"/>
    </row>
    <row r="27" spans="1:8" s="210" customFormat="1" ht="12" customHeight="1">
      <c r="A27" s="215"/>
      <c r="B27" s="216"/>
      <c r="C27" s="358" t="s">
        <v>1358</v>
      </c>
      <c r="D27" s="360"/>
      <c r="E27" s="359"/>
      <c r="F27" s="220"/>
      <c r="G27" s="220"/>
      <c r="H27" s="209"/>
    </row>
    <row r="28" spans="1:8" s="210" customFormat="1" ht="12" customHeight="1">
      <c r="A28" s="215"/>
      <c r="B28" s="216"/>
      <c r="C28" s="358" t="s">
        <v>1359</v>
      </c>
      <c r="D28" s="360"/>
      <c r="E28" s="359"/>
      <c r="F28" s="220"/>
      <c r="G28" s="220"/>
      <c r="H28" s="209"/>
    </row>
    <row r="29" spans="1:8" s="210" customFormat="1" ht="12" customHeight="1">
      <c r="A29" s="215"/>
      <c r="B29" s="216"/>
      <c r="C29" s="358" t="s">
        <v>1360</v>
      </c>
      <c r="D29" s="360" t="s">
        <v>177</v>
      </c>
      <c r="E29" s="359">
        <v>1</v>
      </c>
      <c r="F29" s="220"/>
      <c r="G29" s="220"/>
      <c r="H29" s="209"/>
    </row>
    <row r="30" spans="1:8" s="210" customFormat="1" ht="12" customHeight="1">
      <c r="A30" s="215"/>
      <c r="B30" s="216"/>
      <c r="C30" s="358" t="s">
        <v>1361</v>
      </c>
      <c r="D30" s="360" t="s">
        <v>177</v>
      </c>
      <c r="E30" s="359">
        <v>1</v>
      </c>
      <c r="F30" s="220"/>
      <c r="G30" s="220"/>
      <c r="H30" s="209"/>
    </row>
    <row r="31" spans="1:8" s="210" customFormat="1" ht="12" customHeight="1">
      <c r="A31" s="215"/>
      <c r="B31" s="216"/>
      <c r="C31" s="358" t="s">
        <v>1362</v>
      </c>
      <c r="D31" s="360" t="s">
        <v>177</v>
      </c>
      <c r="E31" s="359">
        <v>2</v>
      </c>
      <c r="F31" s="220"/>
      <c r="G31" s="220"/>
      <c r="H31" s="209"/>
    </row>
    <row r="32" spans="1:8" s="210" customFormat="1" ht="12" customHeight="1">
      <c r="A32" s="215"/>
      <c r="B32" s="216"/>
      <c r="C32" s="358" t="s">
        <v>1363</v>
      </c>
      <c r="D32" s="360" t="s">
        <v>177</v>
      </c>
      <c r="E32" s="359">
        <v>1</v>
      </c>
      <c r="F32" s="220"/>
      <c r="G32" s="220"/>
      <c r="H32" s="209"/>
    </row>
    <row r="33" spans="1:8" s="210" customFormat="1" ht="12" customHeight="1">
      <c r="A33" s="215"/>
      <c r="B33" s="216"/>
      <c r="C33" s="358" t="s">
        <v>1364</v>
      </c>
      <c r="D33" s="360" t="s">
        <v>177</v>
      </c>
      <c r="E33" s="359">
        <v>4</v>
      </c>
      <c r="F33" s="220"/>
      <c r="G33" s="220"/>
      <c r="H33" s="209"/>
    </row>
    <row r="34" spans="1:8" s="210" customFormat="1" ht="12" customHeight="1">
      <c r="A34" s="215"/>
      <c r="B34" s="216"/>
      <c r="C34" s="358" t="s">
        <v>1365</v>
      </c>
      <c r="D34" s="360" t="s">
        <v>177</v>
      </c>
      <c r="E34" s="359">
        <v>1</v>
      </c>
      <c r="F34" s="220"/>
      <c r="G34" s="220"/>
      <c r="H34" s="209"/>
    </row>
    <row r="35" spans="1:8" s="210" customFormat="1" ht="12" customHeight="1">
      <c r="A35" s="215"/>
      <c r="B35" s="216"/>
      <c r="C35" s="358" t="s">
        <v>1366</v>
      </c>
      <c r="D35" s="360" t="s">
        <v>177</v>
      </c>
      <c r="E35" s="359">
        <v>1</v>
      </c>
      <c r="F35" s="220"/>
      <c r="G35" s="220"/>
      <c r="H35" s="209"/>
    </row>
    <row r="36" spans="1:8" s="210" customFormat="1" ht="12" customHeight="1">
      <c r="A36" s="215"/>
      <c r="B36" s="216"/>
      <c r="C36" s="358" t="s">
        <v>1367</v>
      </c>
      <c r="D36" s="360" t="s">
        <v>177</v>
      </c>
      <c r="E36" s="359">
        <v>1</v>
      </c>
      <c r="F36" s="220"/>
      <c r="G36" s="220"/>
      <c r="H36" s="209"/>
    </row>
    <row r="37" spans="1:8" s="210" customFormat="1" ht="12" customHeight="1">
      <c r="A37" s="215"/>
      <c r="B37" s="216"/>
      <c r="C37" s="358" t="s">
        <v>1368</v>
      </c>
      <c r="D37" s="360" t="s">
        <v>177</v>
      </c>
      <c r="E37" s="359">
        <v>1</v>
      </c>
      <c r="F37" s="220"/>
      <c r="G37" s="220"/>
      <c r="H37" s="209"/>
    </row>
    <row r="38" spans="1:8" s="210" customFormat="1" ht="12" customHeight="1">
      <c r="A38" s="215"/>
      <c r="B38" s="216"/>
      <c r="C38" s="358" t="s">
        <v>1369</v>
      </c>
      <c r="D38" s="360" t="s">
        <v>177</v>
      </c>
      <c r="E38" s="359">
        <v>1</v>
      </c>
      <c r="F38" s="220"/>
      <c r="G38" s="220"/>
      <c r="H38" s="209"/>
    </row>
    <row r="39" spans="1:8" s="210" customFormat="1" ht="12" customHeight="1">
      <c r="A39" s="215"/>
      <c r="B39" s="216"/>
      <c r="C39" s="358" t="s">
        <v>1370</v>
      </c>
      <c r="D39" s="360" t="s">
        <v>177</v>
      </c>
      <c r="E39" s="359">
        <v>2</v>
      </c>
      <c r="F39" s="220"/>
      <c r="G39" s="220"/>
      <c r="H39" s="209"/>
    </row>
    <row r="40" spans="1:8" s="210" customFormat="1" ht="12" customHeight="1">
      <c r="A40" s="215"/>
      <c r="B40" s="216"/>
      <c r="C40" s="358" t="s">
        <v>1371</v>
      </c>
      <c r="D40" s="360" t="s">
        <v>177</v>
      </c>
      <c r="E40" s="359">
        <v>1</v>
      </c>
      <c r="F40" s="220"/>
      <c r="G40" s="220"/>
      <c r="H40" s="209"/>
    </row>
    <row r="41" spans="1:8" s="210" customFormat="1" ht="12" customHeight="1">
      <c r="A41" s="215"/>
      <c r="B41" s="216"/>
      <c r="C41" s="358" t="s">
        <v>1372</v>
      </c>
      <c r="D41" s="360" t="s">
        <v>177</v>
      </c>
      <c r="E41" s="359">
        <v>1</v>
      </c>
      <c r="F41" s="220"/>
      <c r="G41" s="220"/>
      <c r="H41" s="209"/>
    </row>
    <row r="42" spans="1:8" s="210" customFormat="1" ht="12" customHeight="1">
      <c r="A42" s="215"/>
      <c r="B42" s="216"/>
      <c r="C42" s="358" t="s">
        <v>1373</v>
      </c>
      <c r="D42" s="360" t="s">
        <v>177</v>
      </c>
      <c r="E42" s="359">
        <v>1</v>
      </c>
      <c r="F42" s="220"/>
      <c r="G42" s="220"/>
      <c r="H42" s="209"/>
    </row>
    <row r="43" spans="1:8" s="210" customFormat="1" ht="12" customHeight="1">
      <c r="A43" s="215"/>
      <c r="B43" s="216"/>
      <c r="C43" s="358" t="s">
        <v>1374</v>
      </c>
      <c r="D43" s="360" t="s">
        <v>177</v>
      </c>
      <c r="E43" s="359">
        <v>2</v>
      </c>
      <c r="F43" s="220"/>
      <c r="G43" s="220"/>
      <c r="H43" s="209"/>
    </row>
    <row r="44" spans="1:8" s="210" customFormat="1" ht="12" customHeight="1">
      <c r="A44" s="215"/>
      <c r="B44" s="216"/>
      <c r="C44" s="358" t="s">
        <v>1375</v>
      </c>
      <c r="D44" s="360" t="s">
        <v>177</v>
      </c>
      <c r="E44" s="359">
        <v>1</v>
      </c>
      <c r="F44" s="220"/>
      <c r="G44" s="220"/>
      <c r="H44" s="209"/>
    </row>
    <row r="45" spans="1:8" s="210" customFormat="1" ht="12" customHeight="1">
      <c r="A45" s="215"/>
      <c r="B45" s="216"/>
      <c r="C45" s="358" t="s">
        <v>1376</v>
      </c>
      <c r="D45" s="360" t="s">
        <v>177</v>
      </c>
      <c r="E45" s="359">
        <v>1</v>
      </c>
      <c r="F45" s="220"/>
      <c r="G45" s="220"/>
      <c r="H45" s="209"/>
    </row>
    <row r="46" spans="1:8" s="210" customFormat="1" ht="12" customHeight="1">
      <c r="A46" s="215"/>
      <c r="B46" s="216"/>
      <c r="C46" s="358" t="s">
        <v>1377</v>
      </c>
      <c r="D46" s="360" t="s">
        <v>177</v>
      </c>
      <c r="E46" s="359">
        <v>4</v>
      </c>
      <c r="F46" s="220"/>
      <c r="G46" s="220"/>
      <c r="H46" s="209"/>
    </row>
    <row r="47" spans="1:8" s="210" customFormat="1" ht="12" customHeight="1">
      <c r="A47" s="215"/>
      <c r="B47" s="216"/>
      <c r="C47" s="358" t="s">
        <v>1376</v>
      </c>
      <c r="D47" s="360" t="s">
        <v>177</v>
      </c>
      <c r="E47" s="359">
        <v>1</v>
      </c>
      <c r="F47" s="220"/>
      <c r="G47" s="220"/>
      <c r="H47" s="209"/>
    </row>
    <row r="48" spans="1:8" s="210" customFormat="1" ht="12" customHeight="1">
      <c r="A48" s="215"/>
      <c r="B48" s="216"/>
      <c r="C48" s="358" t="s">
        <v>1378</v>
      </c>
      <c r="D48" s="360" t="s">
        <v>177</v>
      </c>
      <c r="E48" s="359">
        <v>1</v>
      </c>
      <c r="F48" s="220"/>
      <c r="G48" s="220"/>
      <c r="H48" s="209"/>
    </row>
    <row r="49" spans="1:8" s="210" customFormat="1" ht="12" customHeight="1">
      <c r="A49" s="215"/>
      <c r="B49" s="216"/>
      <c r="C49" s="358" t="s">
        <v>1379</v>
      </c>
      <c r="D49" s="360" t="s">
        <v>177</v>
      </c>
      <c r="E49" s="359">
        <v>3</v>
      </c>
      <c r="F49" s="220"/>
      <c r="G49" s="220"/>
      <c r="H49" s="209"/>
    </row>
    <row r="50" spans="1:8" s="210" customFormat="1" ht="12" customHeight="1">
      <c r="A50" s="215"/>
      <c r="B50" s="216"/>
      <c r="C50" s="358" t="s">
        <v>1380</v>
      </c>
      <c r="D50" s="360" t="s">
        <v>177</v>
      </c>
      <c r="E50" s="359">
        <v>9</v>
      </c>
      <c r="F50" s="220"/>
      <c r="G50" s="220"/>
      <c r="H50" s="209"/>
    </row>
    <row r="51" spans="1:8" s="210" customFormat="1" ht="12" customHeight="1">
      <c r="A51" s="215"/>
      <c r="B51" s="216"/>
      <c r="C51" s="358" t="s">
        <v>1380</v>
      </c>
      <c r="D51" s="360" t="s">
        <v>177</v>
      </c>
      <c r="E51" s="359">
        <v>1</v>
      </c>
      <c r="F51" s="220"/>
      <c r="G51" s="220"/>
      <c r="H51" s="209"/>
    </row>
    <row r="52" spans="1:8" s="210" customFormat="1" ht="12" customHeight="1">
      <c r="A52" s="215"/>
      <c r="B52" s="216"/>
      <c r="C52" s="358" t="s">
        <v>1381</v>
      </c>
      <c r="D52" s="360" t="s">
        <v>177</v>
      </c>
      <c r="E52" s="359">
        <v>1</v>
      </c>
      <c r="F52" s="220"/>
      <c r="G52" s="220"/>
      <c r="H52" s="209"/>
    </row>
    <row r="53" spans="1:8" s="210" customFormat="1" ht="12" customHeight="1">
      <c r="A53" s="215"/>
      <c r="B53" s="216"/>
      <c r="C53" s="358" t="s">
        <v>1380</v>
      </c>
      <c r="D53" s="360" t="s">
        <v>177</v>
      </c>
      <c r="E53" s="359">
        <v>1</v>
      </c>
      <c r="F53" s="220"/>
      <c r="G53" s="220"/>
      <c r="H53" s="209"/>
    </row>
    <row r="54" spans="1:8" s="210" customFormat="1" ht="12" customHeight="1">
      <c r="A54" s="215"/>
      <c r="B54" s="216"/>
      <c r="C54" s="358" t="s">
        <v>1380</v>
      </c>
      <c r="D54" s="360" t="s">
        <v>177</v>
      </c>
      <c r="E54" s="359">
        <v>4</v>
      </c>
      <c r="F54" s="220"/>
      <c r="G54" s="220"/>
      <c r="H54" s="209"/>
    </row>
    <row r="55" spans="1:8" s="210" customFormat="1" ht="12" customHeight="1">
      <c r="A55" s="215"/>
      <c r="B55" s="216"/>
      <c r="C55" s="358" t="s">
        <v>1380</v>
      </c>
      <c r="D55" s="360" t="s">
        <v>177</v>
      </c>
      <c r="E55" s="359">
        <v>3</v>
      </c>
      <c r="F55" s="220"/>
      <c r="G55" s="220"/>
      <c r="H55" s="209"/>
    </row>
    <row r="56" spans="1:8" s="210" customFormat="1" ht="12" customHeight="1">
      <c r="A56" s="215"/>
      <c r="B56" s="216"/>
      <c r="C56" s="358" t="s">
        <v>1380</v>
      </c>
      <c r="D56" s="360" t="s">
        <v>177</v>
      </c>
      <c r="E56" s="359">
        <v>1</v>
      </c>
      <c r="F56" s="220"/>
      <c r="G56" s="220"/>
      <c r="H56" s="209"/>
    </row>
    <row r="57" spans="1:8" s="210" customFormat="1" ht="12" customHeight="1">
      <c r="A57" s="215"/>
      <c r="B57" s="216"/>
      <c r="C57" s="358" t="s">
        <v>1380</v>
      </c>
      <c r="D57" s="360" t="s">
        <v>177</v>
      </c>
      <c r="E57" s="359">
        <v>1</v>
      </c>
      <c r="F57" s="220"/>
      <c r="G57" s="220"/>
      <c r="H57" s="209"/>
    </row>
    <row r="58" spans="1:8" s="210" customFormat="1" ht="12" customHeight="1">
      <c r="A58" s="215"/>
      <c r="B58" s="216"/>
      <c r="C58" s="358" t="s">
        <v>1376</v>
      </c>
      <c r="D58" s="360" t="s">
        <v>177</v>
      </c>
      <c r="E58" s="359">
        <v>3</v>
      </c>
      <c r="F58" s="220"/>
      <c r="G58" s="220"/>
      <c r="H58" s="209"/>
    </row>
    <row r="59" spans="1:8" s="210" customFormat="1" ht="12" customHeight="1">
      <c r="A59" s="215"/>
      <c r="B59" s="216"/>
      <c r="C59" s="358" t="s">
        <v>1377</v>
      </c>
      <c r="D59" s="360" t="s">
        <v>177</v>
      </c>
      <c r="E59" s="359">
        <v>9</v>
      </c>
      <c r="F59" s="220"/>
      <c r="G59" s="220"/>
      <c r="H59" s="209"/>
    </row>
    <row r="60" spans="1:8" s="210" customFormat="1" ht="12" customHeight="1">
      <c r="A60" s="215"/>
      <c r="B60" s="216"/>
      <c r="C60" s="358" t="s">
        <v>1382</v>
      </c>
      <c r="D60" s="360" t="s">
        <v>177</v>
      </c>
      <c r="E60" s="359">
        <v>2</v>
      </c>
      <c r="F60" s="220"/>
      <c r="G60" s="220"/>
      <c r="H60" s="209"/>
    </row>
    <row r="61" spans="1:8" s="210" customFormat="1" ht="12" customHeight="1">
      <c r="A61" s="215"/>
      <c r="B61" s="216"/>
      <c r="C61" s="358" t="s">
        <v>1289</v>
      </c>
      <c r="D61" s="360" t="s">
        <v>177</v>
      </c>
      <c r="E61" s="359">
        <v>1</v>
      </c>
      <c r="F61" s="220"/>
      <c r="G61" s="220"/>
      <c r="H61" s="209"/>
    </row>
    <row r="62" spans="1:8" s="210" customFormat="1" ht="12" customHeight="1">
      <c r="A62" s="215"/>
      <c r="B62" s="216"/>
      <c r="C62" s="358" t="s">
        <v>1289</v>
      </c>
      <c r="D62" s="360" t="s">
        <v>177</v>
      </c>
      <c r="E62" s="359">
        <v>8</v>
      </c>
      <c r="F62" s="220"/>
      <c r="G62" s="220"/>
      <c r="H62" s="209"/>
    </row>
    <row r="63" spans="1:8" s="210" customFormat="1" ht="12" customHeight="1">
      <c r="A63" s="215"/>
      <c r="B63" s="216"/>
      <c r="C63" s="358" t="s">
        <v>1288</v>
      </c>
      <c r="D63" s="360" t="s">
        <v>177</v>
      </c>
      <c r="E63" s="359">
        <v>8</v>
      </c>
      <c r="F63" s="220"/>
      <c r="G63" s="220"/>
      <c r="H63" s="209"/>
    </row>
    <row r="64" spans="1:8" s="210" customFormat="1" ht="12" customHeight="1">
      <c r="A64" s="215"/>
      <c r="B64" s="216"/>
      <c r="C64" s="358" t="s">
        <v>1383</v>
      </c>
      <c r="D64" s="360" t="s">
        <v>177</v>
      </c>
      <c r="E64" s="359">
        <v>8</v>
      </c>
      <c r="F64" s="220"/>
      <c r="G64" s="220"/>
      <c r="H64" s="209"/>
    </row>
    <row r="65" spans="1:8" s="210" customFormat="1" ht="12" customHeight="1">
      <c r="A65" s="215"/>
      <c r="B65" s="216"/>
      <c r="C65" s="358" t="s">
        <v>1288</v>
      </c>
      <c r="D65" s="360" t="s">
        <v>177</v>
      </c>
      <c r="E65" s="359">
        <v>8</v>
      </c>
      <c r="F65" s="220"/>
      <c r="G65" s="220"/>
      <c r="H65" s="209"/>
    </row>
    <row r="66" spans="1:8" s="210" customFormat="1" ht="12" customHeight="1">
      <c r="A66" s="215"/>
      <c r="B66" s="216"/>
      <c r="C66" s="358" t="s">
        <v>1384</v>
      </c>
      <c r="D66" s="360" t="s">
        <v>177</v>
      </c>
      <c r="E66" s="359">
        <v>20</v>
      </c>
      <c r="F66" s="220"/>
      <c r="G66" s="220"/>
      <c r="H66" s="209"/>
    </row>
    <row r="67" spans="1:8" s="210" customFormat="1" ht="12" customHeight="1">
      <c r="A67" s="215"/>
      <c r="B67" s="216"/>
      <c r="C67" s="358" t="s">
        <v>1385</v>
      </c>
      <c r="D67" s="360" t="s">
        <v>177</v>
      </c>
      <c r="E67" s="359">
        <v>20</v>
      </c>
      <c r="F67" s="220"/>
      <c r="G67" s="220"/>
      <c r="H67" s="209"/>
    </row>
    <row r="68" spans="1:8" s="210" customFormat="1" ht="12" customHeight="1">
      <c r="A68" s="215"/>
      <c r="B68" s="216"/>
      <c r="C68" s="358" t="s">
        <v>1386</v>
      </c>
      <c r="D68" s="360" t="s">
        <v>177</v>
      </c>
      <c r="E68" s="359">
        <v>20</v>
      </c>
      <c r="F68" s="220"/>
      <c r="G68" s="220"/>
      <c r="H68" s="209"/>
    </row>
    <row r="69" spans="1:8" s="210" customFormat="1" ht="12" customHeight="1">
      <c r="A69" s="215"/>
      <c r="B69" s="216"/>
      <c r="C69" s="358" t="s">
        <v>1387</v>
      </c>
      <c r="D69" s="360" t="s">
        <v>177</v>
      </c>
      <c r="E69" s="359">
        <v>3</v>
      </c>
      <c r="F69" s="220"/>
      <c r="G69" s="220"/>
      <c r="H69" s="209"/>
    </row>
    <row r="70" spans="1:8" s="210" customFormat="1" ht="12" customHeight="1">
      <c r="A70" s="215"/>
      <c r="B70" s="216"/>
      <c r="C70" s="358" t="s">
        <v>1388</v>
      </c>
      <c r="D70" s="360" t="s">
        <v>177</v>
      </c>
      <c r="E70" s="359">
        <v>13</v>
      </c>
      <c r="F70" s="220"/>
      <c r="G70" s="220"/>
      <c r="H70" s="209"/>
    </row>
    <row r="71" spans="1:8" s="210" customFormat="1" ht="12" customHeight="1">
      <c r="A71" s="215"/>
      <c r="B71" s="216"/>
      <c r="C71" s="358" t="s">
        <v>1387</v>
      </c>
      <c r="D71" s="360" t="s">
        <v>177</v>
      </c>
      <c r="E71" s="359">
        <v>2</v>
      </c>
      <c r="F71" s="220"/>
      <c r="G71" s="220"/>
      <c r="H71" s="209"/>
    </row>
    <row r="72" spans="1:8" s="210" customFormat="1" ht="12" customHeight="1">
      <c r="A72" s="215"/>
      <c r="B72" s="216"/>
      <c r="C72" s="358" t="s">
        <v>1389</v>
      </c>
      <c r="D72" s="360" t="s">
        <v>177</v>
      </c>
      <c r="E72" s="359">
        <v>22</v>
      </c>
      <c r="F72" s="220"/>
      <c r="G72" s="220"/>
      <c r="H72" s="209"/>
    </row>
    <row r="73" spans="1:8" s="210" customFormat="1" ht="12" customHeight="1">
      <c r="A73" s="215"/>
      <c r="B73" s="216"/>
      <c r="C73" s="358" t="s">
        <v>1390</v>
      </c>
      <c r="D73" s="360" t="s">
        <v>177</v>
      </c>
      <c r="E73" s="359">
        <v>2</v>
      </c>
      <c r="F73" s="220"/>
      <c r="G73" s="220"/>
      <c r="H73" s="209"/>
    </row>
    <row r="74" spans="1:8" s="210" customFormat="1" ht="12" customHeight="1">
      <c r="A74" s="215"/>
      <c r="B74" s="216"/>
      <c r="C74" s="358" t="s">
        <v>1391</v>
      </c>
      <c r="D74" s="360" t="s">
        <v>177</v>
      </c>
      <c r="E74" s="359">
        <v>3</v>
      </c>
      <c r="F74" s="220"/>
      <c r="G74" s="220"/>
      <c r="H74" s="209"/>
    </row>
    <row r="75" spans="1:8" s="210" customFormat="1" ht="12" customHeight="1">
      <c r="A75" s="215"/>
      <c r="B75" s="216"/>
      <c r="C75" s="358" t="s">
        <v>1391</v>
      </c>
      <c r="D75" s="360" t="s">
        <v>177</v>
      </c>
      <c r="E75" s="359">
        <v>2</v>
      </c>
      <c r="F75" s="220"/>
      <c r="G75" s="220"/>
      <c r="H75" s="209"/>
    </row>
    <row r="76" spans="1:8" s="210" customFormat="1" ht="12" customHeight="1">
      <c r="A76" s="215"/>
      <c r="B76" s="216"/>
      <c r="C76" s="358" t="s">
        <v>1392</v>
      </c>
      <c r="D76" s="360" t="s">
        <v>177</v>
      </c>
      <c r="E76" s="359">
        <v>2</v>
      </c>
      <c r="F76" s="220"/>
      <c r="G76" s="220"/>
      <c r="H76" s="209"/>
    </row>
    <row r="77" spans="1:8" s="210" customFormat="1" ht="12" customHeight="1">
      <c r="A77" s="215"/>
      <c r="B77" s="216"/>
      <c r="C77" s="358" t="s">
        <v>1393</v>
      </c>
      <c r="D77" s="360" t="s">
        <v>177</v>
      </c>
      <c r="E77" s="359">
        <v>12</v>
      </c>
      <c r="F77" s="220"/>
      <c r="G77" s="220"/>
      <c r="H77" s="209"/>
    </row>
    <row r="78" spans="1:8" s="210" customFormat="1" ht="12" customHeight="1">
      <c r="A78" s="215"/>
      <c r="B78" s="216"/>
      <c r="C78" s="358" t="s">
        <v>1394</v>
      </c>
      <c r="D78" s="360" t="s">
        <v>177</v>
      </c>
      <c r="E78" s="359">
        <v>12</v>
      </c>
      <c r="F78" s="220"/>
      <c r="G78" s="220"/>
      <c r="H78" s="209"/>
    </row>
    <row r="79" spans="1:8" s="210" customFormat="1" ht="12" customHeight="1">
      <c r="A79" s="215"/>
      <c r="B79" s="216"/>
      <c r="C79" s="358" t="s">
        <v>1395</v>
      </c>
      <c r="D79" s="360" t="s">
        <v>177</v>
      </c>
      <c r="E79" s="359">
        <v>30</v>
      </c>
      <c r="F79" s="220"/>
      <c r="G79" s="220"/>
      <c r="H79" s="209"/>
    </row>
    <row r="80" spans="1:8" s="210" customFormat="1" ht="12" customHeight="1">
      <c r="A80" s="215"/>
      <c r="B80" s="216"/>
      <c r="C80" s="358" t="s">
        <v>1395</v>
      </c>
      <c r="D80" s="360" t="s">
        <v>177</v>
      </c>
      <c r="E80" s="359">
        <v>2</v>
      </c>
      <c r="F80" s="220"/>
      <c r="G80" s="220"/>
      <c r="H80" s="209"/>
    </row>
    <row r="81" spans="1:8" s="210" customFormat="1" ht="12" customHeight="1">
      <c r="A81" s="215"/>
      <c r="B81" s="216"/>
      <c r="C81" s="358" t="s">
        <v>1396</v>
      </c>
      <c r="D81" s="360" t="s">
        <v>177</v>
      </c>
      <c r="E81" s="359">
        <v>3</v>
      </c>
      <c r="F81" s="220"/>
      <c r="G81" s="220"/>
      <c r="H81" s="209"/>
    </row>
    <row r="82" spans="1:8" s="210" customFormat="1" ht="12" customHeight="1">
      <c r="A82" s="215"/>
      <c r="B82" s="216"/>
      <c r="C82" s="358"/>
      <c r="D82" s="218"/>
      <c r="E82" s="359"/>
      <c r="F82" s="220"/>
      <c r="G82" s="220"/>
      <c r="H82" s="209"/>
    </row>
    <row r="83" spans="1:8" s="210" customFormat="1" ht="12" customHeight="1">
      <c r="A83" s="215"/>
      <c r="B83" s="216"/>
      <c r="C83" s="217" t="s">
        <v>1397</v>
      </c>
      <c r="D83" s="218"/>
      <c r="E83" s="219"/>
      <c r="F83" s="220"/>
      <c r="G83" s="220"/>
      <c r="H83" s="209"/>
    </row>
    <row r="84" spans="1:8" s="210" customFormat="1" ht="12" customHeight="1">
      <c r="A84" s="215"/>
      <c r="B84" s="216"/>
      <c r="C84" s="358" t="s">
        <v>1398</v>
      </c>
      <c r="D84" s="360" t="s">
        <v>177</v>
      </c>
      <c r="E84" s="359">
        <v>1</v>
      </c>
      <c r="F84" s="220"/>
      <c r="G84" s="220"/>
      <c r="H84" s="209"/>
    </row>
    <row r="85" spans="1:8" s="210" customFormat="1" ht="12" customHeight="1">
      <c r="A85" s="215"/>
      <c r="B85" s="216"/>
      <c r="C85" s="358" t="s">
        <v>1399</v>
      </c>
      <c r="D85" s="360" t="s">
        <v>177</v>
      </c>
      <c r="E85" s="359">
        <v>1</v>
      </c>
      <c r="F85" s="220"/>
      <c r="G85" s="220"/>
      <c r="H85" s="209"/>
    </row>
    <row r="86" spans="1:8" s="210" customFormat="1" ht="12" customHeight="1">
      <c r="A86" s="215"/>
      <c r="B86" s="216"/>
      <c r="C86" s="358" t="s">
        <v>1400</v>
      </c>
      <c r="D86" s="360" t="s">
        <v>177</v>
      </c>
      <c r="E86" s="359">
        <v>8</v>
      </c>
      <c r="F86" s="220"/>
      <c r="G86" s="220"/>
      <c r="H86" s="209"/>
    </row>
    <row r="87" spans="1:8" s="210" customFormat="1" ht="22.5">
      <c r="A87" s="215"/>
      <c r="B87" s="216"/>
      <c r="C87" s="358" t="s">
        <v>1401</v>
      </c>
      <c r="D87" s="360" t="s">
        <v>177</v>
      </c>
      <c r="E87" s="359">
        <v>5</v>
      </c>
      <c r="F87" s="220"/>
      <c r="G87" s="220"/>
      <c r="H87" s="209"/>
    </row>
    <row r="88" spans="1:8" s="210" customFormat="1" ht="22.5">
      <c r="A88" s="215"/>
      <c r="B88" s="216"/>
      <c r="C88" s="358" t="s">
        <v>1402</v>
      </c>
      <c r="D88" s="360" t="s">
        <v>177</v>
      </c>
      <c r="E88" s="359">
        <v>1</v>
      </c>
      <c r="F88" s="220"/>
      <c r="G88" s="220"/>
      <c r="H88" s="209"/>
    </row>
    <row r="89" spans="1:8" s="210" customFormat="1" ht="22.5">
      <c r="A89" s="215"/>
      <c r="B89" s="216"/>
      <c r="C89" s="358" t="s">
        <v>1403</v>
      </c>
      <c r="D89" s="360" t="s">
        <v>177</v>
      </c>
      <c r="E89" s="359">
        <v>1</v>
      </c>
      <c r="F89" s="220"/>
      <c r="G89" s="220"/>
      <c r="H89" s="209"/>
    </row>
    <row r="90" spans="1:8" s="210" customFormat="1" ht="22.5">
      <c r="A90" s="215"/>
      <c r="B90" s="216"/>
      <c r="C90" s="358" t="s">
        <v>1404</v>
      </c>
      <c r="D90" s="360" t="s">
        <v>177</v>
      </c>
      <c r="E90" s="359">
        <v>1</v>
      </c>
      <c r="F90" s="220"/>
      <c r="G90" s="220"/>
      <c r="H90" s="209"/>
    </row>
    <row r="91" spans="1:8" s="210" customFormat="1" ht="12" customHeight="1">
      <c r="A91" s="215"/>
      <c r="B91" s="216"/>
      <c r="C91" s="358" t="s">
        <v>1405</v>
      </c>
      <c r="D91" s="360" t="s">
        <v>177</v>
      </c>
      <c r="E91" s="359">
        <v>1</v>
      </c>
      <c r="F91" s="220"/>
      <c r="G91" s="220"/>
      <c r="H91" s="209"/>
    </row>
    <row r="92" spans="1:8" s="210" customFormat="1" ht="12" customHeight="1">
      <c r="A92" s="215"/>
      <c r="B92" s="216"/>
      <c r="C92" s="358" t="s">
        <v>1406</v>
      </c>
      <c r="D92" s="360" t="s">
        <v>177</v>
      </c>
      <c r="E92" s="359">
        <v>10</v>
      </c>
      <c r="F92" s="220"/>
      <c r="G92" s="220"/>
      <c r="H92" s="209"/>
    </row>
    <row r="93" spans="1:8" s="210" customFormat="1" ht="12" customHeight="1">
      <c r="A93" s="215"/>
      <c r="B93" s="216"/>
      <c r="C93" s="358" t="s">
        <v>1405</v>
      </c>
      <c r="D93" s="360" t="s">
        <v>177</v>
      </c>
      <c r="E93" s="359">
        <v>3</v>
      </c>
      <c r="F93" s="220"/>
      <c r="G93" s="220"/>
      <c r="H93" s="209"/>
    </row>
    <row r="94" spans="1:8" s="210" customFormat="1" ht="12" customHeight="1">
      <c r="A94" s="215"/>
      <c r="B94" s="216"/>
      <c r="C94" s="358"/>
      <c r="D94" s="360"/>
      <c r="E94" s="359"/>
      <c r="F94" s="220"/>
      <c r="G94" s="220"/>
      <c r="H94" s="209"/>
    </row>
    <row r="95" spans="1:8" s="210" customFormat="1" ht="12" customHeight="1">
      <c r="A95" s="215"/>
      <c r="B95" s="216"/>
      <c r="C95" s="217" t="s">
        <v>1407</v>
      </c>
      <c r="D95" s="218"/>
      <c r="E95" s="219"/>
      <c r="F95" s="220"/>
      <c r="G95" s="220"/>
      <c r="H95" s="209"/>
    </row>
    <row r="96" spans="1:8" s="210" customFormat="1" ht="12" customHeight="1">
      <c r="A96" s="215"/>
      <c r="B96" s="216"/>
      <c r="C96" s="358" t="s">
        <v>1408</v>
      </c>
      <c r="D96" s="360" t="s">
        <v>177</v>
      </c>
      <c r="E96" s="359">
        <v>4</v>
      </c>
      <c r="F96" s="220"/>
      <c r="G96" s="220"/>
      <c r="H96" s="209"/>
    </row>
    <row r="97" spans="1:8" s="210" customFormat="1" ht="12" customHeight="1">
      <c r="A97" s="215"/>
      <c r="B97" s="216"/>
      <c r="C97" s="358" t="s">
        <v>1409</v>
      </c>
      <c r="D97" s="360" t="s">
        <v>177</v>
      </c>
      <c r="E97" s="359">
        <v>2</v>
      </c>
      <c r="F97" s="220"/>
      <c r="G97" s="220"/>
      <c r="H97" s="209"/>
    </row>
    <row r="98" spans="1:8" s="210" customFormat="1" ht="12" customHeight="1">
      <c r="A98" s="215"/>
      <c r="B98" s="216"/>
      <c r="C98" s="358" t="s">
        <v>1410</v>
      </c>
      <c r="D98" s="360" t="s">
        <v>177</v>
      </c>
      <c r="E98" s="359">
        <v>3</v>
      </c>
      <c r="F98" s="220"/>
      <c r="G98" s="220"/>
      <c r="H98" s="209"/>
    </row>
    <row r="99" spans="1:8" s="210" customFormat="1" ht="12" customHeight="1">
      <c r="A99" s="215"/>
      <c r="B99" s="216"/>
      <c r="C99" s="358" t="s">
        <v>1411</v>
      </c>
      <c r="D99" s="360" t="s">
        <v>177</v>
      </c>
      <c r="E99" s="359">
        <v>1</v>
      </c>
      <c r="F99" s="220"/>
      <c r="G99" s="220"/>
      <c r="H99" s="209"/>
    </row>
    <row r="100" spans="1:8" s="210" customFormat="1" ht="12" customHeight="1">
      <c r="A100" s="215"/>
      <c r="B100" s="216"/>
      <c r="C100" s="358" t="s">
        <v>1412</v>
      </c>
      <c r="D100" s="360" t="s">
        <v>177</v>
      </c>
      <c r="E100" s="359">
        <v>1</v>
      </c>
      <c r="F100" s="220"/>
      <c r="G100" s="220"/>
      <c r="H100" s="209"/>
    </row>
    <row r="101" spans="1:8" s="210" customFormat="1" ht="12" customHeight="1">
      <c r="A101" s="215"/>
      <c r="B101" s="216"/>
      <c r="C101" s="358" t="s">
        <v>1409</v>
      </c>
      <c r="D101" s="360" t="s">
        <v>177</v>
      </c>
      <c r="E101" s="359">
        <v>3</v>
      </c>
      <c r="F101" s="220"/>
      <c r="G101" s="220"/>
      <c r="H101" s="209"/>
    </row>
    <row r="102" spans="1:8" s="210" customFormat="1" ht="12" customHeight="1">
      <c r="A102" s="215"/>
      <c r="B102" s="216"/>
      <c r="C102" s="358" t="s">
        <v>1413</v>
      </c>
      <c r="D102" s="360" t="s">
        <v>177</v>
      </c>
      <c r="E102" s="359">
        <v>1</v>
      </c>
      <c r="F102" s="220"/>
      <c r="G102" s="220"/>
      <c r="H102" s="209"/>
    </row>
    <row r="103" spans="1:8" s="210" customFormat="1" ht="12" customHeight="1">
      <c r="A103" s="215"/>
      <c r="B103" s="216"/>
      <c r="C103" s="358" t="s">
        <v>1414</v>
      </c>
      <c r="D103" s="360" t="s">
        <v>177</v>
      </c>
      <c r="E103" s="359">
        <v>1</v>
      </c>
      <c r="F103" s="220"/>
      <c r="G103" s="220"/>
      <c r="H103" s="209"/>
    </row>
    <row r="104" spans="1:8" s="210" customFormat="1" ht="12" customHeight="1">
      <c r="A104" s="215"/>
      <c r="B104" s="216"/>
      <c r="C104" s="358" t="s">
        <v>1409</v>
      </c>
      <c r="D104" s="360" t="s">
        <v>177</v>
      </c>
      <c r="E104" s="359">
        <v>3</v>
      </c>
      <c r="F104" s="220"/>
      <c r="G104" s="220"/>
      <c r="H104" s="209"/>
    </row>
    <row r="105" spans="1:8" s="210" customFormat="1" ht="12" customHeight="1">
      <c r="A105" s="215"/>
      <c r="B105" s="216"/>
      <c r="C105" s="358" t="s">
        <v>1413</v>
      </c>
      <c r="D105" s="360" t="s">
        <v>177</v>
      </c>
      <c r="E105" s="359">
        <v>1</v>
      </c>
      <c r="F105" s="220"/>
      <c r="G105" s="220"/>
      <c r="H105" s="209"/>
    </row>
    <row r="106" spans="1:8" s="210" customFormat="1" ht="12" customHeight="1">
      <c r="A106" s="215"/>
      <c r="B106" s="216"/>
      <c r="C106" s="358" t="s">
        <v>1414</v>
      </c>
      <c r="D106" s="360" t="s">
        <v>177</v>
      </c>
      <c r="E106" s="359">
        <v>1</v>
      </c>
      <c r="F106" s="220"/>
      <c r="G106" s="220"/>
      <c r="H106" s="209"/>
    </row>
    <row r="107" spans="1:8" s="210" customFormat="1" ht="12" customHeight="1">
      <c r="A107" s="215"/>
      <c r="B107" s="216"/>
      <c r="C107" s="358" t="s">
        <v>1415</v>
      </c>
      <c r="D107" s="360" t="s">
        <v>177</v>
      </c>
      <c r="E107" s="359">
        <v>3</v>
      </c>
      <c r="F107" s="220"/>
      <c r="G107" s="220"/>
      <c r="H107" s="209"/>
    </row>
    <row r="108" spans="1:8" s="210" customFormat="1" ht="12" customHeight="1">
      <c r="A108" s="215"/>
      <c r="B108" s="216"/>
      <c r="C108" s="358" t="s">
        <v>1416</v>
      </c>
      <c r="D108" s="360" t="s">
        <v>177</v>
      </c>
      <c r="E108" s="359">
        <v>1</v>
      </c>
      <c r="F108" s="220"/>
      <c r="G108" s="220"/>
      <c r="H108" s="209"/>
    </row>
    <row r="109" spans="1:8" s="210" customFormat="1" ht="12" customHeight="1">
      <c r="A109" s="215"/>
      <c r="B109" s="216"/>
      <c r="C109" s="358" t="s">
        <v>1417</v>
      </c>
      <c r="D109" s="360" t="s">
        <v>177</v>
      </c>
      <c r="E109" s="359">
        <v>1</v>
      </c>
      <c r="F109" s="220"/>
      <c r="G109" s="220"/>
      <c r="H109" s="209"/>
    </row>
    <row r="110" spans="1:8" s="210" customFormat="1" ht="12" customHeight="1">
      <c r="A110" s="215"/>
      <c r="B110" s="216"/>
      <c r="C110" s="358" t="s">
        <v>1409</v>
      </c>
      <c r="D110" s="360" t="s">
        <v>177</v>
      </c>
      <c r="E110" s="359">
        <v>3</v>
      </c>
      <c r="F110" s="220"/>
      <c r="G110" s="220"/>
      <c r="H110" s="209"/>
    </row>
    <row r="111" spans="1:8" s="210" customFormat="1" ht="12" customHeight="1">
      <c r="A111" s="215"/>
      <c r="B111" s="216"/>
      <c r="C111" s="358" t="s">
        <v>1413</v>
      </c>
      <c r="D111" s="360" t="s">
        <v>177</v>
      </c>
      <c r="E111" s="359">
        <v>1</v>
      </c>
      <c r="F111" s="220"/>
      <c r="G111" s="220"/>
      <c r="H111" s="209"/>
    </row>
    <row r="112" spans="1:8" s="210" customFormat="1" ht="12" customHeight="1">
      <c r="A112" s="215"/>
      <c r="B112" s="216"/>
      <c r="C112" s="358" t="s">
        <v>1414</v>
      </c>
      <c r="D112" s="360" t="s">
        <v>177</v>
      </c>
      <c r="E112" s="359">
        <v>1</v>
      </c>
      <c r="F112" s="220"/>
      <c r="G112" s="220"/>
      <c r="H112" s="209"/>
    </row>
    <row r="113" spans="1:8" s="210" customFormat="1" ht="12" customHeight="1">
      <c r="A113" s="215"/>
      <c r="B113" s="216"/>
      <c r="C113" s="358" t="s">
        <v>1409</v>
      </c>
      <c r="D113" s="360" t="s">
        <v>177</v>
      </c>
      <c r="E113" s="359">
        <v>3</v>
      </c>
      <c r="F113" s="220"/>
      <c r="G113" s="220"/>
      <c r="H113" s="209"/>
    </row>
    <row r="114" spans="1:8" s="210" customFormat="1" ht="12" customHeight="1">
      <c r="A114" s="215"/>
      <c r="B114" s="216"/>
      <c r="C114" s="358" t="s">
        <v>1414</v>
      </c>
      <c r="D114" s="360" t="s">
        <v>177</v>
      </c>
      <c r="E114" s="359">
        <v>1</v>
      </c>
      <c r="F114" s="220"/>
      <c r="G114" s="220"/>
      <c r="H114" s="209"/>
    </row>
    <row r="115" spans="1:8" s="210" customFormat="1" ht="12" customHeight="1">
      <c r="A115" s="215"/>
      <c r="B115" s="216"/>
      <c r="C115" s="358" t="s">
        <v>1418</v>
      </c>
      <c r="D115" s="360" t="s">
        <v>177</v>
      </c>
      <c r="E115" s="359">
        <v>6</v>
      </c>
      <c r="F115" s="220"/>
      <c r="G115" s="220"/>
      <c r="H115" s="209"/>
    </row>
    <row r="116" spans="1:8" s="210" customFormat="1" ht="12" customHeight="1">
      <c r="A116" s="215"/>
      <c r="B116" s="216"/>
      <c r="C116" s="358" t="s">
        <v>1409</v>
      </c>
      <c r="D116" s="360" t="s">
        <v>177</v>
      </c>
      <c r="E116" s="359">
        <v>3</v>
      </c>
      <c r="F116" s="220"/>
      <c r="G116" s="220"/>
      <c r="H116" s="209"/>
    </row>
    <row r="117" spans="1:8" s="210" customFormat="1" ht="12" customHeight="1">
      <c r="A117" s="215"/>
      <c r="B117" s="216"/>
      <c r="C117" s="358" t="s">
        <v>1414</v>
      </c>
      <c r="D117" s="360" t="s">
        <v>177</v>
      </c>
      <c r="E117" s="359">
        <v>1</v>
      </c>
      <c r="F117" s="220"/>
      <c r="G117" s="220"/>
      <c r="H117" s="209"/>
    </row>
    <row r="118" spans="1:8" s="210" customFormat="1" ht="12" customHeight="1">
      <c r="A118" s="215"/>
      <c r="B118" s="216"/>
      <c r="C118" s="358" t="s">
        <v>1418</v>
      </c>
      <c r="D118" s="360" t="s">
        <v>177</v>
      </c>
      <c r="E118" s="359">
        <v>6</v>
      </c>
      <c r="F118" s="220"/>
      <c r="G118" s="220"/>
      <c r="H118" s="209"/>
    </row>
    <row r="119" spans="1:8" s="210" customFormat="1" ht="12" customHeight="1">
      <c r="A119" s="215"/>
      <c r="B119" s="216"/>
      <c r="C119" s="358" t="s">
        <v>1409</v>
      </c>
      <c r="D119" s="360" t="s">
        <v>177</v>
      </c>
      <c r="E119" s="359">
        <v>3</v>
      </c>
      <c r="F119" s="220"/>
      <c r="G119" s="220"/>
      <c r="H119" s="209"/>
    </row>
    <row r="120" spans="1:8" s="210" customFormat="1" ht="12" customHeight="1">
      <c r="A120" s="215"/>
      <c r="B120" s="216"/>
      <c r="C120" s="358" t="s">
        <v>1414</v>
      </c>
      <c r="D120" s="360" t="s">
        <v>177</v>
      </c>
      <c r="E120" s="359">
        <v>1</v>
      </c>
      <c r="F120" s="220"/>
      <c r="G120" s="220"/>
      <c r="H120" s="209"/>
    </row>
    <row r="121" spans="1:8" s="210" customFormat="1" ht="12" customHeight="1">
      <c r="A121" s="215"/>
      <c r="B121" s="216"/>
      <c r="C121" s="358" t="s">
        <v>1418</v>
      </c>
      <c r="D121" s="360" t="s">
        <v>177</v>
      </c>
      <c r="E121" s="359">
        <v>6</v>
      </c>
      <c r="F121" s="220"/>
      <c r="G121" s="220"/>
      <c r="H121" s="209"/>
    </row>
    <row r="122" spans="1:8" s="210" customFormat="1" ht="12" customHeight="1">
      <c r="A122" s="215"/>
      <c r="B122" s="216"/>
      <c r="C122" s="358" t="s">
        <v>1409</v>
      </c>
      <c r="D122" s="360" t="s">
        <v>177</v>
      </c>
      <c r="E122" s="359">
        <v>3</v>
      </c>
      <c r="F122" s="220"/>
      <c r="G122" s="220"/>
      <c r="H122" s="209"/>
    </row>
    <row r="123" spans="1:8" s="210" customFormat="1" ht="12" customHeight="1">
      <c r="A123" s="215"/>
      <c r="B123" s="216"/>
      <c r="C123" s="358" t="s">
        <v>1414</v>
      </c>
      <c r="D123" s="360" t="s">
        <v>177</v>
      </c>
      <c r="E123" s="359">
        <v>1</v>
      </c>
      <c r="F123" s="220"/>
      <c r="G123" s="220"/>
      <c r="H123" s="209"/>
    </row>
    <row r="124" spans="1:8" s="210" customFormat="1" ht="12" customHeight="1">
      <c r="A124" s="215"/>
      <c r="B124" s="216"/>
      <c r="C124" s="358" t="s">
        <v>1418</v>
      </c>
      <c r="D124" s="360" t="s">
        <v>177</v>
      </c>
      <c r="E124" s="359">
        <v>3</v>
      </c>
      <c r="F124" s="220"/>
      <c r="G124" s="220"/>
      <c r="H124" s="209"/>
    </row>
    <row r="125" spans="1:8" s="210" customFormat="1" ht="12" customHeight="1">
      <c r="A125" s="215"/>
      <c r="B125" s="216"/>
      <c r="C125" s="358" t="s">
        <v>1409</v>
      </c>
      <c r="D125" s="360" t="s">
        <v>177</v>
      </c>
      <c r="E125" s="359">
        <v>3</v>
      </c>
      <c r="F125" s="220"/>
      <c r="G125" s="220"/>
      <c r="H125" s="209"/>
    </row>
    <row r="126" spans="1:8" s="210" customFormat="1" ht="12" customHeight="1">
      <c r="A126" s="215"/>
      <c r="B126" s="216"/>
      <c r="C126" s="358" t="s">
        <v>1414</v>
      </c>
      <c r="D126" s="360" t="s">
        <v>177</v>
      </c>
      <c r="E126" s="359">
        <v>1</v>
      </c>
      <c r="F126" s="220"/>
      <c r="G126" s="220"/>
      <c r="H126" s="209"/>
    </row>
    <row r="127" spans="1:8" s="210" customFormat="1" ht="12" customHeight="1">
      <c r="A127" s="215"/>
      <c r="B127" s="216"/>
      <c r="C127" s="358" t="s">
        <v>1418</v>
      </c>
      <c r="D127" s="360" t="s">
        <v>177</v>
      </c>
      <c r="E127" s="359">
        <v>2</v>
      </c>
      <c r="F127" s="220"/>
      <c r="G127" s="220"/>
      <c r="H127" s="209"/>
    </row>
    <row r="128" spans="1:8" s="210" customFormat="1" ht="12" customHeight="1">
      <c r="A128" s="215"/>
      <c r="B128" s="216"/>
      <c r="C128" s="358" t="s">
        <v>1409</v>
      </c>
      <c r="D128" s="360" t="s">
        <v>177</v>
      </c>
      <c r="E128" s="359">
        <v>3</v>
      </c>
      <c r="F128" s="220"/>
      <c r="G128" s="220"/>
      <c r="H128" s="209"/>
    </row>
    <row r="129" spans="1:8" s="210" customFormat="1" ht="12" customHeight="1">
      <c r="A129" s="215"/>
      <c r="B129" s="216"/>
      <c r="C129" s="358" t="s">
        <v>1414</v>
      </c>
      <c r="D129" s="360" t="s">
        <v>177</v>
      </c>
      <c r="E129" s="359">
        <v>1</v>
      </c>
      <c r="F129" s="220"/>
      <c r="G129" s="220"/>
      <c r="H129" s="209"/>
    </row>
    <row r="130" spans="1:8" s="210" customFormat="1" ht="12" customHeight="1">
      <c r="A130" s="215"/>
      <c r="B130" s="216"/>
      <c r="C130" s="358" t="s">
        <v>1418</v>
      </c>
      <c r="D130" s="360" t="s">
        <v>177</v>
      </c>
      <c r="E130" s="359">
        <v>2</v>
      </c>
      <c r="F130" s="220"/>
      <c r="G130" s="220"/>
      <c r="H130" s="209"/>
    </row>
    <row r="131" spans="1:8" s="210" customFormat="1" ht="12" customHeight="1">
      <c r="A131" s="215"/>
      <c r="B131" s="216"/>
      <c r="C131" s="358" t="s">
        <v>1409</v>
      </c>
      <c r="D131" s="360" t="s">
        <v>177</v>
      </c>
      <c r="E131" s="359">
        <v>3</v>
      </c>
      <c r="F131" s="220"/>
      <c r="G131" s="220"/>
      <c r="H131" s="209"/>
    </row>
    <row r="132" spans="1:8" s="210" customFormat="1" ht="12" customHeight="1">
      <c r="A132" s="215"/>
      <c r="B132" s="216"/>
      <c r="C132" s="358" t="s">
        <v>1414</v>
      </c>
      <c r="D132" s="360" t="s">
        <v>177</v>
      </c>
      <c r="E132" s="359">
        <v>1</v>
      </c>
      <c r="F132" s="220"/>
      <c r="G132" s="220"/>
      <c r="H132" s="209"/>
    </row>
    <row r="133" spans="1:8" s="210" customFormat="1" ht="12" customHeight="1">
      <c r="A133" s="215"/>
      <c r="B133" s="216"/>
      <c r="C133" s="358" t="s">
        <v>1418</v>
      </c>
      <c r="D133" s="360" t="s">
        <v>177</v>
      </c>
      <c r="E133" s="359">
        <v>6</v>
      </c>
      <c r="F133" s="220"/>
      <c r="G133" s="220"/>
      <c r="H133" s="209"/>
    </row>
    <row r="134" spans="1:8" s="210" customFormat="1" ht="12" customHeight="1">
      <c r="A134" s="215"/>
      <c r="B134" s="216"/>
      <c r="C134" s="358" t="s">
        <v>1409</v>
      </c>
      <c r="D134" s="360" t="s">
        <v>177</v>
      </c>
      <c r="E134" s="359">
        <v>3</v>
      </c>
      <c r="F134" s="220"/>
      <c r="G134" s="220"/>
      <c r="H134" s="209"/>
    </row>
    <row r="135" spans="1:8" s="210" customFormat="1" ht="12" customHeight="1">
      <c r="A135" s="215"/>
      <c r="B135" s="216"/>
      <c r="C135" s="358" t="s">
        <v>1414</v>
      </c>
      <c r="D135" s="360" t="s">
        <v>177</v>
      </c>
      <c r="E135" s="359">
        <v>1</v>
      </c>
      <c r="F135" s="220"/>
      <c r="G135" s="220"/>
      <c r="H135" s="209"/>
    </row>
    <row r="136" spans="1:8" s="210" customFormat="1" ht="12" customHeight="1">
      <c r="A136" s="215"/>
      <c r="B136" s="216"/>
      <c r="C136" s="358" t="s">
        <v>1418</v>
      </c>
      <c r="D136" s="360" t="s">
        <v>177</v>
      </c>
      <c r="E136" s="359">
        <v>6</v>
      </c>
      <c r="F136" s="220"/>
      <c r="G136" s="220"/>
      <c r="H136" s="209"/>
    </row>
    <row r="137" spans="1:8" s="210" customFormat="1" ht="12" customHeight="1">
      <c r="A137" s="215"/>
      <c r="B137" s="216"/>
      <c r="C137" s="358" t="s">
        <v>1418</v>
      </c>
      <c r="D137" s="360" t="s">
        <v>177</v>
      </c>
      <c r="E137" s="359">
        <v>2</v>
      </c>
      <c r="F137" s="220"/>
      <c r="G137" s="220"/>
      <c r="H137" s="209"/>
    </row>
    <row r="138" spans="1:8" s="210" customFormat="1" ht="12" customHeight="1">
      <c r="A138" s="215"/>
      <c r="B138" s="216"/>
      <c r="C138" s="358" t="s">
        <v>1418</v>
      </c>
      <c r="D138" s="360" t="s">
        <v>177</v>
      </c>
      <c r="E138" s="359">
        <v>12</v>
      </c>
      <c r="F138" s="220"/>
      <c r="G138" s="220"/>
      <c r="H138" s="209"/>
    </row>
    <row r="139" spans="1:8" s="210" customFormat="1" ht="12" customHeight="1">
      <c r="A139" s="215"/>
      <c r="B139" s="216"/>
      <c r="C139" s="358" t="s">
        <v>1418</v>
      </c>
      <c r="D139" s="360" t="s">
        <v>177</v>
      </c>
      <c r="E139" s="359">
        <v>2</v>
      </c>
      <c r="F139" s="220"/>
      <c r="G139" s="220"/>
      <c r="H139" s="209"/>
    </row>
    <row r="140" spans="1:8" s="210" customFormat="1" ht="12" customHeight="1">
      <c r="A140" s="215"/>
      <c r="B140" s="216"/>
      <c r="C140" s="358" t="s">
        <v>1418</v>
      </c>
      <c r="D140" s="360" t="s">
        <v>177</v>
      </c>
      <c r="E140" s="359">
        <v>2</v>
      </c>
      <c r="F140" s="220"/>
      <c r="G140" s="220"/>
      <c r="H140" s="209"/>
    </row>
    <row r="141" spans="1:8" s="210" customFormat="1" ht="12" customHeight="1">
      <c r="A141" s="215"/>
      <c r="B141" s="216"/>
      <c r="C141" s="358" t="s">
        <v>1418</v>
      </c>
      <c r="D141" s="360" t="s">
        <v>177</v>
      </c>
      <c r="E141" s="359">
        <v>2</v>
      </c>
      <c r="F141" s="220"/>
      <c r="G141" s="220"/>
      <c r="H141" s="209"/>
    </row>
    <row r="142" spans="1:8" s="210" customFormat="1" ht="12" customHeight="1">
      <c r="A142" s="215"/>
      <c r="B142" s="216"/>
      <c r="C142" s="358" t="s">
        <v>1409</v>
      </c>
      <c r="D142" s="360" t="s">
        <v>177</v>
      </c>
      <c r="E142" s="359">
        <v>1</v>
      </c>
      <c r="F142" s="220"/>
      <c r="G142" s="220"/>
      <c r="H142" s="209"/>
    </row>
    <row r="143" spans="1:8" s="210" customFormat="1" ht="12" customHeight="1">
      <c r="A143" s="215"/>
      <c r="B143" s="216"/>
      <c r="C143" s="358" t="s">
        <v>1413</v>
      </c>
      <c r="D143" s="360" t="s">
        <v>177</v>
      </c>
      <c r="E143" s="359">
        <v>1</v>
      </c>
      <c r="F143" s="220"/>
      <c r="G143" s="220"/>
      <c r="H143" s="209"/>
    </row>
    <row r="144" spans="1:8" s="210" customFormat="1" ht="12" customHeight="1">
      <c r="A144" s="215"/>
      <c r="B144" s="216"/>
      <c r="C144" s="358" t="s">
        <v>1414</v>
      </c>
      <c r="D144" s="360" t="s">
        <v>177</v>
      </c>
      <c r="E144" s="359">
        <v>1</v>
      </c>
      <c r="F144" s="220"/>
      <c r="G144" s="220"/>
      <c r="H144" s="209"/>
    </row>
    <row r="145" spans="1:8" s="210" customFormat="1" ht="12" customHeight="1">
      <c r="A145" s="215"/>
      <c r="B145" s="216"/>
      <c r="C145" s="358" t="s">
        <v>1409</v>
      </c>
      <c r="D145" s="360" t="s">
        <v>177</v>
      </c>
      <c r="E145" s="359">
        <v>1</v>
      </c>
      <c r="F145" s="220"/>
      <c r="G145" s="220"/>
      <c r="H145" s="209"/>
    </row>
    <row r="146" spans="1:8" s="210" customFormat="1" ht="12" customHeight="1">
      <c r="A146" s="215"/>
      <c r="B146" s="216"/>
      <c r="C146" s="358" t="s">
        <v>1413</v>
      </c>
      <c r="D146" s="360" t="s">
        <v>177</v>
      </c>
      <c r="E146" s="359">
        <v>1</v>
      </c>
      <c r="F146" s="220"/>
      <c r="G146" s="220"/>
      <c r="H146" s="209"/>
    </row>
    <row r="147" spans="1:8" s="210" customFormat="1" ht="12" customHeight="1">
      <c r="A147" s="215"/>
      <c r="B147" s="216"/>
      <c r="C147" s="358" t="s">
        <v>1414</v>
      </c>
      <c r="D147" s="360" t="s">
        <v>177</v>
      </c>
      <c r="E147" s="359">
        <v>1</v>
      </c>
      <c r="F147" s="220"/>
      <c r="G147" s="220"/>
      <c r="H147" s="209"/>
    </row>
    <row r="148" spans="1:8" s="210" customFormat="1" ht="12" customHeight="1">
      <c r="A148" s="215"/>
      <c r="B148" s="216"/>
      <c r="C148" s="358" t="s">
        <v>1409</v>
      </c>
      <c r="D148" s="360" t="s">
        <v>177</v>
      </c>
      <c r="E148" s="359">
        <v>1</v>
      </c>
      <c r="F148" s="220"/>
      <c r="G148" s="220"/>
      <c r="H148" s="209"/>
    </row>
    <row r="149" spans="1:8" s="210" customFormat="1" ht="12" customHeight="1">
      <c r="A149" s="215"/>
      <c r="B149" s="216"/>
      <c r="C149" s="358" t="s">
        <v>1413</v>
      </c>
      <c r="D149" s="360" t="s">
        <v>177</v>
      </c>
      <c r="E149" s="359">
        <v>1</v>
      </c>
      <c r="F149" s="220"/>
      <c r="G149" s="220"/>
      <c r="H149" s="209"/>
    </row>
    <row r="150" spans="1:8" s="210" customFormat="1" ht="12" customHeight="1">
      <c r="A150" s="215"/>
      <c r="B150" s="216"/>
      <c r="C150" s="358" t="s">
        <v>1414</v>
      </c>
      <c r="D150" s="360" t="s">
        <v>177</v>
      </c>
      <c r="E150" s="359">
        <v>1</v>
      </c>
      <c r="F150" s="220"/>
      <c r="G150" s="220"/>
      <c r="H150" s="209"/>
    </row>
    <row r="151" spans="1:8" s="210" customFormat="1" ht="12" customHeight="1">
      <c r="A151" s="215"/>
      <c r="B151" s="216"/>
      <c r="C151" s="358" t="s">
        <v>1418</v>
      </c>
      <c r="D151" s="360" t="s">
        <v>177</v>
      </c>
      <c r="E151" s="359">
        <v>3</v>
      </c>
      <c r="F151" s="220"/>
      <c r="G151" s="220"/>
      <c r="H151" s="209"/>
    </row>
    <row r="152" spans="1:8" s="210" customFormat="1" ht="12" customHeight="1">
      <c r="A152" s="215"/>
      <c r="B152" s="216"/>
      <c r="C152" s="358" t="s">
        <v>1418</v>
      </c>
      <c r="D152" s="360" t="s">
        <v>177</v>
      </c>
      <c r="E152" s="359">
        <v>3</v>
      </c>
      <c r="F152" s="220"/>
      <c r="G152" s="220"/>
      <c r="H152" s="209"/>
    </row>
    <row r="153" spans="1:8" s="210" customFormat="1" ht="12" customHeight="1">
      <c r="A153" s="215"/>
      <c r="B153" s="216"/>
      <c r="C153" s="358" t="s">
        <v>1418</v>
      </c>
      <c r="D153" s="360" t="s">
        <v>177</v>
      </c>
      <c r="E153" s="359">
        <v>5</v>
      </c>
      <c r="F153" s="220"/>
      <c r="G153" s="220"/>
      <c r="H153" s="209"/>
    </row>
    <row r="154" spans="1:8" s="210" customFormat="1" ht="12" customHeight="1">
      <c r="A154" s="215"/>
      <c r="B154" s="216"/>
      <c r="C154" s="358" t="s">
        <v>1418</v>
      </c>
      <c r="D154" s="360" t="s">
        <v>177</v>
      </c>
      <c r="E154" s="359">
        <v>8</v>
      </c>
      <c r="F154" s="220"/>
      <c r="G154" s="220"/>
      <c r="H154" s="209"/>
    </row>
    <row r="155" spans="1:8" s="210" customFormat="1" ht="12" customHeight="1">
      <c r="A155" s="215"/>
      <c r="B155" s="216"/>
      <c r="C155" s="358" t="s">
        <v>1419</v>
      </c>
      <c r="D155" s="360" t="s">
        <v>177</v>
      </c>
      <c r="E155" s="359">
        <v>5</v>
      </c>
      <c r="F155" s="220"/>
      <c r="G155" s="220"/>
      <c r="H155" s="209"/>
    </row>
    <row r="156" spans="1:8" s="210" customFormat="1" ht="12" customHeight="1">
      <c r="A156" s="215"/>
      <c r="B156" s="216"/>
      <c r="C156" s="358" t="s">
        <v>1420</v>
      </c>
      <c r="D156" s="360" t="s">
        <v>177</v>
      </c>
      <c r="E156" s="359">
        <v>5</v>
      </c>
      <c r="F156" s="220"/>
      <c r="G156" s="220"/>
      <c r="H156" s="209"/>
    </row>
    <row r="157" spans="1:8" s="210" customFormat="1" ht="12" customHeight="1">
      <c r="A157" s="215"/>
      <c r="B157" s="216"/>
      <c r="C157" s="358" t="s">
        <v>1419</v>
      </c>
      <c r="D157" s="360" t="s">
        <v>177</v>
      </c>
      <c r="E157" s="359">
        <v>5</v>
      </c>
      <c r="F157" s="220"/>
      <c r="G157" s="220"/>
      <c r="H157" s="209"/>
    </row>
    <row r="158" spans="1:8" s="210" customFormat="1" ht="12" customHeight="1">
      <c r="A158" s="215"/>
      <c r="B158" s="216"/>
      <c r="C158" s="358" t="s">
        <v>1420</v>
      </c>
      <c r="D158" s="360" t="s">
        <v>177</v>
      </c>
      <c r="E158" s="359">
        <v>5</v>
      </c>
      <c r="F158" s="220"/>
      <c r="G158" s="220"/>
      <c r="H158" s="209"/>
    </row>
    <row r="159" spans="1:8" s="210" customFormat="1" ht="12" customHeight="1">
      <c r="A159" s="215"/>
      <c r="B159" s="216"/>
      <c r="C159" s="358" t="s">
        <v>1421</v>
      </c>
      <c r="D159" s="360" t="s">
        <v>177</v>
      </c>
      <c r="E159" s="359">
        <v>2</v>
      </c>
      <c r="F159" s="220"/>
      <c r="G159" s="220"/>
      <c r="H159" s="209"/>
    </row>
    <row r="160" spans="1:8" s="210" customFormat="1" ht="12" customHeight="1">
      <c r="A160" s="215"/>
      <c r="B160" s="216"/>
      <c r="C160" s="358" t="s">
        <v>1422</v>
      </c>
      <c r="D160" s="360" t="s">
        <v>177</v>
      </c>
      <c r="E160" s="359">
        <v>25</v>
      </c>
      <c r="F160" s="220"/>
      <c r="G160" s="220"/>
      <c r="H160" s="209"/>
    </row>
    <row r="161" spans="1:8" s="210" customFormat="1" ht="12" customHeight="1">
      <c r="A161" s="215"/>
      <c r="B161" s="216"/>
      <c r="C161" s="358" t="s">
        <v>1423</v>
      </c>
      <c r="D161" s="360" t="s">
        <v>177</v>
      </c>
      <c r="E161" s="359">
        <v>20</v>
      </c>
      <c r="F161" s="220"/>
      <c r="G161" s="220"/>
      <c r="H161" s="209"/>
    </row>
    <row r="162" spans="1:8" s="210" customFormat="1" ht="12" customHeight="1">
      <c r="A162" s="215"/>
      <c r="B162" s="216"/>
      <c r="C162" s="358" t="s">
        <v>1424</v>
      </c>
      <c r="D162" s="360" t="s">
        <v>177</v>
      </c>
      <c r="E162" s="359">
        <v>100</v>
      </c>
      <c r="F162" s="220"/>
      <c r="G162" s="220"/>
      <c r="H162" s="209"/>
    </row>
    <row r="163" spans="1:8" s="210" customFormat="1" ht="12" customHeight="1">
      <c r="A163" s="215"/>
      <c r="B163" s="216"/>
      <c r="C163" s="358" t="s">
        <v>1425</v>
      </c>
      <c r="D163" s="360" t="s">
        <v>177</v>
      </c>
      <c r="E163" s="359">
        <v>50</v>
      </c>
      <c r="F163" s="220"/>
      <c r="G163" s="220"/>
      <c r="H163" s="209"/>
    </row>
    <row r="164" spans="1:8" s="210" customFormat="1" ht="12" customHeight="1">
      <c r="A164" s="215"/>
      <c r="B164" s="216"/>
      <c r="C164" s="358" t="s">
        <v>1426</v>
      </c>
      <c r="D164" s="360" t="s">
        <v>177</v>
      </c>
      <c r="E164" s="359">
        <v>3</v>
      </c>
      <c r="F164" s="220"/>
      <c r="G164" s="220"/>
      <c r="H164" s="209"/>
    </row>
    <row r="165" spans="1:8" s="210" customFormat="1" ht="12" customHeight="1">
      <c r="A165" s="215"/>
      <c r="B165" s="216"/>
      <c r="C165" s="358" t="s">
        <v>1427</v>
      </c>
      <c r="D165" s="360" t="s">
        <v>177</v>
      </c>
      <c r="E165" s="359">
        <v>1</v>
      </c>
      <c r="F165" s="220"/>
      <c r="G165" s="220"/>
      <c r="H165" s="209"/>
    </row>
    <row r="166" spans="1:8" s="210" customFormat="1" ht="12" customHeight="1">
      <c r="A166" s="215"/>
      <c r="B166" s="216"/>
      <c r="C166" s="358" t="s">
        <v>1427</v>
      </c>
      <c r="D166" s="360" t="s">
        <v>177</v>
      </c>
      <c r="E166" s="359">
        <v>1</v>
      </c>
      <c r="F166" s="220"/>
      <c r="G166" s="220"/>
      <c r="H166" s="209"/>
    </row>
    <row r="167" spans="1:8" s="210" customFormat="1" ht="12" customHeight="1">
      <c r="A167" s="215"/>
      <c r="B167" s="216"/>
      <c r="C167" s="358" t="s">
        <v>1428</v>
      </c>
      <c r="D167" s="360" t="s">
        <v>177</v>
      </c>
      <c r="E167" s="359">
        <v>2</v>
      </c>
      <c r="F167" s="220"/>
      <c r="G167" s="220"/>
      <c r="H167" s="209"/>
    </row>
    <row r="168" spans="1:8" s="210" customFormat="1" ht="12" customHeight="1">
      <c r="A168" s="215"/>
      <c r="B168" s="216"/>
      <c r="C168" s="358" t="s">
        <v>1429</v>
      </c>
      <c r="D168" s="360" t="s">
        <v>177</v>
      </c>
      <c r="E168" s="359">
        <v>1</v>
      </c>
      <c r="F168" s="220"/>
      <c r="G168" s="220"/>
      <c r="H168" s="209"/>
    </row>
    <row r="169" spans="1:8" s="210" customFormat="1" ht="12" customHeight="1">
      <c r="A169" s="215"/>
      <c r="B169" s="216"/>
      <c r="C169" s="358" t="s">
        <v>1430</v>
      </c>
      <c r="D169" s="360" t="s">
        <v>177</v>
      </c>
      <c r="E169" s="359">
        <v>2</v>
      </c>
      <c r="F169" s="220"/>
      <c r="G169" s="220"/>
      <c r="H169" s="209"/>
    </row>
    <row r="170" spans="1:8" s="210" customFormat="1" ht="12" customHeight="1">
      <c r="A170" s="215"/>
      <c r="B170" s="216"/>
      <c r="C170" s="358" t="s">
        <v>1431</v>
      </c>
      <c r="D170" s="360" t="s">
        <v>151</v>
      </c>
      <c r="E170" s="359">
        <v>12</v>
      </c>
      <c r="F170" s="220"/>
      <c r="G170" s="220"/>
      <c r="H170" s="209"/>
    </row>
    <row r="171" spans="1:8" s="210" customFormat="1" ht="12" customHeight="1">
      <c r="A171" s="215"/>
      <c r="B171" s="216"/>
      <c r="C171" s="358" t="s">
        <v>1432</v>
      </c>
      <c r="D171" s="360" t="s">
        <v>151</v>
      </c>
      <c r="E171" s="359">
        <v>6</v>
      </c>
      <c r="F171" s="220"/>
      <c r="G171" s="220"/>
      <c r="H171" s="209"/>
    </row>
    <row r="172" spans="1:8" s="210" customFormat="1" ht="12" customHeight="1">
      <c r="A172" s="215"/>
      <c r="B172" s="216"/>
      <c r="C172" s="358" t="s">
        <v>1433</v>
      </c>
      <c r="D172" s="360" t="s">
        <v>151</v>
      </c>
      <c r="E172" s="359">
        <v>4</v>
      </c>
      <c r="F172" s="220"/>
      <c r="G172" s="220"/>
      <c r="H172" s="209"/>
    </row>
    <row r="173" spans="1:8" s="210" customFormat="1" ht="12" customHeight="1">
      <c r="A173" s="215"/>
      <c r="B173" s="216"/>
      <c r="C173" s="358" t="s">
        <v>1434</v>
      </c>
      <c r="D173" s="360" t="s">
        <v>151</v>
      </c>
      <c r="E173" s="359">
        <v>10</v>
      </c>
      <c r="F173" s="220"/>
      <c r="G173" s="220"/>
      <c r="H173" s="209"/>
    </row>
    <row r="174" spans="1:8" s="210" customFormat="1" ht="12" customHeight="1">
      <c r="A174" s="215"/>
      <c r="B174" s="216"/>
      <c r="C174" s="358" t="s">
        <v>1435</v>
      </c>
      <c r="D174" s="360" t="s">
        <v>151</v>
      </c>
      <c r="E174" s="359">
        <v>4</v>
      </c>
      <c r="F174" s="220"/>
      <c r="G174" s="220"/>
      <c r="H174" s="209"/>
    </row>
    <row r="175" spans="1:8" s="210" customFormat="1" ht="12" customHeight="1">
      <c r="A175" s="215"/>
      <c r="B175" s="216"/>
      <c r="C175" s="358" t="s">
        <v>1436</v>
      </c>
      <c r="D175" s="360" t="s">
        <v>151</v>
      </c>
      <c r="E175" s="359">
        <v>10</v>
      </c>
      <c r="F175" s="220"/>
      <c r="G175" s="220"/>
      <c r="H175" s="209"/>
    </row>
    <row r="176" spans="1:8" s="210" customFormat="1" ht="12" customHeight="1">
      <c r="A176" s="215"/>
      <c r="B176" s="216"/>
      <c r="C176" s="358" t="s">
        <v>1435</v>
      </c>
      <c r="D176" s="360" t="s">
        <v>151</v>
      </c>
      <c r="E176" s="359">
        <v>4</v>
      </c>
      <c r="F176" s="220"/>
      <c r="G176" s="220"/>
      <c r="H176" s="209"/>
    </row>
    <row r="177" spans="1:8" s="210" customFormat="1" ht="12" customHeight="1">
      <c r="A177" s="215"/>
      <c r="B177" s="216"/>
      <c r="C177" s="358" t="s">
        <v>1435</v>
      </c>
      <c r="D177" s="360" t="s">
        <v>151</v>
      </c>
      <c r="E177" s="359">
        <v>30</v>
      </c>
      <c r="F177" s="220"/>
      <c r="G177" s="220"/>
      <c r="H177" s="209"/>
    </row>
    <row r="178" spans="1:8" s="210" customFormat="1" ht="12" customHeight="1">
      <c r="A178" s="215"/>
      <c r="B178" s="216"/>
      <c r="C178" s="358" t="s">
        <v>1437</v>
      </c>
      <c r="D178" s="360" t="s">
        <v>151</v>
      </c>
      <c r="E178" s="359">
        <v>4</v>
      </c>
      <c r="F178" s="220"/>
      <c r="G178" s="220"/>
      <c r="H178" s="209"/>
    </row>
    <row r="179" spans="1:8" s="210" customFormat="1" ht="12" customHeight="1">
      <c r="A179" s="215"/>
      <c r="B179" s="216"/>
      <c r="C179" s="358" t="s">
        <v>1436</v>
      </c>
      <c r="D179" s="360" t="s">
        <v>151</v>
      </c>
      <c r="E179" s="359">
        <v>4</v>
      </c>
      <c r="F179" s="220"/>
      <c r="G179" s="220"/>
      <c r="H179" s="209"/>
    </row>
    <row r="180" spans="1:8" s="210" customFormat="1" ht="12" customHeight="1">
      <c r="A180" s="215"/>
      <c r="B180" s="216"/>
      <c r="C180" s="358" t="s">
        <v>1437</v>
      </c>
      <c r="D180" s="360" t="s">
        <v>151</v>
      </c>
      <c r="E180" s="359">
        <v>10</v>
      </c>
      <c r="F180" s="220"/>
      <c r="G180" s="220"/>
      <c r="H180" s="209"/>
    </row>
    <row r="181" spans="1:8" s="210" customFormat="1" ht="12" customHeight="1">
      <c r="A181" s="215"/>
      <c r="B181" s="216"/>
      <c r="C181" s="358" t="s">
        <v>1436</v>
      </c>
      <c r="D181" s="360" t="s">
        <v>151</v>
      </c>
      <c r="E181" s="359">
        <v>6</v>
      </c>
      <c r="F181" s="220"/>
      <c r="G181" s="220"/>
      <c r="H181" s="209"/>
    </row>
    <row r="182" spans="1:8" s="210" customFormat="1" ht="12" customHeight="1">
      <c r="A182" s="215"/>
      <c r="B182" s="216"/>
      <c r="C182" s="358" t="s">
        <v>1435</v>
      </c>
      <c r="D182" s="360" t="s">
        <v>151</v>
      </c>
      <c r="E182" s="359">
        <v>40</v>
      </c>
      <c r="F182" s="220"/>
      <c r="G182" s="220"/>
      <c r="H182" s="209"/>
    </row>
    <row r="183" spans="1:8" s="210" customFormat="1" ht="12" customHeight="1">
      <c r="A183" s="215"/>
      <c r="B183" s="216"/>
      <c r="C183" s="358" t="s">
        <v>1437</v>
      </c>
      <c r="D183" s="360" t="s">
        <v>151</v>
      </c>
      <c r="E183" s="359">
        <v>10</v>
      </c>
      <c r="F183" s="220"/>
      <c r="G183" s="220"/>
      <c r="H183" s="209"/>
    </row>
    <row r="184" spans="1:8" s="210" customFormat="1" ht="12" customHeight="1">
      <c r="A184" s="215"/>
      <c r="B184" s="216"/>
      <c r="C184" s="358" t="s">
        <v>1436</v>
      </c>
      <c r="D184" s="360" t="s">
        <v>151</v>
      </c>
      <c r="E184" s="359">
        <v>10</v>
      </c>
      <c r="F184" s="220"/>
      <c r="G184" s="220"/>
      <c r="H184" s="209"/>
    </row>
    <row r="185" spans="1:8" s="210" customFormat="1" ht="12" customHeight="1">
      <c r="A185" s="215"/>
      <c r="B185" s="216"/>
      <c r="C185" s="358" t="s">
        <v>1438</v>
      </c>
      <c r="D185" s="360" t="s">
        <v>151</v>
      </c>
      <c r="E185" s="359">
        <v>10</v>
      </c>
      <c r="F185" s="220"/>
      <c r="G185" s="220"/>
      <c r="H185" s="209"/>
    </row>
    <row r="186" spans="1:8" s="210" customFormat="1" ht="12" customHeight="1">
      <c r="A186" s="215"/>
      <c r="B186" s="216"/>
      <c r="C186" s="358" t="s">
        <v>1439</v>
      </c>
      <c r="D186" s="360" t="s">
        <v>151</v>
      </c>
      <c r="E186" s="359">
        <v>10</v>
      </c>
      <c r="F186" s="220"/>
      <c r="G186" s="220"/>
      <c r="H186" s="209"/>
    </row>
    <row r="187" spans="1:8" s="210" customFormat="1" ht="12" customHeight="1">
      <c r="A187" s="215"/>
      <c r="B187" s="216"/>
      <c r="C187" s="358" t="s">
        <v>1435</v>
      </c>
      <c r="D187" s="360" t="s">
        <v>151</v>
      </c>
      <c r="E187" s="359">
        <v>50</v>
      </c>
      <c r="F187" s="220"/>
      <c r="G187" s="220"/>
      <c r="H187" s="209"/>
    </row>
    <row r="188" spans="1:8" s="210" customFormat="1" ht="12" customHeight="1">
      <c r="A188" s="215"/>
      <c r="B188" s="216"/>
      <c r="C188" s="358" t="s">
        <v>1438</v>
      </c>
      <c r="D188" s="360" t="s">
        <v>151</v>
      </c>
      <c r="E188" s="359">
        <v>300</v>
      </c>
      <c r="F188" s="220"/>
      <c r="G188" s="220"/>
      <c r="H188" s="209"/>
    </row>
    <row r="189" spans="1:8" s="210" customFormat="1" ht="12" customHeight="1">
      <c r="A189" s="215"/>
      <c r="B189" s="216"/>
      <c r="C189" s="358" t="s">
        <v>1439</v>
      </c>
      <c r="D189" s="360" t="s">
        <v>151</v>
      </c>
      <c r="E189" s="359">
        <v>50</v>
      </c>
      <c r="F189" s="220"/>
      <c r="G189" s="220"/>
      <c r="H189" s="209"/>
    </row>
    <row r="190" spans="1:8" s="210" customFormat="1" ht="12" customHeight="1">
      <c r="A190" s="215"/>
      <c r="B190" s="216"/>
      <c r="C190" s="358" t="s">
        <v>1435</v>
      </c>
      <c r="D190" s="360" t="s">
        <v>151</v>
      </c>
      <c r="E190" s="359">
        <v>100</v>
      </c>
      <c r="F190" s="220"/>
      <c r="G190" s="220"/>
      <c r="H190" s="209"/>
    </row>
    <row r="191" spans="1:8" s="210" customFormat="1" ht="12" customHeight="1">
      <c r="A191" s="215"/>
      <c r="B191" s="216"/>
      <c r="C191" s="358" t="s">
        <v>1440</v>
      </c>
      <c r="D191" s="360" t="s">
        <v>1192</v>
      </c>
      <c r="E191" s="359">
        <v>1</v>
      </c>
      <c r="F191" s="220"/>
      <c r="G191" s="220"/>
      <c r="H191" s="209"/>
    </row>
    <row r="192" spans="1:8" s="210" customFormat="1" ht="22.5">
      <c r="A192" s="215"/>
      <c r="B192" s="216"/>
      <c r="C192" s="358" t="s">
        <v>1441</v>
      </c>
      <c r="D192" s="360" t="s">
        <v>1192</v>
      </c>
      <c r="E192" s="359">
        <v>1</v>
      </c>
      <c r="F192" s="220"/>
      <c r="G192" s="220"/>
      <c r="H192" s="209"/>
    </row>
    <row r="193" spans="1:8" s="210" customFormat="1" ht="12" customHeight="1">
      <c r="A193" s="215"/>
      <c r="B193" s="216"/>
      <c r="C193" s="358" t="s">
        <v>1442</v>
      </c>
      <c r="D193" s="360" t="s">
        <v>1193</v>
      </c>
      <c r="E193" s="359">
        <v>1</v>
      </c>
      <c r="F193" s="220"/>
      <c r="G193" s="220"/>
      <c r="H193" s="209"/>
    </row>
    <row r="194" spans="1:8" s="210" customFormat="1" ht="12" customHeight="1">
      <c r="A194" s="215"/>
      <c r="B194" s="216"/>
      <c r="C194" s="358" t="s">
        <v>1443</v>
      </c>
      <c r="D194" s="360" t="s">
        <v>1193</v>
      </c>
      <c r="E194" s="359">
        <v>1</v>
      </c>
      <c r="F194" s="220"/>
      <c r="G194" s="220"/>
      <c r="H194" s="209"/>
    </row>
    <row r="195" spans="1:8" s="210" customFormat="1" ht="12" customHeight="1">
      <c r="A195" s="215"/>
      <c r="B195" s="216"/>
      <c r="C195" s="358"/>
      <c r="D195" s="218"/>
      <c r="E195" s="219"/>
      <c r="F195" s="220"/>
      <c r="G195" s="220"/>
      <c r="H195" s="209"/>
    </row>
    <row r="196" spans="1:8" s="210" customFormat="1" ht="12" customHeight="1">
      <c r="A196" s="215"/>
      <c r="B196" s="216"/>
      <c r="C196" s="217" t="s">
        <v>1444</v>
      </c>
      <c r="D196" s="218"/>
      <c r="E196" s="219"/>
      <c r="F196" s="220"/>
      <c r="G196" s="220"/>
      <c r="H196" s="209"/>
    </row>
    <row r="197" spans="1:8" s="210" customFormat="1" ht="12" customHeight="1">
      <c r="A197" s="215"/>
      <c r="B197" s="216"/>
      <c r="C197" s="358" t="s">
        <v>1445</v>
      </c>
      <c r="D197" s="360" t="s">
        <v>177</v>
      </c>
      <c r="E197" s="359">
        <v>1</v>
      </c>
      <c r="F197" s="220"/>
      <c r="G197" s="220"/>
      <c r="H197" s="209"/>
    </row>
    <row r="198" spans="1:8" s="210" customFormat="1" ht="12" customHeight="1">
      <c r="A198" s="215"/>
      <c r="B198" s="216"/>
      <c r="C198" s="358" t="s">
        <v>1446</v>
      </c>
      <c r="D198" s="360" t="s">
        <v>177</v>
      </c>
      <c r="E198" s="359">
        <v>1</v>
      </c>
      <c r="F198" s="220"/>
      <c r="G198" s="220"/>
      <c r="H198" s="209"/>
    </row>
    <row r="199" spans="1:8" s="210" customFormat="1" ht="12" customHeight="1">
      <c r="A199" s="215"/>
      <c r="B199" s="216"/>
      <c r="C199" s="358" t="s">
        <v>1447</v>
      </c>
      <c r="D199" s="360" t="s">
        <v>177</v>
      </c>
      <c r="E199" s="359">
        <v>1</v>
      </c>
      <c r="F199" s="220"/>
      <c r="G199" s="220"/>
      <c r="H199" s="209"/>
    </row>
    <row r="200" spans="1:8" s="210" customFormat="1" ht="12" customHeight="1">
      <c r="A200" s="215"/>
      <c r="B200" s="216"/>
      <c r="C200" s="358" t="s">
        <v>1448</v>
      </c>
      <c r="D200" s="360" t="s">
        <v>177</v>
      </c>
      <c r="E200" s="359">
        <v>1</v>
      </c>
      <c r="F200" s="220"/>
      <c r="G200" s="220"/>
      <c r="H200" s="209"/>
    </row>
    <row r="201" spans="1:8" s="210" customFormat="1" ht="12" customHeight="1">
      <c r="A201" s="215"/>
      <c r="B201" s="216"/>
      <c r="C201" s="358" t="s">
        <v>1448</v>
      </c>
      <c r="D201" s="360" t="s">
        <v>177</v>
      </c>
      <c r="E201" s="359">
        <v>1</v>
      </c>
      <c r="F201" s="220"/>
      <c r="G201" s="220"/>
      <c r="H201" s="209"/>
    </row>
    <row r="202" spans="1:8" s="210" customFormat="1" ht="12" customHeight="1">
      <c r="A202" s="215"/>
      <c r="B202" s="216"/>
      <c r="C202" s="358" t="s">
        <v>1448</v>
      </c>
      <c r="D202" s="360" t="s">
        <v>177</v>
      </c>
      <c r="E202" s="359">
        <v>1</v>
      </c>
      <c r="F202" s="220"/>
      <c r="G202" s="220"/>
      <c r="H202" s="209"/>
    </row>
    <row r="203" spans="1:8" s="210" customFormat="1" ht="12" customHeight="1">
      <c r="A203" s="215"/>
      <c r="B203" s="216"/>
      <c r="C203" s="358" t="s">
        <v>1449</v>
      </c>
      <c r="D203" s="360" t="s">
        <v>177</v>
      </c>
      <c r="E203" s="359">
        <v>12</v>
      </c>
      <c r="F203" s="220"/>
      <c r="G203" s="220"/>
      <c r="H203" s="209"/>
    </row>
    <row r="204" spans="1:8" s="210" customFormat="1" ht="12" customHeight="1">
      <c r="A204" s="215"/>
      <c r="B204" s="216"/>
      <c r="C204" s="358" t="s">
        <v>1450</v>
      </c>
      <c r="D204" s="360" t="s">
        <v>177</v>
      </c>
      <c r="E204" s="359">
        <v>1</v>
      </c>
      <c r="F204" s="220"/>
      <c r="G204" s="220"/>
      <c r="H204" s="209"/>
    </row>
    <row r="205" spans="1:8" s="210" customFormat="1" ht="12" customHeight="1">
      <c r="A205" s="215"/>
      <c r="B205" s="216"/>
      <c r="C205" s="358" t="s">
        <v>1451</v>
      </c>
      <c r="D205" s="360" t="s">
        <v>177</v>
      </c>
      <c r="E205" s="359">
        <v>1</v>
      </c>
      <c r="F205" s="220"/>
      <c r="G205" s="220"/>
      <c r="H205" s="209"/>
    </row>
    <row r="206" spans="1:8" s="210" customFormat="1" ht="12" customHeight="1">
      <c r="A206" s="215"/>
      <c r="B206" s="216"/>
      <c r="C206" s="358" t="s">
        <v>1424</v>
      </c>
      <c r="D206" s="360" t="s">
        <v>177</v>
      </c>
      <c r="E206" s="359">
        <v>4</v>
      </c>
      <c r="F206" s="220"/>
      <c r="G206" s="220"/>
      <c r="H206" s="209"/>
    </row>
    <row r="207" spans="1:8" s="210" customFormat="1" ht="12" customHeight="1">
      <c r="A207" s="215"/>
      <c r="B207" s="216"/>
      <c r="C207" s="358" t="s">
        <v>1425</v>
      </c>
      <c r="D207" s="360" t="s">
        <v>177</v>
      </c>
      <c r="E207" s="359">
        <v>2</v>
      </c>
      <c r="F207" s="220"/>
      <c r="G207" s="220"/>
      <c r="H207" s="209"/>
    </row>
    <row r="208" spans="1:8" s="210" customFormat="1" ht="12" customHeight="1">
      <c r="A208" s="215"/>
      <c r="B208" s="216"/>
      <c r="C208" s="358" t="s">
        <v>1452</v>
      </c>
      <c r="D208" s="360"/>
      <c r="E208" s="359"/>
      <c r="F208" s="220"/>
      <c r="G208" s="220"/>
      <c r="H208" s="209"/>
    </row>
    <row r="209" spans="1:8" s="210" customFormat="1" ht="12" customHeight="1">
      <c r="A209" s="215"/>
      <c r="B209" s="216"/>
      <c r="C209" s="358" t="s">
        <v>1189</v>
      </c>
      <c r="D209" s="360" t="s">
        <v>1192</v>
      </c>
      <c r="E209" s="359">
        <v>1</v>
      </c>
      <c r="F209" s="220"/>
      <c r="G209" s="220"/>
      <c r="H209" s="209"/>
    </row>
    <row r="210" spans="1:8" s="210" customFormat="1" ht="22.5">
      <c r="A210" s="215"/>
      <c r="B210" s="216"/>
      <c r="C210" s="358" t="s">
        <v>1190</v>
      </c>
      <c r="D210" s="360" t="s">
        <v>1192</v>
      </c>
      <c r="E210" s="359">
        <v>1</v>
      </c>
      <c r="F210" s="220"/>
      <c r="G210" s="220"/>
      <c r="H210" s="209"/>
    </row>
    <row r="211" spans="1:8" s="210" customFormat="1" ht="12" customHeight="1">
      <c r="A211" s="215"/>
      <c r="B211" s="216"/>
      <c r="C211" s="358"/>
      <c r="D211" s="218"/>
      <c r="E211" s="219"/>
      <c r="F211" s="220"/>
      <c r="G211" s="220"/>
      <c r="H211" s="209"/>
    </row>
    <row r="212" spans="1:8" s="210" customFormat="1" ht="12" customHeight="1">
      <c r="A212" s="215"/>
      <c r="B212" s="216"/>
      <c r="C212" s="217" t="s">
        <v>1453</v>
      </c>
      <c r="D212" s="218"/>
      <c r="E212" s="219"/>
      <c r="F212" s="220"/>
      <c r="G212" s="220"/>
      <c r="H212" s="209"/>
    </row>
    <row r="213" spans="1:8" s="210" customFormat="1" ht="12" customHeight="1">
      <c r="A213" s="215"/>
      <c r="B213" s="216"/>
      <c r="C213" s="358" t="s">
        <v>1445</v>
      </c>
      <c r="D213" s="360" t="s">
        <v>177</v>
      </c>
      <c r="E213" s="359">
        <v>1</v>
      </c>
      <c r="F213" s="220"/>
      <c r="G213" s="220"/>
      <c r="H213" s="209"/>
    </row>
    <row r="214" spans="1:8" s="210" customFormat="1" ht="12" customHeight="1">
      <c r="A214" s="215"/>
      <c r="B214" s="216"/>
      <c r="C214" s="358" t="s">
        <v>1446</v>
      </c>
      <c r="D214" s="360" t="s">
        <v>177</v>
      </c>
      <c r="E214" s="359">
        <v>1</v>
      </c>
      <c r="F214" s="220"/>
      <c r="G214" s="220"/>
      <c r="H214" s="209"/>
    </row>
    <row r="215" spans="1:8" s="210" customFormat="1" ht="12" customHeight="1">
      <c r="A215" s="215"/>
      <c r="B215" s="216"/>
      <c r="C215" s="358" t="s">
        <v>1447</v>
      </c>
      <c r="D215" s="360" t="s">
        <v>177</v>
      </c>
      <c r="E215" s="359">
        <v>1</v>
      </c>
      <c r="F215" s="220"/>
      <c r="G215" s="220"/>
      <c r="H215" s="209"/>
    </row>
    <row r="216" spans="1:8" s="210" customFormat="1" ht="12" customHeight="1">
      <c r="A216" s="215"/>
      <c r="B216" s="216"/>
      <c r="C216" s="358" t="s">
        <v>1448</v>
      </c>
      <c r="D216" s="360" t="s">
        <v>177</v>
      </c>
      <c r="E216" s="359">
        <v>1</v>
      </c>
      <c r="F216" s="220"/>
      <c r="G216" s="220"/>
      <c r="H216" s="209"/>
    </row>
    <row r="217" spans="1:8" s="210" customFormat="1" ht="12" customHeight="1">
      <c r="A217" s="215"/>
      <c r="B217" s="216"/>
      <c r="C217" s="358" t="s">
        <v>1448</v>
      </c>
      <c r="D217" s="360" t="s">
        <v>177</v>
      </c>
      <c r="E217" s="359">
        <v>1</v>
      </c>
      <c r="F217" s="220"/>
      <c r="G217" s="220"/>
      <c r="H217" s="209"/>
    </row>
    <row r="218" spans="1:8" s="210" customFormat="1" ht="12" customHeight="1">
      <c r="A218" s="215"/>
      <c r="B218" s="216"/>
      <c r="C218" s="358" t="s">
        <v>1448</v>
      </c>
      <c r="D218" s="360" t="s">
        <v>177</v>
      </c>
      <c r="E218" s="359">
        <v>1</v>
      </c>
      <c r="F218" s="220"/>
      <c r="G218" s="220"/>
      <c r="H218" s="209"/>
    </row>
    <row r="219" spans="1:8" s="210" customFormat="1" ht="12" customHeight="1">
      <c r="A219" s="215"/>
      <c r="B219" s="216"/>
      <c r="C219" s="358" t="s">
        <v>1449</v>
      </c>
      <c r="D219" s="360" t="s">
        <v>177</v>
      </c>
      <c r="E219" s="359">
        <v>12</v>
      </c>
      <c r="F219" s="220"/>
      <c r="G219" s="220"/>
      <c r="H219" s="209"/>
    </row>
    <row r="220" spans="1:8" s="210" customFormat="1" ht="12" customHeight="1">
      <c r="A220" s="215"/>
      <c r="B220" s="216"/>
      <c r="C220" s="358" t="s">
        <v>1450</v>
      </c>
      <c r="D220" s="360" t="s">
        <v>177</v>
      </c>
      <c r="E220" s="359">
        <v>1</v>
      </c>
      <c r="F220" s="220"/>
      <c r="G220" s="220"/>
      <c r="H220" s="209"/>
    </row>
    <row r="221" spans="1:8" s="210" customFormat="1" ht="12" customHeight="1">
      <c r="A221" s="215"/>
      <c r="B221" s="216"/>
      <c r="C221" s="358" t="s">
        <v>1451</v>
      </c>
      <c r="D221" s="360" t="s">
        <v>177</v>
      </c>
      <c r="E221" s="359">
        <v>1</v>
      </c>
      <c r="F221" s="220"/>
      <c r="G221" s="220"/>
      <c r="H221" s="209"/>
    </row>
    <row r="222" spans="1:8" s="210" customFormat="1" ht="12" customHeight="1">
      <c r="A222" s="215"/>
      <c r="B222" s="216"/>
      <c r="C222" s="358" t="s">
        <v>1424</v>
      </c>
      <c r="D222" s="360" t="s">
        <v>177</v>
      </c>
      <c r="E222" s="359">
        <v>4</v>
      </c>
      <c r="F222" s="220"/>
      <c r="G222" s="220"/>
      <c r="H222" s="209"/>
    </row>
    <row r="223" spans="1:8" s="210" customFormat="1" ht="12" customHeight="1">
      <c r="A223" s="215"/>
      <c r="B223" s="216"/>
      <c r="C223" s="358" t="s">
        <v>1425</v>
      </c>
      <c r="D223" s="360" t="s">
        <v>177</v>
      </c>
      <c r="E223" s="359">
        <v>2</v>
      </c>
      <c r="F223" s="220"/>
      <c r="G223" s="220"/>
      <c r="H223" s="209"/>
    </row>
    <row r="224" spans="1:8" s="210" customFormat="1" ht="12" customHeight="1">
      <c r="A224" s="215"/>
      <c r="B224" s="216"/>
      <c r="C224" s="358" t="s">
        <v>1452</v>
      </c>
      <c r="D224" s="360"/>
      <c r="E224" s="359"/>
      <c r="F224" s="220"/>
      <c r="G224" s="220"/>
      <c r="H224" s="209"/>
    </row>
    <row r="225" spans="1:8" s="210" customFormat="1" ht="12" customHeight="1">
      <c r="A225" s="215"/>
      <c r="B225" s="216"/>
      <c r="C225" s="358" t="s">
        <v>1189</v>
      </c>
      <c r="D225" s="360" t="s">
        <v>1192</v>
      </c>
      <c r="E225" s="359">
        <v>1</v>
      </c>
      <c r="F225" s="220"/>
      <c r="G225" s="220"/>
      <c r="H225" s="209"/>
    </row>
    <row r="226" spans="1:8" s="210" customFormat="1" ht="22.5">
      <c r="A226" s="215"/>
      <c r="B226" s="216"/>
      <c r="C226" s="358" t="s">
        <v>1190</v>
      </c>
      <c r="D226" s="360" t="s">
        <v>1192</v>
      </c>
      <c r="E226" s="359">
        <v>1</v>
      </c>
      <c r="F226" s="220"/>
      <c r="G226" s="220"/>
      <c r="H226" s="209"/>
    </row>
    <row r="227" spans="1:8" s="210" customFormat="1" ht="12" customHeight="1">
      <c r="A227" s="215"/>
      <c r="B227" s="216"/>
      <c r="C227" s="358"/>
      <c r="D227" s="218"/>
      <c r="E227" s="219"/>
      <c r="F227" s="220"/>
      <c r="G227" s="220"/>
      <c r="H227" s="209"/>
    </row>
    <row r="228" spans="1:8" s="210" customFormat="1" ht="12" customHeight="1">
      <c r="A228" s="215"/>
      <c r="B228" s="216"/>
      <c r="C228" s="217" t="s">
        <v>1454</v>
      </c>
      <c r="D228" s="218"/>
      <c r="E228" s="219"/>
      <c r="F228" s="220"/>
      <c r="G228" s="220"/>
      <c r="H228" s="209"/>
    </row>
    <row r="229" spans="1:8" s="210" customFormat="1" ht="12" customHeight="1">
      <c r="A229" s="215"/>
      <c r="B229" s="216"/>
      <c r="C229" s="217" t="s">
        <v>1455</v>
      </c>
      <c r="D229" s="218"/>
      <c r="E229" s="359"/>
      <c r="F229" s="220"/>
      <c r="G229" s="220"/>
      <c r="H229" s="209"/>
    </row>
    <row r="230" spans="1:8" s="210" customFormat="1" ht="12" customHeight="1">
      <c r="A230" s="215"/>
      <c r="B230" s="216"/>
      <c r="C230" s="358" t="s">
        <v>1445</v>
      </c>
      <c r="D230" s="360" t="s">
        <v>177</v>
      </c>
      <c r="E230" s="359">
        <v>1</v>
      </c>
      <c r="F230" s="220"/>
      <c r="G230" s="220"/>
      <c r="H230" s="209"/>
    </row>
    <row r="231" spans="1:8" s="210" customFormat="1" ht="12" customHeight="1">
      <c r="A231" s="215"/>
      <c r="B231" s="216"/>
      <c r="C231" s="358" t="s">
        <v>1446</v>
      </c>
      <c r="D231" s="360" t="s">
        <v>177</v>
      </c>
      <c r="E231" s="359">
        <v>1</v>
      </c>
      <c r="F231" s="220"/>
      <c r="G231" s="220"/>
      <c r="H231" s="209"/>
    </row>
    <row r="232" spans="1:8" s="210" customFormat="1" ht="12" customHeight="1">
      <c r="A232" s="215"/>
      <c r="B232" s="216"/>
      <c r="C232" s="358" t="s">
        <v>1447</v>
      </c>
      <c r="D232" s="360" t="s">
        <v>177</v>
      </c>
      <c r="E232" s="359">
        <v>1</v>
      </c>
      <c r="F232" s="220"/>
      <c r="G232" s="220"/>
      <c r="H232" s="209"/>
    </row>
    <row r="233" spans="1:8" s="210" customFormat="1" ht="12" customHeight="1">
      <c r="A233" s="215"/>
      <c r="B233" s="216"/>
      <c r="C233" s="358" t="s">
        <v>1448</v>
      </c>
      <c r="D233" s="360" t="s">
        <v>177</v>
      </c>
      <c r="E233" s="359">
        <v>1</v>
      </c>
      <c r="F233" s="220"/>
      <c r="G233" s="220"/>
      <c r="H233" s="209"/>
    </row>
    <row r="234" spans="1:8" s="210" customFormat="1" ht="12" customHeight="1">
      <c r="A234" s="215"/>
      <c r="B234" s="216"/>
      <c r="C234" s="358" t="s">
        <v>1448</v>
      </c>
      <c r="D234" s="360" t="s">
        <v>177</v>
      </c>
      <c r="E234" s="359">
        <v>1</v>
      </c>
      <c r="F234" s="220"/>
      <c r="G234" s="220"/>
      <c r="H234" s="209"/>
    </row>
    <row r="235" spans="1:8" s="210" customFormat="1" ht="12" customHeight="1">
      <c r="A235" s="215"/>
      <c r="B235" s="216"/>
      <c r="C235" s="358" t="s">
        <v>1448</v>
      </c>
      <c r="D235" s="360" t="s">
        <v>177</v>
      </c>
      <c r="E235" s="359">
        <v>1</v>
      </c>
      <c r="F235" s="220"/>
      <c r="G235" s="220"/>
      <c r="H235" s="209"/>
    </row>
    <row r="236" spans="1:8" s="210" customFormat="1" ht="12" customHeight="1">
      <c r="A236" s="215"/>
      <c r="B236" s="216"/>
      <c r="C236" s="358" t="s">
        <v>1449</v>
      </c>
      <c r="D236" s="360" t="s">
        <v>177</v>
      </c>
      <c r="E236" s="359">
        <v>12</v>
      </c>
      <c r="F236" s="220"/>
      <c r="G236" s="220"/>
      <c r="H236" s="209"/>
    </row>
    <row r="237" spans="1:8" s="210" customFormat="1" ht="12" customHeight="1">
      <c r="A237" s="215"/>
      <c r="B237" s="216"/>
      <c r="C237" s="358" t="s">
        <v>1450</v>
      </c>
      <c r="D237" s="360" t="s">
        <v>177</v>
      </c>
      <c r="E237" s="359">
        <v>1</v>
      </c>
      <c r="F237" s="220"/>
      <c r="G237" s="220"/>
      <c r="H237" s="209"/>
    </row>
    <row r="238" spans="1:8" s="210" customFormat="1" ht="12" customHeight="1">
      <c r="A238" s="215"/>
      <c r="B238" s="216"/>
      <c r="C238" s="358" t="s">
        <v>1451</v>
      </c>
      <c r="D238" s="360" t="s">
        <v>177</v>
      </c>
      <c r="E238" s="359">
        <v>1</v>
      </c>
      <c r="F238" s="220"/>
      <c r="G238" s="220"/>
      <c r="H238" s="209"/>
    </row>
    <row r="239" spans="1:8" s="210" customFormat="1" ht="12" customHeight="1">
      <c r="A239" s="215"/>
      <c r="B239" s="216"/>
      <c r="C239" s="358" t="s">
        <v>1424</v>
      </c>
      <c r="D239" s="360" t="s">
        <v>177</v>
      </c>
      <c r="E239" s="359">
        <v>4</v>
      </c>
      <c r="F239" s="220"/>
      <c r="G239" s="220"/>
      <c r="H239" s="209"/>
    </row>
    <row r="240" spans="1:8" s="210" customFormat="1" ht="12" customHeight="1">
      <c r="A240" s="215"/>
      <c r="B240" s="216"/>
      <c r="C240" s="358" t="s">
        <v>1425</v>
      </c>
      <c r="D240" s="360" t="s">
        <v>177</v>
      </c>
      <c r="E240" s="359">
        <v>2</v>
      </c>
      <c r="F240" s="220"/>
      <c r="G240" s="220"/>
      <c r="H240" s="209"/>
    </row>
    <row r="241" spans="1:8" s="210" customFormat="1" ht="12" customHeight="1">
      <c r="A241" s="215"/>
      <c r="B241" s="216"/>
      <c r="C241" s="358" t="s">
        <v>1452</v>
      </c>
      <c r="D241" s="360"/>
      <c r="E241" s="359"/>
      <c r="F241" s="220"/>
      <c r="G241" s="220"/>
      <c r="H241" s="209"/>
    </row>
    <row r="242" spans="1:8" s="210" customFormat="1" ht="12" customHeight="1">
      <c r="A242" s="215"/>
      <c r="B242" s="216"/>
      <c r="C242" s="358" t="s">
        <v>1189</v>
      </c>
      <c r="D242" s="360" t="s">
        <v>1192</v>
      </c>
      <c r="E242" s="359">
        <v>1</v>
      </c>
      <c r="F242" s="220"/>
      <c r="G242" s="220"/>
      <c r="H242" s="209"/>
    </row>
    <row r="243" spans="1:8" s="210" customFormat="1" ht="22.5">
      <c r="A243" s="215"/>
      <c r="B243" s="216"/>
      <c r="C243" s="358" t="s">
        <v>1190</v>
      </c>
      <c r="D243" s="360" t="s">
        <v>1192</v>
      </c>
      <c r="E243" s="359">
        <v>1</v>
      </c>
      <c r="F243" s="220"/>
      <c r="G243" s="220"/>
      <c r="H243" s="209"/>
    </row>
    <row r="244" spans="1:8" s="210" customFormat="1" ht="12" customHeight="1">
      <c r="A244" s="215"/>
      <c r="B244" s="216"/>
      <c r="C244" s="358"/>
      <c r="D244" s="360"/>
      <c r="E244" s="359"/>
      <c r="F244" s="220"/>
      <c r="G244" s="220"/>
      <c r="H244" s="209"/>
    </row>
    <row r="245" spans="1:8" s="210" customFormat="1" ht="12" customHeight="1">
      <c r="A245" s="215"/>
      <c r="B245" s="216"/>
      <c r="C245" s="217" t="s">
        <v>1456</v>
      </c>
      <c r="D245" s="360"/>
      <c r="E245" s="359"/>
      <c r="F245" s="220"/>
      <c r="G245" s="220"/>
      <c r="H245" s="209"/>
    </row>
    <row r="246" spans="1:8" s="210" customFormat="1" ht="12" customHeight="1">
      <c r="A246" s="215"/>
      <c r="B246" s="216"/>
      <c r="C246" s="358" t="s">
        <v>1445</v>
      </c>
      <c r="D246" s="360" t="s">
        <v>177</v>
      </c>
      <c r="E246" s="359">
        <v>1</v>
      </c>
      <c r="F246" s="220"/>
      <c r="G246" s="220"/>
      <c r="H246" s="209"/>
    </row>
    <row r="247" spans="1:8" s="210" customFormat="1" ht="12" customHeight="1">
      <c r="A247" s="215"/>
      <c r="B247" s="216"/>
      <c r="C247" s="358" t="s">
        <v>1446</v>
      </c>
      <c r="D247" s="360" t="s">
        <v>177</v>
      </c>
      <c r="E247" s="359">
        <v>1</v>
      </c>
      <c r="F247" s="220"/>
      <c r="G247" s="220"/>
      <c r="H247" s="209"/>
    </row>
    <row r="248" spans="1:8" s="210" customFormat="1" ht="12" customHeight="1">
      <c r="A248" s="215"/>
      <c r="B248" s="216"/>
      <c r="C248" s="358" t="s">
        <v>1447</v>
      </c>
      <c r="D248" s="360" t="s">
        <v>177</v>
      </c>
      <c r="E248" s="359">
        <v>1</v>
      </c>
      <c r="F248" s="220"/>
      <c r="G248" s="220"/>
      <c r="H248" s="209"/>
    </row>
    <row r="249" spans="1:8" s="210" customFormat="1" ht="12" customHeight="1">
      <c r="A249" s="215"/>
      <c r="B249" s="216"/>
      <c r="C249" s="358" t="s">
        <v>1448</v>
      </c>
      <c r="D249" s="360" t="s">
        <v>177</v>
      </c>
      <c r="E249" s="359">
        <v>1</v>
      </c>
      <c r="F249" s="220"/>
      <c r="G249" s="220"/>
      <c r="H249" s="209"/>
    </row>
    <row r="250" spans="1:8" s="210" customFormat="1" ht="12" customHeight="1">
      <c r="A250" s="215"/>
      <c r="B250" s="216"/>
      <c r="C250" s="358" t="s">
        <v>1448</v>
      </c>
      <c r="D250" s="360" t="s">
        <v>177</v>
      </c>
      <c r="E250" s="359">
        <v>1</v>
      </c>
      <c r="F250" s="220"/>
      <c r="G250" s="220"/>
      <c r="H250" s="209"/>
    </row>
    <row r="251" spans="1:8" s="210" customFormat="1" ht="12" customHeight="1">
      <c r="A251" s="215"/>
      <c r="B251" s="216"/>
      <c r="C251" s="358" t="s">
        <v>1448</v>
      </c>
      <c r="D251" s="360" t="s">
        <v>177</v>
      </c>
      <c r="E251" s="359">
        <v>1</v>
      </c>
      <c r="F251" s="220"/>
      <c r="G251" s="220"/>
      <c r="H251" s="209"/>
    </row>
    <row r="252" spans="1:8" s="210" customFormat="1" ht="12" customHeight="1">
      <c r="A252" s="215"/>
      <c r="B252" s="216"/>
      <c r="C252" s="358" t="s">
        <v>1449</v>
      </c>
      <c r="D252" s="360" t="s">
        <v>177</v>
      </c>
      <c r="E252" s="359">
        <v>12</v>
      </c>
      <c r="F252" s="220"/>
      <c r="G252" s="220"/>
      <c r="H252" s="209"/>
    </row>
    <row r="253" spans="1:8" s="210" customFormat="1" ht="12" customHeight="1">
      <c r="A253" s="215"/>
      <c r="B253" s="216"/>
      <c r="C253" s="358" t="s">
        <v>1450</v>
      </c>
      <c r="D253" s="360" t="s">
        <v>177</v>
      </c>
      <c r="E253" s="359">
        <v>1</v>
      </c>
      <c r="F253" s="220"/>
      <c r="G253" s="220"/>
      <c r="H253" s="209"/>
    </row>
    <row r="254" spans="1:8" s="210" customFormat="1" ht="12" customHeight="1">
      <c r="A254" s="215"/>
      <c r="B254" s="216"/>
      <c r="C254" s="358" t="s">
        <v>1451</v>
      </c>
      <c r="D254" s="360" t="s">
        <v>177</v>
      </c>
      <c r="E254" s="359">
        <v>1</v>
      </c>
      <c r="F254" s="220"/>
      <c r="G254" s="220"/>
      <c r="H254" s="209"/>
    </row>
    <row r="255" spans="1:8" s="210" customFormat="1" ht="12" customHeight="1">
      <c r="A255" s="215"/>
      <c r="B255" s="216"/>
      <c r="C255" s="358" t="s">
        <v>1424</v>
      </c>
      <c r="D255" s="360" t="s">
        <v>177</v>
      </c>
      <c r="E255" s="359">
        <v>4</v>
      </c>
      <c r="F255" s="220"/>
      <c r="G255" s="220"/>
      <c r="H255" s="209"/>
    </row>
    <row r="256" spans="1:8" s="210" customFormat="1" ht="12" customHeight="1">
      <c r="A256" s="215"/>
      <c r="B256" s="216"/>
      <c r="C256" s="358" t="s">
        <v>1425</v>
      </c>
      <c r="D256" s="360" t="s">
        <v>177</v>
      </c>
      <c r="E256" s="359">
        <v>2</v>
      </c>
      <c r="F256" s="220"/>
      <c r="G256" s="220"/>
      <c r="H256" s="209"/>
    </row>
    <row r="257" spans="1:8" s="210" customFormat="1" ht="12" customHeight="1">
      <c r="A257" s="215"/>
      <c r="B257" s="216"/>
      <c r="C257" s="358" t="s">
        <v>1452</v>
      </c>
      <c r="D257" s="360"/>
      <c r="E257" s="359"/>
      <c r="F257" s="220"/>
      <c r="G257" s="220"/>
      <c r="H257" s="209"/>
    </row>
    <row r="258" spans="1:8" s="210" customFormat="1" ht="12" customHeight="1">
      <c r="A258" s="215"/>
      <c r="B258" s="216"/>
      <c r="C258" s="358" t="s">
        <v>1189</v>
      </c>
      <c r="D258" s="360" t="s">
        <v>1192</v>
      </c>
      <c r="E258" s="359">
        <v>1</v>
      </c>
      <c r="F258" s="220"/>
      <c r="G258" s="220"/>
      <c r="H258" s="209"/>
    </row>
    <row r="259" spans="1:8" s="210" customFormat="1" ht="22.5">
      <c r="A259" s="215"/>
      <c r="B259" s="216"/>
      <c r="C259" s="358" t="s">
        <v>1190</v>
      </c>
      <c r="D259" s="360" t="s">
        <v>1192</v>
      </c>
      <c r="E259" s="359">
        <v>1</v>
      </c>
      <c r="F259" s="220"/>
      <c r="G259" s="220"/>
      <c r="H259" s="209"/>
    </row>
    <row r="260" spans="1:8" s="210" customFormat="1" ht="12" customHeight="1">
      <c r="A260" s="215"/>
      <c r="B260" s="216"/>
      <c r="C260" s="358"/>
      <c r="D260" s="360"/>
      <c r="E260" s="359"/>
      <c r="F260" s="220"/>
      <c r="G260" s="220"/>
      <c r="H260" s="209"/>
    </row>
    <row r="261" spans="1:8" s="210" customFormat="1" ht="12" customHeight="1">
      <c r="A261" s="215"/>
      <c r="B261" s="216"/>
      <c r="C261" s="217" t="s">
        <v>1457</v>
      </c>
      <c r="D261" s="360"/>
      <c r="E261" s="359"/>
      <c r="F261" s="220"/>
      <c r="G261" s="220"/>
      <c r="H261" s="209"/>
    </row>
    <row r="262" spans="1:8" s="210" customFormat="1" ht="12" customHeight="1">
      <c r="A262" s="215"/>
      <c r="B262" s="216"/>
      <c r="C262" s="358" t="s">
        <v>1445</v>
      </c>
      <c r="D262" s="360" t="s">
        <v>177</v>
      </c>
      <c r="E262" s="359">
        <v>1</v>
      </c>
      <c r="F262" s="220"/>
      <c r="G262" s="220"/>
      <c r="H262" s="209"/>
    </row>
    <row r="263" spans="1:8" s="210" customFormat="1" ht="12" customHeight="1">
      <c r="A263" s="215"/>
      <c r="B263" s="216"/>
      <c r="C263" s="358" t="s">
        <v>1446</v>
      </c>
      <c r="D263" s="360" t="s">
        <v>177</v>
      </c>
      <c r="E263" s="359">
        <v>1</v>
      </c>
      <c r="F263" s="220"/>
      <c r="G263" s="220"/>
      <c r="H263" s="209"/>
    </row>
    <row r="264" spans="1:8" s="210" customFormat="1" ht="12" customHeight="1">
      <c r="A264" s="215"/>
      <c r="B264" s="216"/>
      <c r="C264" s="358" t="s">
        <v>1447</v>
      </c>
      <c r="D264" s="360" t="s">
        <v>177</v>
      </c>
      <c r="E264" s="359">
        <v>1</v>
      </c>
      <c r="F264" s="220"/>
      <c r="G264" s="220"/>
      <c r="H264" s="209"/>
    </row>
    <row r="265" spans="1:8" s="210" customFormat="1" ht="12" customHeight="1">
      <c r="A265" s="215"/>
      <c r="B265" s="216"/>
      <c r="C265" s="358" t="s">
        <v>1448</v>
      </c>
      <c r="D265" s="360" t="s">
        <v>177</v>
      </c>
      <c r="E265" s="359">
        <v>1</v>
      </c>
      <c r="F265" s="220"/>
      <c r="G265" s="220"/>
      <c r="H265" s="209"/>
    </row>
    <row r="266" spans="1:8" s="210" customFormat="1" ht="12" customHeight="1">
      <c r="A266" s="215"/>
      <c r="B266" s="216"/>
      <c r="C266" s="358" t="s">
        <v>1448</v>
      </c>
      <c r="D266" s="360" t="s">
        <v>177</v>
      </c>
      <c r="E266" s="359">
        <v>1</v>
      </c>
      <c r="F266" s="220"/>
      <c r="G266" s="220"/>
      <c r="H266" s="209"/>
    </row>
    <row r="267" spans="1:8" s="210" customFormat="1" ht="12" customHeight="1">
      <c r="A267" s="215"/>
      <c r="B267" s="216"/>
      <c r="C267" s="358" t="s">
        <v>1448</v>
      </c>
      <c r="D267" s="360" t="s">
        <v>177</v>
      </c>
      <c r="E267" s="359">
        <v>1</v>
      </c>
      <c r="F267" s="220"/>
      <c r="G267" s="220"/>
      <c r="H267" s="209"/>
    </row>
    <row r="268" spans="1:8" s="210" customFormat="1" ht="12" customHeight="1">
      <c r="A268" s="215"/>
      <c r="B268" s="216"/>
      <c r="C268" s="358" t="s">
        <v>1449</v>
      </c>
      <c r="D268" s="360" t="s">
        <v>177</v>
      </c>
      <c r="E268" s="359">
        <v>12</v>
      </c>
      <c r="F268" s="220"/>
      <c r="G268" s="220"/>
      <c r="H268" s="209"/>
    </row>
    <row r="269" spans="1:8" s="210" customFormat="1" ht="12" customHeight="1">
      <c r="A269" s="215"/>
      <c r="B269" s="216"/>
      <c r="C269" s="358" t="s">
        <v>1450</v>
      </c>
      <c r="D269" s="360" t="s">
        <v>177</v>
      </c>
      <c r="E269" s="359">
        <v>1</v>
      </c>
      <c r="F269" s="220"/>
      <c r="G269" s="220"/>
      <c r="H269" s="209"/>
    </row>
    <row r="270" spans="1:8" s="210" customFormat="1" ht="12" customHeight="1">
      <c r="A270" s="215"/>
      <c r="B270" s="216"/>
      <c r="C270" s="358" t="s">
        <v>1451</v>
      </c>
      <c r="D270" s="360" t="s">
        <v>177</v>
      </c>
      <c r="E270" s="359">
        <v>1</v>
      </c>
      <c r="F270" s="220"/>
      <c r="G270" s="220"/>
      <c r="H270" s="209"/>
    </row>
    <row r="271" spans="1:8" s="210" customFormat="1" ht="12" customHeight="1">
      <c r="A271" s="215"/>
      <c r="B271" s="216"/>
      <c r="C271" s="358" t="s">
        <v>1424</v>
      </c>
      <c r="D271" s="360" t="s">
        <v>177</v>
      </c>
      <c r="E271" s="359">
        <v>4</v>
      </c>
      <c r="F271" s="220"/>
      <c r="G271" s="220"/>
      <c r="H271" s="209"/>
    </row>
    <row r="272" spans="1:8" s="210" customFormat="1" ht="12" customHeight="1">
      <c r="A272" s="215"/>
      <c r="B272" s="216"/>
      <c r="C272" s="358" t="s">
        <v>1425</v>
      </c>
      <c r="D272" s="360" t="s">
        <v>177</v>
      </c>
      <c r="E272" s="359">
        <v>2</v>
      </c>
      <c r="F272" s="220"/>
      <c r="G272" s="220"/>
      <c r="H272" s="209"/>
    </row>
    <row r="273" spans="1:8" s="210" customFormat="1" ht="12" customHeight="1">
      <c r="A273" s="215"/>
      <c r="B273" s="216"/>
      <c r="C273" s="358" t="s">
        <v>1452</v>
      </c>
      <c r="D273" s="360"/>
      <c r="E273" s="359"/>
      <c r="F273" s="220"/>
      <c r="G273" s="220"/>
      <c r="H273" s="209"/>
    </row>
    <row r="274" spans="1:8" s="210" customFormat="1" ht="12" customHeight="1">
      <c r="A274" s="215"/>
      <c r="B274" s="216"/>
      <c r="C274" s="358" t="s">
        <v>1189</v>
      </c>
      <c r="D274" s="360" t="s">
        <v>1192</v>
      </c>
      <c r="E274" s="359">
        <v>1</v>
      </c>
      <c r="F274" s="220"/>
      <c r="G274" s="220"/>
      <c r="H274" s="209"/>
    </row>
    <row r="275" spans="1:8" s="210" customFormat="1" ht="22.5">
      <c r="A275" s="215"/>
      <c r="B275" s="216"/>
      <c r="C275" s="358" t="s">
        <v>1190</v>
      </c>
      <c r="D275" s="360" t="s">
        <v>1192</v>
      </c>
      <c r="E275" s="359">
        <v>1</v>
      </c>
      <c r="F275" s="220"/>
      <c r="G275" s="220"/>
      <c r="H275" s="209"/>
    </row>
    <row r="276" spans="1:8" s="210" customFormat="1" ht="12" customHeight="1">
      <c r="A276" s="215"/>
      <c r="B276" s="216"/>
      <c r="C276" s="358"/>
      <c r="D276" s="360"/>
      <c r="E276" s="359"/>
      <c r="F276" s="220"/>
      <c r="G276" s="220"/>
      <c r="H276" s="209"/>
    </row>
    <row r="277" spans="1:8" s="210" customFormat="1" ht="12" customHeight="1">
      <c r="A277" s="215"/>
      <c r="B277" s="216"/>
      <c r="C277" s="217" t="s">
        <v>1458</v>
      </c>
      <c r="D277" s="360"/>
      <c r="E277" s="359"/>
      <c r="F277" s="220"/>
      <c r="G277" s="220"/>
      <c r="H277" s="209"/>
    </row>
    <row r="278" spans="1:8" s="210" customFormat="1" ht="12" customHeight="1">
      <c r="A278" s="215"/>
      <c r="B278" s="216"/>
      <c r="C278" s="358" t="s">
        <v>1445</v>
      </c>
      <c r="D278" s="360" t="s">
        <v>177</v>
      </c>
      <c r="E278" s="359">
        <v>1</v>
      </c>
      <c r="F278" s="220"/>
      <c r="G278" s="220"/>
      <c r="H278" s="209"/>
    </row>
    <row r="279" spans="1:8" s="210" customFormat="1" ht="12" customHeight="1">
      <c r="A279" s="215"/>
      <c r="B279" s="216"/>
      <c r="C279" s="358" t="s">
        <v>1446</v>
      </c>
      <c r="D279" s="360" t="s">
        <v>177</v>
      </c>
      <c r="E279" s="359">
        <v>1</v>
      </c>
      <c r="F279" s="220"/>
      <c r="G279" s="220"/>
      <c r="H279" s="209"/>
    </row>
    <row r="280" spans="1:8" s="210" customFormat="1" ht="12" customHeight="1">
      <c r="A280" s="215"/>
      <c r="B280" s="216"/>
      <c r="C280" s="358" t="s">
        <v>1447</v>
      </c>
      <c r="D280" s="360" t="s">
        <v>177</v>
      </c>
      <c r="E280" s="359">
        <v>1</v>
      </c>
      <c r="F280" s="220"/>
      <c r="G280" s="220"/>
      <c r="H280" s="209"/>
    </row>
    <row r="281" spans="1:8" s="210" customFormat="1" ht="12" customHeight="1">
      <c r="A281" s="215"/>
      <c r="B281" s="216"/>
      <c r="C281" s="358" t="s">
        <v>1448</v>
      </c>
      <c r="D281" s="360" t="s">
        <v>177</v>
      </c>
      <c r="E281" s="359">
        <v>1</v>
      </c>
      <c r="F281" s="220"/>
      <c r="G281" s="220"/>
      <c r="H281" s="209"/>
    </row>
    <row r="282" spans="1:8" s="210" customFormat="1" ht="12" customHeight="1">
      <c r="A282" s="215"/>
      <c r="B282" s="216"/>
      <c r="C282" s="358" t="s">
        <v>1448</v>
      </c>
      <c r="D282" s="360" t="s">
        <v>177</v>
      </c>
      <c r="E282" s="359">
        <v>1</v>
      </c>
      <c r="F282" s="220"/>
      <c r="G282" s="220"/>
      <c r="H282" s="209"/>
    </row>
    <row r="283" spans="1:8" s="210" customFormat="1" ht="12" customHeight="1">
      <c r="A283" s="215"/>
      <c r="B283" s="216"/>
      <c r="C283" s="358" t="s">
        <v>1448</v>
      </c>
      <c r="D283" s="360" t="s">
        <v>177</v>
      </c>
      <c r="E283" s="359">
        <v>1</v>
      </c>
      <c r="F283" s="220"/>
      <c r="G283" s="220"/>
      <c r="H283" s="209"/>
    </row>
    <row r="284" spans="1:8" s="210" customFormat="1" ht="12" customHeight="1">
      <c r="A284" s="215"/>
      <c r="B284" s="216"/>
      <c r="C284" s="358" t="s">
        <v>1449</v>
      </c>
      <c r="D284" s="360" t="s">
        <v>177</v>
      </c>
      <c r="E284" s="359">
        <v>12</v>
      </c>
      <c r="F284" s="220"/>
      <c r="G284" s="220"/>
      <c r="H284" s="209"/>
    </row>
    <row r="285" spans="1:8" s="210" customFormat="1" ht="12" customHeight="1">
      <c r="A285" s="215"/>
      <c r="B285" s="216"/>
      <c r="C285" s="358" t="s">
        <v>1450</v>
      </c>
      <c r="D285" s="360" t="s">
        <v>177</v>
      </c>
      <c r="E285" s="359">
        <v>1</v>
      </c>
      <c r="F285" s="220"/>
      <c r="G285" s="220"/>
      <c r="H285" s="209"/>
    </row>
    <row r="286" spans="1:8" s="210" customFormat="1" ht="12" customHeight="1">
      <c r="A286" s="215"/>
      <c r="B286" s="216"/>
      <c r="C286" s="358" t="s">
        <v>1451</v>
      </c>
      <c r="D286" s="360" t="s">
        <v>177</v>
      </c>
      <c r="E286" s="359">
        <v>1</v>
      </c>
      <c r="F286" s="220"/>
      <c r="G286" s="220"/>
      <c r="H286" s="209"/>
    </row>
    <row r="287" spans="1:8" s="210" customFormat="1" ht="12" customHeight="1">
      <c r="A287" s="215"/>
      <c r="B287" s="216"/>
      <c r="C287" s="358" t="s">
        <v>1424</v>
      </c>
      <c r="D287" s="360" t="s">
        <v>177</v>
      </c>
      <c r="E287" s="359">
        <v>4</v>
      </c>
      <c r="F287" s="220"/>
      <c r="G287" s="220"/>
      <c r="H287" s="209"/>
    </row>
    <row r="288" spans="1:8" s="210" customFormat="1" ht="12" customHeight="1">
      <c r="A288" s="215"/>
      <c r="B288" s="216"/>
      <c r="C288" s="358" t="s">
        <v>1425</v>
      </c>
      <c r="D288" s="360" t="s">
        <v>177</v>
      </c>
      <c r="E288" s="359">
        <v>2</v>
      </c>
      <c r="F288" s="220"/>
      <c r="G288" s="220"/>
      <c r="H288" s="209"/>
    </row>
    <row r="289" spans="1:8" s="210" customFormat="1" ht="12" customHeight="1">
      <c r="A289" s="215"/>
      <c r="B289" s="216"/>
      <c r="C289" s="358" t="s">
        <v>1452</v>
      </c>
      <c r="D289" s="360"/>
      <c r="E289" s="359"/>
      <c r="F289" s="220"/>
      <c r="G289" s="220"/>
      <c r="H289" s="209"/>
    </row>
    <row r="290" spans="1:8" s="210" customFormat="1" ht="12" customHeight="1">
      <c r="A290" s="215"/>
      <c r="B290" s="216"/>
      <c r="C290" s="358" t="s">
        <v>1189</v>
      </c>
      <c r="D290" s="360" t="s">
        <v>1192</v>
      </c>
      <c r="E290" s="359">
        <v>1</v>
      </c>
      <c r="F290" s="220"/>
      <c r="G290" s="220"/>
      <c r="H290" s="209"/>
    </row>
    <row r="291" spans="1:8" s="210" customFormat="1" ht="22.5">
      <c r="A291" s="215"/>
      <c r="B291" s="216"/>
      <c r="C291" s="358" t="s">
        <v>1190</v>
      </c>
      <c r="D291" s="360" t="s">
        <v>1192</v>
      </c>
      <c r="E291" s="359">
        <v>1</v>
      </c>
      <c r="F291" s="220"/>
      <c r="G291" s="220"/>
      <c r="H291" s="209"/>
    </row>
    <row r="292" spans="1:8" s="210" customFormat="1" ht="12" customHeight="1">
      <c r="A292" s="215"/>
      <c r="B292" s="216"/>
      <c r="C292" s="358"/>
      <c r="D292" s="360"/>
      <c r="E292" s="359"/>
      <c r="F292" s="220"/>
      <c r="G292" s="220"/>
      <c r="H292" s="209"/>
    </row>
    <row r="293" spans="1:8" s="210" customFormat="1" ht="12" customHeight="1">
      <c r="A293" s="215"/>
      <c r="B293" s="216"/>
      <c r="C293" s="217" t="s">
        <v>1459</v>
      </c>
      <c r="D293" s="360"/>
      <c r="E293" s="359"/>
      <c r="F293" s="220"/>
      <c r="G293" s="220"/>
      <c r="H293" s="209"/>
    </row>
    <row r="294" spans="1:8" s="210" customFormat="1" ht="12" customHeight="1">
      <c r="A294" s="215"/>
      <c r="B294" s="216"/>
      <c r="C294" s="358" t="s">
        <v>1445</v>
      </c>
      <c r="D294" s="360" t="s">
        <v>177</v>
      </c>
      <c r="E294" s="359">
        <v>1</v>
      </c>
      <c r="F294" s="220"/>
      <c r="G294" s="220"/>
      <c r="H294" s="209"/>
    </row>
    <row r="295" spans="1:8" s="210" customFormat="1" ht="12" customHeight="1">
      <c r="A295" s="215"/>
      <c r="B295" s="216"/>
      <c r="C295" s="358" t="s">
        <v>1446</v>
      </c>
      <c r="D295" s="360" t="s">
        <v>177</v>
      </c>
      <c r="E295" s="359">
        <v>1</v>
      </c>
      <c r="F295" s="220"/>
      <c r="G295" s="220"/>
      <c r="H295" s="209"/>
    </row>
    <row r="296" spans="1:8" s="210" customFormat="1" ht="12" customHeight="1">
      <c r="A296" s="215"/>
      <c r="B296" s="216"/>
      <c r="C296" s="358" t="s">
        <v>1447</v>
      </c>
      <c r="D296" s="360" t="s">
        <v>177</v>
      </c>
      <c r="E296" s="359">
        <v>1</v>
      </c>
      <c r="F296" s="220"/>
      <c r="G296" s="220"/>
      <c r="H296" s="209"/>
    </row>
    <row r="297" spans="1:8" s="210" customFormat="1" ht="12" customHeight="1">
      <c r="A297" s="215"/>
      <c r="B297" s="216"/>
      <c r="C297" s="358" t="s">
        <v>1448</v>
      </c>
      <c r="D297" s="360" t="s">
        <v>177</v>
      </c>
      <c r="E297" s="359">
        <v>1</v>
      </c>
      <c r="F297" s="220"/>
      <c r="G297" s="220"/>
      <c r="H297" s="209"/>
    </row>
    <row r="298" spans="1:8" s="210" customFormat="1" ht="12" customHeight="1">
      <c r="A298" s="215"/>
      <c r="B298" s="216"/>
      <c r="C298" s="358" t="s">
        <v>1448</v>
      </c>
      <c r="D298" s="360" t="s">
        <v>177</v>
      </c>
      <c r="E298" s="359">
        <v>1</v>
      </c>
      <c r="F298" s="220"/>
      <c r="G298" s="220"/>
      <c r="H298" s="209"/>
    </row>
    <row r="299" spans="1:8" s="210" customFormat="1" ht="12" customHeight="1">
      <c r="A299" s="215"/>
      <c r="B299" s="216"/>
      <c r="C299" s="358" t="s">
        <v>1448</v>
      </c>
      <c r="D299" s="360" t="s">
        <v>177</v>
      </c>
      <c r="E299" s="359">
        <v>1</v>
      </c>
      <c r="F299" s="220"/>
      <c r="G299" s="220"/>
      <c r="H299" s="209"/>
    </row>
    <row r="300" spans="1:8" s="210" customFormat="1" ht="12" customHeight="1">
      <c r="A300" s="215"/>
      <c r="B300" s="216"/>
      <c r="C300" s="358" t="s">
        <v>1449</v>
      </c>
      <c r="D300" s="360" t="s">
        <v>177</v>
      </c>
      <c r="E300" s="359">
        <v>12</v>
      </c>
      <c r="F300" s="220"/>
      <c r="G300" s="220"/>
      <c r="H300" s="209"/>
    </row>
    <row r="301" spans="1:8" s="210" customFormat="1" ht="12" customHeight="1">
      <c r="A301" s="215"/>
      <c r="B301" s="216"/>
      <c r="C301" s="358" t="s">
        <v>1450</v>
      </c>
      <c r="D301" s="360" t="s">
        <v>177</v>
      </c>
      <c r="E301" s="359">
        <v>1</v>
      </c>
      <c r="F301" s="220"/>
      <c r="G301" s="220"/>
      <c r="H301" s="209"/>
    </row>
    <row r="302" spans="1:8" s="210" customFormat="1" ht="12" customHeight="1">
      <c r="A302" s="215"/>
      <c r="B302" s="216"/>
      <c r="C302" s="358" t="s">
        <v>1451</v>
      </c>
      <c r="D302" s="360" t="s">
        <v>177</v>
      </c>
      <c r="E302" s="359">
        <v>1</v>
      </c>
      <c r="F302" s="220"/>
      <c r="G302" s="220"/>
      <c r="H302" s="209"/>
    </row>
    <row r="303" spans="1:8" s="210" customFormat="1" ht="12" customHeight="1">
      <c r="A303" s="215"/>
      <c r="B303" s="216"/>
      <c r="C303" s="358" t="s">
        <v>1424</v>
      </c>
      <c r="D303" s="360" t="s">
        <v>177</v>
      </c>
      <c r="E303" s="359">
        <v>4</v>
      </c>
      <c r="F303" s="220"/>
      <c r="G303" s="220"/>
      <c r="H303" s="209"/>
    </row>
    <row r="304" spans="1:8" s="210" customFormat="1" ht="12" customHeight="1">
      <c r="A304" s="215"/>
      <c r="B304" s="216"/>
      <c r="C304" s="358" t="s">
        <v>1425</v>
      </c>
      <c r="D304" s="360" t="s">
        <v>177</v>
      </c>
      <c r="E304" s="359">
        <v>2</v>
      </c>
      <c r="F304" s="220"/>
      <c r="G304" s="220"/>
      <c r="H304" s="209"/>
    </row>
    <row r="305" spans="1:8" s="210" customFormat="1" ht="12" customHeight="1">
      <c r="A305" s="215"/>
      <c r="B305" s="216"/>
      <c r="C305" s="358" t="s">
        <v>1452</v>
      </c>
      <c r="D305" s="360"/>
      <c r="E305" s="359"/>
      <c r="F305" s="220"/>
      <c r="G305" s="220"/>
      <c r="H305" s="209"/>
    </row>
    <row r="306" spans="1:8" s="210" customFormat="1" ht="12" customHeight="1">
      <c r="A306" s="215"/>
      <c r="B306" s="216"/>
      <c r="C306" s="358" t="s">
        <v>1189</v>
      </c>
      <c r="D306" s="360" t="s">
        <v>1192</v>
      </c>
      <c r="E306" s="359">
        <v>1</v>
      </c>
      <c r="F306" s="220"/>
      <c r="G306" s="220"/>
      <c r="H306" s="209"/>
    </row>
    <row r="307" spans="1:8" s="210" customFormat="1" ht="22.5">
      <c r="A307" s="215"/>
      <c r="B307" s="216"/>
      <c r="C307" s="358" t="s">
        <v>1190</v>
      </c>
      <c r="D307" s="360" t="s">
        <v>1192</v>
      </c>
      <c r="E307" s="359">
        <v>1</v>
      </c>
      <c r="F307" s="220"/>
      <c r="G307" s="220"/>
      <c r="H307" s="209"/>
    </row>
    <row r="308" spans="1:8" s="210" customFormat="1" ht="12" customHeight="1">
      <c r="A308" s="215"/>
      <c r="B308" s="216"/>
      <c r="C308" s="358"/>
      <c r="D308" s="360"/>
      <c r="E308" s="359"/>
      <c r="F308" s="220"/>
      <c r="G308" s="220"/>
      <c r="H308" s="209"/>
    </row>
    <row r="309" spans="1:8" s="210" customFormat="1" ht="12" customHeight="1">
      <c r="A309" s="215"/>
      <c r="B309" s="216"/>
      <c r="C309" s="217" t="s">
        <v>1460</v>
      </c>
      <c r="D309" s="360"/>
      <c r="E309" s="359"/>
      <c r="F309" s="220"/>
      <c r="G309" s="220"/>
      <c r="H309" s="209"/>
    </row>
    <row r="310" spans="1:8" s="210" customFormat="1" ht="12" customHeight="1">
      <c r="A310" s="215"/>
      <c r="B310" s="216"/>
      <c r="C310" s="358" t="s">
        <v>1445</v>
      </c>
      <c r="D310" s="360" t="s">
        <v>177</v>
      </c>
      <c r="E310" s="359">
        <v>1</v>
      </c>
      <c r="F310" s="220"/>
      <c r="G310" s="220"/>
      <c r="H310" s="209"/>
    </row>
    <row r="311" spans="1:8" s="210" customFormat="1" ht="12" customHeight="1">
      <c r="A311" s="215"/>
      <c r="B311" s="216"/>
      <c r="C311" s="358" t="s">
        <v>1446</v>
      </c>
      <c r="D311" s="360" t="s">
        <v>177</v>
      </c>
      <c r="E311" s="359">
        <v>1</v>
      </c>
      <c r="F311" s="220"/>
      <c r="G311" s="220"/>
      <c r="H311" s="209"/>
    </row>
    <row r="312" spans="1:8" s="210" customFormat="1" ht="12" customHeight="1">
      <c r="A312" s="215"/>
      <c r="B312" s="216"/>
      <c r="C312" s="358" t="s">
        <v>1447</v>
      </c>
      <c r="D312" s="360" t="s">
        <v>177</v>
      </c>
      <c r="E312" s="359">
        <v>1</v>
      </c>
      <c r="F312" s="220"/>
      <c r="G312" s="220"/>
      <c r="H312" s="209"/>
    </row>
    <row r="313" spans="1:8" s="210" customFormat="1" ht="12" customHeight="1">
      <c r="A313" s="215"/>
      <c r="B313" s="216"/>
      <c r="C313" s="358" t="s">
        <v>1448</v>
      </c>
      <c r="D313" s="360" t="s">
        <v>177</v>
      </c>
      <c r="E313" s="359">
        <v>1</v>
      </c>
      <c r="F313" s="220"/>
      <c r="G313" s="220"/>
      <c r="H313" s="209"/>
    </row>
    <row r="314" spans="1:8" s="210" customFormat="1" ht="12" customHeight="1">
      <c r="A314" s="215"/>
      <c r="B314" s="216"/>
      <c r="C314" s="358" t="s">
        <v>1448</v>
      </c>
      <c r="D314" s="360" t="s">
        <v>177</v>
      </c>
      <c r="E314" s="359">
        <v>1</v>
      </c>
      <c r="F314" s="220"/>
      <c r="G314" s="220"/>
      <c r="H314" s="209"/>
    </row>
    <row r="315" spans="1:8" s="210" customFormat="1" ht="12" customHeight="1">
      <c r="A315" s="215"/>
      <c r="B315" s="216"/>
      <c r="C315" s="358" t="s">
        <v>1448</v>
      </c>
      <c r="D315" s="360" t="s">
        <v>177</v>
      </c>
      <c r="E315" s="359">
        <v>1</v>
      </c>
      <c r="F315" s="220"/>
      <c r="G315" s="220"/>
      <c r="H315" s="209"/>
    </row>
    <row r="316" spans="1:8" s="210" customFormat="1" ht="12" customHeight="1">
      <c r="A316" s="215"/>
      <c r="B316" s="216"/>
      <c r="C316" s="358" t="s">
        <v>1449</v>
      </c>
      <c r="D316" s="360" t="s">
        <v>177</v>
      </c>
      <c r="E316" s="359">
        <v>12</v>
      </c>
      <c r="F316" s="220"/>
      <c r="G316" s="220"/>
      <c r="H316" s="209"/>
    </row>
    <row r="317" spans="1:8" s="210" customFormat="1" ht="12" customHeight="1">
      <c r="A317" s="215"/>
      <c r="B317" s="216"/>
      <c r="C317" s="358" t="s">
        <v>1450</v>
      </c>
      <c r="D317" s="360" t="s">
        <v>177</v>
      </c>
      <c r="E317" s="359">
        <v>1</v>
      </c>
      <c r="F317" s="220"/>
      <c r="G317" s="220"/>
      <c r="H317" s="209"/>
    </row>
    <row r="318" spans="1:8" s="210" customFormat="1" ht="12" customHeight="1">
      <c r="A318" s="215"/>
      <c r="B318" s="216"/>
      <c r="C318" s="358" t="s">
        <v>1451</v>
      </c>
      <c r="D318" s="360" t="s">
        <v>177</v>
      </c>
      <c r="E318" s="359">
        <v>1</v>
      </c>
      <c r="F318" s="220"/>
      <c r="G318" s="220"/>
      <c r="H318" s="209"/>
    </row>
    <row r="319" spans="1:8" s="210" customFormat="1" ht="12" customHeight="1">
      <c r="A319" s="215"/>
      <c r="B319" s="216"/>
      <c r="C319" s="358" t="s">
        <v>1424</v>
      </c>
      <c r="D319" s="360" t="s">
        <v>177</v>
      </c>
      <c r="E319" s="359">
        <v>4</v>
      </c>
      <c r="F319" s="220"/>
      <c r="G319" s="220"/>
      <c r="H319" s="209"/>
    </row>
    <row r="320" spans="1:8" s="210" customFormat="1" ht="12" customHeight="1">
      <c r="A320" s="215"/>
      <c r="B320" s="216"/>
      <c r="C320" s="358" t="s">
        <v>1425</v>
      </c>
      <c r="D320" s="360" t="s">
        <v>177</v>
      </c>
      <c r="E320" s="359">
        <v>2</v>
      </c>
      <c r="F320" s="220"/>
      <c r="G320" s="220"/>
      <c r="H320" s="209"/>
    </row>
    <row r="321" spans="1:8" s="210" customFormat="1" ht="12" customHeight="1">
      <c r="A321" s="215"/>
      <c r="B321" s="216"/>
      <c r="C321" s="358" t="s">
        <v>1452</v>
      </c>
      <c r="D321" s="360"/>
      <c r="E321" s="359"/>
      <c r="F321" s="220"/>
      <c r="G321" s="220"/>
      <c r="H321" s="209"/>
    </row>
    <row r="322" spans="1:8" s="210" customFormat="1" ht="12" customHeight="1">
      <c r="A322" s="215"/>
      <c r="B322" s="216"/>
      <c r="C322" s="358" t="s">
        <v>1189</v>
      </c>
      <c r="D322" s="360" t="s">
        <v>1192</v>
      </c>
      <c r="E322" s="359">
        <v>1</v>
      </c>
      <c r="F322" s="220"/>
      <c r="G322" s="220"/>
      <c r="H322" s="209"/>
    </row>
    <row r="323" spans="1:8" s="210" customFormat="1" ht="22.5">
      <c r="A323" s="215"/>
      <c r="B323" s="216"/>
      <c r="C323" s="358" t="s">
        <v>1190</v>
      </c>
      <c r="D323" s="360" t="s">
        <v>1192</v>
      </c>
      <c r="E323" s="359">
        <v>1</v>
      </c>
      <c r="F323" s="220"/>
      <c r="G323" s="220"/>
      <c r="H323" s="209"/>
    </row>
    <row r="324" spans="1:8" s="210" customFormat="1" ht="12" customHeight="1">
      <c r="A324" s="215"/>
      <c r="B324" s="216"/>
      <c r="C324" s="358"/>
      <c r="D324" s="360"/>
      <c r="E324" s="359"/>
      <c r="F324" s="220"/>
      <c r="G324" s="220"/>
      <c r="H324" s="209"/>
    </row>
    <row r="325" spans="1:8" s="210" customFormat="1" ht="12" customHeight="1">
      <c r="A325" s="215"/>
      <c r="B325" s="216"/>
      <c r="C325" s="217" t="s">
        <v>1461</v>
      </c>
      <c r="D325" s="360"/>
      <c r="E325" s="359"/>
      <c r="F325" s="220"/>
      <c r="G325" s="220"/>
      <c r="H325" s="209"/>
    </row>
    <row r="326" spans="1:8" s="210" customFormat="1" ht="12" customHeight="1">
      <c r="A326" s="215"/>
      <c r="B326" s="216"/>
      <c r="C326" s="358" t="s">
        <v>1446</v>
      </c>
      <c r="D326" s="360" t="s">
        <v>177</v>
      </c>
      <c r="E326" s="359">
        <v>4</v>
      </c>
      <c r="F326" s="220"/>
      <c r="G326" s="220"/>
      <c r="H326" s="209"/>
    </row>
    <row r="327" spans="1:8" s="210" customFormat="1" ht="12" customHeight="1">
      <c r="A327" s="215"/>
      <c r="B327" s="216"/>
      <c r="C327" s="358" t="s">
        <v>1447</v>
      </c>
      <c r="D327" s="360" t="s">
        <v>177</v>
      </c>
      <c r="E327" s="359">
        <v>1</v>
      </c>
      <c r="F327" s="220"/>
      <c r="G327" s="220"/>
      <c r="H327" s="209"/>
    </row>
    <row r="328" spans="1:8" s="210" customFormat="1" ht="12" customHeight="1">
      <c r="A328" s="215"/>
      <c r="B328" s="216"/>
      <c r="C328" s="358" t="s">
        <v>1448</v>
      </c>
      <c r="D328" s="360" t="s">
        <v>177</v>
      </c>
      <c r="E328" s="359">
        <v>1</v>
      </c>
      <c r="F328" s="220"/>
      <c r="G328" s="220"/>
      <c r="H328" s="209"/>
    </row>
    <row r="329" spans="1:8" s="210" customFormat="1" ht="12" customHeight="1">
      <c r="A329" s="215"/>
      <c r="B329" s="216"/>
      <c r="C329" s="358" t="s">
        <v>1449</v>
      </c>
      <c r="D329" s="360" t="s">
        <v>177</v>
      </c>
      <c r="E329" s="359">
        <v>12</v>
      </c>
      <c r="F329" s="220"/>
      <c r="G329" s="220"/>
      <c r="H329" s="209"/>
    </row>
    <row r="330" spans="1:8" s="210" customFormat="1" ht="12" customHeight="1">
      <c r="A330" s="215"/>
      <c r="B330" s="216"/>
      <c r="C330" s="358" t="s">
        <v>1450</v>
      </c>
      <c r="D330" s="360" t="s">
        <v>177</v>
      </c>
      <c r="E330" s="359">
        <v>1</v>
      </c>
      <c r="F330" s="220"/>
      <c r="G330" s="220"/>
      <c r="H330" s="209"/>
    </row>
    <row r="331" spans="1:8" s="210" customFormat="1" ht="12" customHeight="1">
      <c r="A331" s="215"/>
      <c r="B331" s="216"/>
      <c r="C331" s="358" t="s">
        <v>1424</v>
      </c>
      <c r="D331" s="360" t="s">
        <v>177</v>
      </c>
      <c r="E331" s="359">
        <v>4</v>
      </c>
      <c r="F331" s="220"/>
      <c r="G331" s="220"/>
      <c r="H331" s="209"/>
    </row>
    <row r="332" spans="1:8" s="210" customFormat="1" ht="12" customHeight="1">
      <c r="A332" s="215"/>
      <c r="B332" s="216"/>
      <c r="C332" s="358" t="s">
        <v>1425</v>
      </c>
      <c r="D332" s="360" t="s">
        <v>177</v>
      </c>
      <c r="E332" s="359">
        <v>2</v>
      </c>
      <c r="F332" s="220"/>
      <c r="G332" s="220"/>
      <c r="H332" s="209"/>
    </row>
    <row r="333" spans="1:8" s="210" customFormat="1" ht="12" customHeight="1">
      <c r="A333" s="215"/>
      <c r="B333" s="216"/>
      <c r="C333" s="358" t="s">
        <v>1452</v>
      </c>
      <c r="D333" s="360"/>
      <c r="E333" s="359"/>
      <c r="F333" s="220"/>
      <c r="G333" s="220"/>
      <c r="H333" s="209"/>
    </row>
    <row r="334" spans="1:8" s="210" customFormat="1" ht="12" customHeight="1">
      <c r="A334" s="215"/>
      <c r="B334" s="216"/>
      <c r="C334" s="358" t="s">
        <v>1189</v>
      </c>
      <c r="D334" s="360" t="s">
        <v>1192</v>
      </c>
      <c r="E334" s="359">
        <v>1</v>
      </c>
      <c r="F334" s="220"/>
      <c r="G334" s="220"/>
      <c r="H334" s="209"/>
    </row>
    <row r="335" spans="1:8" s="210" customFormat="1" ht="22.5">
      <c r="A335" s="215"/>
      <c r="B335" s="216"/>
      <c r="C335" s="358" t="s">
        <v>1190</v>
      </c>
      <c r="D335" s="360" t="s">
        <v>1192</v>
      </c>
      <c r="E335" s="359">
        <v>1</v>
      </c>
      <c r="F335" s="220"/>
      <c r="G335" s="220"/>
      <c r="H335" s="209"/>
    </row>
    <row r="336" spans="1:8" s="210" customFormat="1" ht="12" customHeight="1">
      <c r="A336" s="215"/>
      <c r="B336" s="216"/>
      <c r="C336" s="358"/>
      <c r="D336" s="360"/>
      <c r="E336" s="219"/>
      <c r="F336" s="220"/>
      <c r="G336" s="220"/>
      <c r="H336" s="209"/>
    </row>
    <row r="337" spans="1:8" s="210" customFormat="1" ht="12" customHeight="1">
      <c r="A337" s="215"/>
      <c r="B337" s="216"/>
      <c r="C337" s="217" t="s">
        <v>1462</v>
      </c>
      <c r="D337" s="360"/>
      <c r="E337" s="359"/>
      <c r="F337" s="220"/>
      <c r="G337" s="220"/>
      <c r="H337" s="209"/>
    </row>
    <row r="338" spans="1:8" s="210" customFormat="1" ht="12" customHeight="1">
      <c r="A338" s="215"/>
      <c r="B338" s="216"/>
      <c r="C338" s="358" t="s">
        <v>1445</v>
      </c>
      <c r="D338" s="360" t="s">
        <v>177</v>
      </c>
      <c r="E338" s="359">
        <v>1</v>
      </c>
      <c r="F338" s="220"/>
      <c r="G338" s="220"/>
      <c r="H338" s="209"/>
    </row>
    <row r="339" spans="1:8" s="210" customFormat="1" ht="12" customHeight="1">
      <c r="A339" s="215"/>
      <c r="B339" s="216"/>
      <c r="C339" s="358" t="s">
        <v>1463</v>
      </c>
      <c r="D339" s="360" t="s">
        <v>177</v>
      </c>
      <c r="E339" s="359">
        <v>1</v>
      </c>
      <c r="F339" s="220"/>
      <c r="G339" s="220"/>
      <c r="H339" s="209"/>
    </row>
    <row r="340" spans="1:8" s="210" customFormat="1" ht="12" customHeight="1">
      <c r="A340" s="215"/>
      <c r="B340" s="216"/>
      <c r="C340" s="358" t="s">
        <v>1447</v>
      </c>
      <c r="D340" s="360" t="s">
        <v>177</v>
      </c>
      <c r="E340" s="359">
        <v>1</v>
      </c>
      <c r="F340" s="220"/>
      <c r="G340" s="220"/>
      <c r="H340" s="209"/>
    </row>
    <row r="341" spans="1:8" s="210" customFormat="1" ht="12" customHeight="1">
      <c r="A341" s="215"/>
      <c r="B341" s="216"/>
      <c r="C341" s="358" t="s">
        <v>1448</v>
      </c>
      <c r="D341" s="360" t="s">
        <v>177</v>
      </c>
      <c r="E341" s="359">
        <v>1</v>
      </c>
      <c r="F341" s="220"/>
      <c r="G341" s="220"/>
      <c r="H341" s="209"/>
    </row>
    <row r="342" spans="1:8" s="210" customFormat="1" ht="12" customHeight="1">
      <c r="A342" s="215"/>
      <c r="B342" s="216"/>
      <c r="C342" s="358" t="s">
        <v>1449</v>
      </c>
      <c r="D342" s="360" t="s">
        <v>177</v>
      </c>
      <c r="E342" s="359">
        <v>1</v>
      </c>
      <c r="F342" s="220"/>
      <c r="G342" s="220"/>
      <c r="H342" s="209"/>
    </row>
    <row r="343" spans="1:8" s="210" customFormat="1" ht="12" customHeight="1">
      <c r="A343" s="215"/>
      <c r="B343" s="216"/>
      <c r="C343" s="358" t="s">
        <v>1464</v>
      </c>
      <c r="D343" s="360" t="s">
        <v>177</v>
      </c>
      <c r="E343" s="359">
        <v>1</v>
      </c>
      <c r="F343" s="220"/>
      <c r="G343" s="220"/>
      <c r="H343" s="209"/>
    </row>
    <row r="344" spans="1:8" s="210" customFormat="1" ht="12" customHeight="1">
      <c r="A344" s="215"/>
      <c r="B344" s="216"/>
      <c r="C344" s="358" t="s">
        <v>1450</v>
      </c>
      <c r="D344" s="360" t="s">
        <v>177</v>
      </c>
      <c r="E344" s="359">
        <v>1</v>
      </c>
      <c r="F344" s="220"/>
      <c r="G344" s="220"/>
      <c r="H344" s="209"/>
    </row>
    <row r="345" spans="1:8" s="210" customFormat="1" ht="12" customHeight="1">
      <c r="A345" s="215"/>
      <c r="B345" s="216"/>
      <c r="C345" s="358" t="s">
        <v>1451</v>
      </c>
      <c r="D345" s="360" t="s">
        <v>177</v>
      </c>
      <c r="E345" s="359">
        <v>1</v>
      </c>
      <c r="F345" s="220"/>
      <c r="G345" s="220"/>
      <c r="H345" s="209"/>
    </row>
    <row r="346" spans="1:8" s="210" customFormat="1" ht="12" customHeight="1">
      <c r="A346" s="215"/>
      <c r="B346" s="216"/>
      <c r="C346" s="358" t="s">
        <v>1424</v>
      </c>
      <c r="D346" s="360" t="s">
        <v>177</v>
      </c>
      <c r="E346" s="359">
        <v>4</v>
      </c>
      <c r="F346" s="220"/>
      <c r="G346" s="220"/>
      <c r="H346" s="209"/>
    </row>
    <row r="347" spans="1:8" s="210" customFormat="1" ht="12" customHeight="1">
      <c r="A347" s="215"/>
      <c r="B347" s="216"/>
      <c r="C347" s="358" t="s">
        <v>1425</v>
      </c>
      <c r="D347" s="360" t="s">
        <v>177</v>
      </c>
      <c r="E347" s="359">
        <v>2</v>
      </c>
      <c r="F347" s="220"/>
      <c r="G347" s="220"/>
      <c r="H347" s="209"/>
    </row>
    <row r="348" spans="1:8" s="210" customFormat="1" ht="12" customHeight="1">
      <c r="A348" s="215"/>
      <c r="B348" s="216"/>
      <c r="C348" s="358" t="s">
        <v>1452</v>
      </c>
      <c r="D348" s="360"/>
      <c r="E348" s="359"/>
      <c r="F348" s="220"/>
      <c r="G348" s="220"/>
      <c r="H348" s="209"/>
    </row>
    <row r="349" spans="1:8" s="210" customFormat="1" ht="12" customHeight="1">
      <c r="A349" s="215"/>
      <c r="B349" s="216"/>
      <c r="C349" s="358" t="s">
        <v>1189</v>
      </c>
      <c r="D349" s="360" t="s">
        <v>1192</v>
      </c>
      <c r="E349" s="359">
        <v>1</v>
      </c>
      <c r="F349" s="220"/>
      <c r="G349" s="220"/>
      <c r="H349" s="209"/>
    </row>
    <row r="350" spans="1:8" s="210" customFormat="1" ht="22.5">
      <c r="A350" s="215"/>
      <c r="B350" s="216"/>
      <c r="C350" s="358" t="s">
        <v>1190</v>
      </c>
      <c r="D350" s="360" t="s">
        <v>1192</v>
      </c>
      <c r="E350" s="359">
        <v>1</v>
      </c>
      <c r="F350" s="220"/>
      <c r="G350" s="220"/>
      <c r="H350" s="209"/>
    </row>
    <row r="351" spans="1:8" s="210" customFormat="1" ht="12" customHeight="1">
      <c r="A351" s="215"/>
      <c r="B351" s="216"/>
      <c r="C351" s="358"/>
      <c r="D351" s="360"/>
      <c r="E351" s="359"/>
      <c r="F351" s="220"/>
      <c r="G351" s="220"/>
      <c r="H351" s="209"/>
    </row>
    <row r="352" spans="1:8" s="210" customFormat="1" ht="12" customHeight="1">
      <c r="A352" s="215"/>
      <c r="B352" s="216"/>
      <c r="C352" s="217" t="s">
        <v>1465</v>
      </c>
      <c r="D352" s="360"/>
      <c r="E352" s="359"/>
      <c r="F352" s="220"/>
      <c r="G352" s="220"/>
      <c r="H352" s="209"/>
    </row>
    <row r="353" spans="1:8" s="210" customFormat="1" ht="12" customHeight="1">
      <c r="A353" s="215"/>
      <c r="B353" s="216"/>
      <c r="C353" s="358" t="s">
        <v>1447</v>
      </c>
      <c r="D353" s="360" t="s">
        <v>177</v>
      </c>
      <c r="E353" s="359">
        <v>1</v>
      </c>
      <c r="F353" s="220"/>
      <c r="G353" s="220"/>
      <c r="H353" s="209"/>
    </row>
    <row r="354" spans="1:8" s="210" customFormat="1" ht="12" customHeight="1">
      <c r="A354" s="215"/>
      <c r="B354" s="216"/>
      <c r="C354" s="358" t="s">
        <v>1448</v>
      </c>
      <c r="D354" s="360" t="s">
        <v>177</v>
      </c>
      <c r="E354" s="359">
        <v>1</v>
      </c>
      <c r="F354" s="220"/>
      <c r="G354" s="220"/>
      <c r="H354" s="209"/>
    </row>
    <row r="355" spans="1:8" s="210" customFormat="1" ht="12" customHeight="1">
      <c r="A355" s="215"/>
      <c r="B355" s="216"/>
      <c r="C355" s="358" t="s">
        <v>1448</v>
      </c>
      <c r="D355" s="360" t="s">
        <v>177</v>
      </c>
      <c r="E355" s="359">
        <v>1</v>
      </c>
      <c r="F355" s="220"/>
      <c r="G355" s="220"/>
      <c r="H355" s="209"/>
    </row>
    <row r="356" spans="1:8" s="210" customFormat="1" ht="12" customHeight="1">
      <c r="A356" s="215"/>
      <c r="B356" s="216"/>
      <c r="C356" s="358" t="s">
        <v>1466</v>
      </c>
      <c r="D356" s="360" t="s">
        <v>177</v>
      </c>
      <c r="E356" s="359">
        <v>3</v>
      </c>
      <c r="F356" s="220"/>
      <c r="G356" s="220"/>
      <c r="H356" s="209"/>
    </row>
    <row r="357" spans="1:8" s="210" customFormat="1" ht="12" customHeight="1">
      <c r="A357" s="215"/>
      <c r="B357" s="216"/>
      <c r="C357" s="358" t="s">
        <v>1450</v>
      </c>
      <c r="D357" s="360" t="s">
        <v>177</v>
      </c>
      <c r="E357" s="359">
        <v>1</v>
      </c>
      <c r="F357" s="220"/>
      <c r="G357" s="220"/>
      <c r="H357" s="209"/>
    </row>
    <row r="358" spans="1:8" s="210" customFormat="1" ht="12" customHeight="1">
      <c r="A358" s="215"/>
      <c r="B358" s="216"/>
      <c r="C358" s="358" t="s">
        <v>1424</v>
      </c>
      <c r="D358" s="360" t="s">
        <v>177</v>
      </c>
      <c r="E358" s="359">
        <v>2</v>
      </c>
      <c r="F358" s="220"/>
      <c r="G358" s="220"/>
      <c r="H358" s="209"/>
    </row>
    <row r="359" spans="1:8" s="210" customFormat="1" ht="12" customHeight="1">
      <c r="A359" s="215"/>
      <c r="B359" s="216"/>
      <c r="C359" s="358"/>
      <c r="D359" s="360"/>
      <c r="E359" s="359"/>
      <c r="F359" s="220"/>
      <c r="G359" s="220"/>
      <c r="H359" s="209"/>
    </row>
    <row r="360" spans="1:8" s="210" customFormat="1" ht="12" customHeight="1">
      <c r="A360" s="215"/>
      <c r="B360" s="216"/>
      <c r="C360" s="217" t="s">
        <v>1467</v>
      </c>
      <c r="D360" s="360"/>
      <c r="E360" s="359"/>
      <c r="F360" s="220"/>
      <c r="G360" s="220"/>
      <c r="H360" s="209"/>
    </row>
    <row r="361" spans="1:8" s="210" customFormat="1" ht="12" customHeight="1">
      <c r="A361" s="215"/>
      <c r="B361" s="216"/>
      <c r="C361" s="358" t="s">
        <v>1447</v>
      </c>
      <c r="D361" s="360" t="s">
        <v>177</v>
      </c>
      <c r="E361" s="359">
        <v>1</v>
      </c>
      <c r="F361" s="220"/>
      <c r="G361" s="220"/>
      <c r="H361" s="209"/>
    </row>
    <row r="362" spans="1:8" s="210" customFormat="1" ht="12" customHeight="1">
      <c r="A362" s="215"/>
      <c r="B362" s="216"/>
      <c r="C362" s="358" t="s">
        <v>1448</v>
      </c>
      <c r="D362" s="360" t="s">
        <v>177</v>
      </c>
      <c r="E362" s="359">
        <v>1</v>
      </c>
      <c r="F362" s="220"/>
      <c r="G362" s="220"/>
      <c r="H362" s="209"/>
    </row>
    <row r="363" spans="1:8" s="210" customFormat="1" ht="12" customHeight="1">
      <c r="A363" s="215"/>
      <c r="B363" s="216"/>
      <c r="C363" s="358" t="s">
        <v>1448</v>
      </c>
      <c r="D363" s="360" t="s">
        <v>177</v>
      </c>
      <c r="E363" s="359">
        <v>1</v>
      </c>
      <c r="F363" s="220"/>
      <c r="G363" s="220"/>
      <c r="H363" s="209"/>
    </row>
    <row r="364" spans="1:8" s="210" customFormat="1" ht="12" customHeight="1">
      <c r="A364" s="215"/>
      <c r="B364" s="216"/>
      <c r="C364" s="358" t="s">
        <v>1466</v>
      </c>
      <c r="D364" s="360" t="s">
        <v>177</v>
      </c>
      <c r="E364" s="359">
        <v>3</v>
      </c>
      <c r="F364" s="220"/>
      <c r="G364" s="220"/>
      <c r="H364" s="209"/>
    </row>
    <row r="365" spans="1:8" s="210" customFormat="1" ht="12" customHeight="1">
      <c r="A365" s="215"/>
      <c r="B365" s="216"/>
      <c r="C365" s="358" t="s">
        <v>1450</v>
      </c>
      <c r="D365" s="360" t="s">
        <v>177</v>
      </c>
      <c r="E365" s="359">
        <v>1</v>
      </c>
      <c r="F365" s="220"/>
      <c r="G365" s="220"/>
      <c r="H365" s="209"/>
    </row>
    <row r="366" spans="1:8" s="210" customFormat="1" ht="12" customHeight="1">
      <c r="A366" s="215"/>
      <c r="B366" s="216"/>
      <c r="C366" s="358" t="s">
        <v>1424</v>
      </c>
      <c r="D366" s="360" t="s">
        <v>177</v>
      </c>
      <c r="E366" s="359">
        <v>2</v>
      </c>
      <c r="F366" s="220"/>
      <c r="G366" s="220"/>
      <c r="H366" s="209"/>
    </row>
    <row r="367" spans="1:8" s="210" customFormat="1" ht="12" customHeight="1">
      <c r="A367" s="215"/>
      <c r="B367" s="216"/>
      <c r="C367" s="358"/>
      <c r="D367" s="360"/>
      <c r="E367" s="359"/>
      <c r="F367" s="220"/>
      <c r="G367" s="220"/>
      <c r="H367" s="209"/>
    </row>
    <row r="368" spans="1:8" s="210" customFormat="1" ht="12" customHeight="1">
      <c r="A368" s="215"/>
      <c r="B368" s="216"/>
      <c r="C368" s="217" t="s">
        <v>1468</v>
      </c>
      <c r="D368" s="360"/>
      <c r="E368" s="359"/>
      <c r="F368" s="220"/>
      <c r="G368" s="220"/>
      <c r="H368" s="209"/>
    </row>
    <row r="369" spans="1:8" s="210" customFormat="1" ht="12" customHeight="1">
      <c r="A369" s="215"/>
      <c r="B369" s="216"/>
      <c r="C369" s="358" t="s">
        <v>1447</v>
      </c>
      <c r="D369" s="360" t="s">
        <v>177</v>
      </c>
      <c r="E369" s="359">
        <v>1</v>
      </c>
      <c r="F369" s="220"/>
      <c r="G369" s="220"/>
      <c r="H369" s="209"/>
    </row>
    <row r="370" spans="1:8" s="210" customFormat="1" ht="12" customHeight="1">
      <c r="A370" s="215"/>
      <c r="B370" s="216"/>
      <c r="C370" s="358" t="s">
        <v>1448</v>
      </c>
      <c r="D370" s="360" t="s">
        <v>177</v>
      </c>
      <c r="E370" s="359">
        <v>1</v>
      </c>
      <c r="F370" s="220"/>
      <c r="G370" s="220"/>
      <c r="H370" s="209"/>
    </row>
    <row r="371" spans="1:8" s="210" customFormat="1" ht="12" customHeight="1">
      <c r="A371" s="215"/>
      <c r="B371" s="216"/>
      <c r="C371" s="358" t="s">
        <v>1448</v>
      </c>
      <c r="D371" s="360" t="s">
        <v>177</v>
      </c>
      <c r="E371" s="359">
        <v>1</v>
      </c>
      <c r="F371" s="220"/>
      <c r="G371" s="220"/>
      <c r="H371" s="209"/>
    </row>
    <row r="372" spans="1:8" s="210" customFormat="1" ht="12" customHeight="1">
      <c r="A372" s="215"/>
      <c r="B372" s="216"/>
      <c r="C372" s="358" t="s">
        <v>1466</v>
      </c>
      <c r="D372" s="360" t="s">
        <v>177</v>
      </c>
      <c r="E372" s="359">
        <v>3</v>
      </c>
      <c r="F372" s="220"/>
      <c r="G372" s="220"/>
      <c r="H372" s="209"/>
    </row>
    <row r="373" spans="1:8" s="210" customFormat="1" ht="12" customHeight="1">
      <c r="A373" s="215"/>
      <c r="B373" s="216"/>
      <c r="C373" s="358" t="s">
        <v>1450</v>
      </c>
      <c r="D373" s="360" t="s">
        <v>177</v>
      </c>
      <c r="E373" s="359">
        <v>1</v>
      </c>
      <c r="F373" s="220"/>
      <c r="G373" s="220"/>
      <c r="H373" s="209"/>
    </row>
    <row r="374" spans="1:8" s="210" customFormat="1" ht="12" customHeight="1">
      <c r="A374" s="215"/>
      <c r="B374" s="216"/>
      <c r="C374" s="358" t="s">
        <v>1424</v>
      </c>
      <c r="D374" s="360" t="s">
        <v>177</v>
      </c>
      <c r="E374" s="359">
        <v>2</v>
      </c>
      <c r="F374" s="220"/>
      <c r="G374" s="220"/>
      <c r="H374" s="209"/>
    </row>
    <row r="375" spans="1:8" s="210" customFormat="1" ht="12" customHeight="1">
      <c r="A375" s="215"/>
      <c r="B375" s="216"/>
      <c r="C375" s="358"/>
      <c r="D375" s="360"/>
      <c r="E375" s="359"/>
      <c r="F375" s="220"/>
      <c r="G375" s="220"/>
      <c r="H375" s="209"/>
    </row>
    <row r="376" spans="1:8" s="210" customFormat="1" ht="12" customHeight="1">
      <c r="A376" s="215"/>
      <c r="B376" s="216"/>
      <c r="C376" s="217" t="s">
        <v>1469</v>
      </c>
      <c r="D376" s="360"/>
      <c r="E376" s="359"/>
      <c r="F376" s="220"/>
      <c r="G376" s="220"/>
      <c r="H376" s="209"/>
    </row>
    <row r="377" spans="1:8" s="210" customFormat="1" ht="12" customHeight="1">
      <c r="A377" s="215"/>
      <c r="B377" s="216"/>
      <c r="C377" s="358" t="s">
        <v>1447</v>
      </c>
      <c r="D377" s="360" t="s">
        <v>177</v>
      </c>
      <c r="E377" s="359">
        <v>1</v>
      </c>
      <c r="F377" s="220"/>
      <c r="G377" s="220"/>
      <c r="H377" s="209"/>
    </row>
    <row r="378" spans="1:8" s="210" customFormat="1" ht="12" customHeight="1">
      <c r="A378" s="215"/>
      <c r="B378" s="216"/>
      <c r="C378" s="358" t="s">
        <v>1448</v>
      </c>
      <c r="D378" s="360" t="s">
        <v>177</v>
      </c>
      <c r="E378" s="359">
        <v>1</v>
      </c>
      <c r="F378" s="220"/>
      <c r="G378" s="220"/>
      <c r="H378" s="209"/>
    </row>
    <row r="379" spans="1:8" s="210" customFormat="1" ht="12" customHeight="1">
      <c r="A379" s="215"/>
      <c r="B379" s="216"/>
      <c r="C379" s="358" t="s">
        <v>1448</v>
      </c>
      <c r="D379" s="360" t="s">
        <v>177</v>
      </c>
      <c r="E379" s="359">
        <v>1</v>
      </c>
      <c r="F379" s="220"/>
      <c r="G379" s="220"/>
      <c r="H379" s="209"/>
    </row>
    <row r="380" spans="1:8" s="210" customFormat="1" ht="12" customHeight="1">
      <c r="A380" s="215"/>
      <c r="B380" s="216"/>
      <c r="C380" s="358" t="s">
        <v>1466</v>
      </c>
      <c r="D380" s="360" t="s">
        <v>177</v>
      </c>
      <c r="E380" s="359">
        <v>3</v>
      </c>
      <c r="F380" s="220"/>
      <c r="G380" s="220"/>
      <c r="H380" s="209"/>
    </row>
    <row r="381" spans="1:8" s="210" customFormat="1" ht="12" customHeight="1">
      <c r="A381" s="215"/>
      <c r="B381" s="216"/>
      <c r="C381" s="358" t="s">
        <v>1450</v>
      </c>
      <c r="D381" s="360" t="s">
        <v>177</v>
      </c>
      <c r="E381" s="359">
        <v>1</v>
      </c>
      <c r="F381" s="220"/>
      <c r="G381" s="220"/>
      <c r="H381" s="209"/>
    </row>
    <row r="382" spans="1:8" s="210" customFormat="1" ht="12" customHeight="1">
      <c r="A382" s="215"/>
      <c r="B382" s="216"/>
      <c r="C382" s="358" t="s">
        <v>1424</v>
      </c>
      <c r="D382" s="360" t="s">
        <v>177</v>
      </c>
      <c r="E382" s="359">
        <v>2</v>
      </c>
      <c r="F382" s="220"/>
      <c r="G382" s="220"/>
      <c r="H382" s="209"/>
    </row>
    <row r="383" spans="1:8" s="210" customFormat="1" ht="12" customHeight="1">
      <c r="A383" s="215"/>
      <c r="B383" s="216"/>
      <c r="C383" s="358"/>
      <c r="D383" s="360"/>
      <c r="E383" s="359"/>
      <c r="F383" s="220"/>
      <c r="G383" s="220"/>
      <c r="H383" s="209"/>
    </row>
    <row r="384" spans="1:8" s="210" customFormat="1" ht="12" customHeight="1">
      <c r="A384" s="215"/>
      <c r="B384" s="216"/>
      <c r="C384" s="217" t="s">
        <v>1470</v>
      </c>
      <c r="D384" s="360"/>
      <c r="E384" s="359"/>
      <c r="F384" s="220"/>
      <c r="G384" s="220"/>
      <c r="H384" s="209"/>
    </row>
    <row r="385" spans="1:8" s="210" customFormat="1" ht="12" customHeight="1">
      <c r="A385" s="215"/>
      <c r="B385" s="216"/>
      <c r="C385" s="358" t="s">
        <v>1471</v>
      </c>
      <c r="D385" s="360" t="s">
        <v>177</v>
      </c>
      <c r="E385" s="359">
        <v>1</v>
      </c>
      <c r="F385" s="220"/>
      <c r="G385" s="220"/>
      <c r="H385" s="209"/>
    </row>
    <row r="386" spans="1:8" s="210" customFormat="1" ht="12" customHeight="1">
      <c r="A386" s="215"/>
      <c r="B386" s="216"/>
      <c r="C386" s="358" t="s">
        <v>1434</v>
      </c>
      <c r="D386" s="360" t="s">
        <v>151</v>
      </c>
      <c r="E386" s="359">
        <v>0.08</v>
      </c>
      <c r="F386" s="220"/>
      <c r="G386" s="220"/>
      <c r="H386" s="209"/>
    </row>
    <row r="387" spans="1:8" s="210" customFormat="1" ht="12" customHeight="1">
      <c r="A387" s="215"/>
      <c r="B387" s="216"/>
      <c r="C387" s="358" t="s">
        <v>1472</v>
      </c>
      <c r="D387" s="360" t="s">
        <v>177</v>
      </c>
      <c r="E387" s="359">
        <v>2</v>
      </c>
      <c r="F387" s="220"/>
      <c r="G387" s="220"/>
      <c r="H387" s="209"/>
    </row>
    <row r="388" spans="1:8" s="210" customFormat="1" ht="12" customHeight="1">
      <c r="A388" s="215"/>
      <c r="B388" s="216"/>
      <c r="C388" s="358" t="s">
        <v>1473</v>
      </c>
      <c r="D388" s="360" t="s">
        <v>177</v>
      </c>
      <c r="E388" s="359">
        <v>1</v>
      </c>
      <c r="F388" s="220"/>
      <c r="G388" s="220"/>
      <c r="H388" s="209"/>
    </row>
    <row r="389" spans="1:8" s="210" customFormat="1" ht="12" customHeight="1">
      <c r="A389" s="215"/>
      <c r="B389" s="216"/>
      <c r="C389" s="358" t="s">
        <v>1474</v>
      </c>
      <c r="D389" s="360" t="s">
        <v>177</v>
      </c>
      <c r="E389" s="359">
        <v>2</v>
      </c>
      <c r="F389" s="220"/>
      <c r="G389" s="220"/>
      <c r="H389" s="209"/>
    </row>
    <row r="390" spans="1:8" s="210" customFormat="1" ht="12" customHeight="1">
      <c r="A390" s="215"/>
      <c r="B390" s="216"/>
      <c r="C390" s="358" t="s">
        <v>1448</v>
      </c>
      <c r="D390" s="360" t="s">
        <v>177</v>
      </c>
      <c r="E390" s="359">
        <v>2</v>
      </c>
      <c r="F390" s="220"/>
      <c r="G390" s="220"/>
      <c r="H390" s="209"/>
    </row>
    <row r="391" spans="1:8" s="210" customFormat="1" ht="12" customHeight="1">
      <c r="A391" s="215"/>
      <c r="B391" s="216"/>
      <c r="C391" s="358" t="s">
        <v>1189</v>
      </c>
      <c r="D391" s="360" t="s">
        <v>1192</v>
      </c>
      <c r="E391" s="359">
        <v>1</v>
      </c>
      <c r="F391" s="220"/>
      <c r="G391" s="220"/>
      <c r="H391" s="209"/>
    </row>
    <row r="392" spans="1:8" s="210" customFormat="1" ht="22.5">
      <c r="A392" s="215"/>
      <c r="B392" s="216"/>
      <c r="C392" s="358" t="s">
        <v>1190</v>
      </c>
      <c r="D392" s="360" t="s">
        <v>1192</v>
      </c>
      <c r="E392" s="359">
        <v>1</v>
      </c>
      <c r="F392" s="220"/>
      <c r="G392" s="220"/>
      <c r="H392" s="209"/>
    </row>
    <row r="393" spans="1:8" s="210" customFormat="1" ht="12" customHeight="1">
      <c r="A393" s="215"/>
      <c r="B393" s="216"/>
      <c r="C393" s="358"/>
      <c r="D393" s="360"/>
      <c r="E393" s="219"/>
      <c r="F393" s="220"/>
      <c r="G393" s="220"/>
      <c r="H393" s="209"/>
    </row>
    <row r="394" spans="1:8" s="210" customFormat="1" ht="12" customHeight="1">
      <c r="A394" s="215"/>
      <c r="B394" s="216"/>
      <c r="C394" s="217" t="s">
        <v>1326</v>
      </c>
      <c r="D394" s="360"/>
      <c r="E394" s="219"/>
      <c r="F394" s="220"/>
      <c r="G394" s="220"/>
      <c r="H394" s="209"/>
    </row>
    <row r="395" spans="1:8" s="210" customFormat="1" ht="12" customHeight="1">
      <c r="A395" s="215"/>
      <c r="B395" s="216"/>
      <c r="C395" s="358" t="s">
        <v>1475</v>
      </c>
      <c r="D395" s="360" t="s">
        <v>177</v>
      </c>
      <c r="E395" s="359">
        <v>1</v>
      </c>
      <c r="F395" s="220"/>
      <c r="G395" s="220"/>
      <c r="H395" s="209"/>
    </row>
    <row r="396" spans="1:8" s="210" customFormat="1" ht="12" customHeight="1">
      <c r="A396" s="215"/>
      <c r="B396" s="216"/>
      <c r="C396" s="358" t="s">
        <v>1476</v>
      </c>
      <c r="D396" s="360" t="s">
        <v>177</v>
      </c>
      <c r="E396" s="359">
        <v>1</v>
      </c>
      <c r="F396" s="220"/>
      <c r="G396" s="220"/>
      <c r="H396" s="209"/>
    </row>
    <row r="397" spans="1:8" s="210" customFormat="1" ht="12" customHeight="1">
      <c r="A397" s="215"/>
      <c r="B397" s="216"/>
      <c r="C397" s="358" t="s">
        <v>1477</v>
      </c>
      <c r="D397" s="360" t="s">
        <v>151</v>
      </c>
      <c r="E397" s="359">
        <v>50</v>
      </c>
      <c r="F397" s="220"/>
      <c r="G397" s="220"/>
      <c r="H397" s="209"/>
    </row>
    <row r="398" spans="1:8" s="210" customFormat="1" ht="12" customHeight="1">
      <c r="A398" s="215"/>
      <c r="B398" s="216"/>
      <c r="C398" s="358" t="s">
        <v>1478</v>
      </c>
      <c r="D398" s="360" t="s">
        <v>177</v>
      </c>
      <c r="E398" s="359">
        <v>100</v>
      </c>
      <c r="F398" s="220"/>
      <c r="G398" s="220"/>
      <c r="H398" s="209"/>
    </row>
    <row r="399" spans="1:8" s="210" customFormat="1" ht="12" customHeight="1">
      <c r="A399" s="215"/>
      <c r="B399" s="216"/>
      <c r="C399" s="358" t="s">
        <v>1217</v>
      </c>
      <c r="D399" s="360" t="s">
        <v>151</v>
      </c>
      <c r="E399" s="359">
        <v>30</v>
      </c>
      <c r="F399" s="220"/>
      <c r="G399" s="220"/>
      <c r="H399" s="209"/>
    </row>
    <row r="400" spans="1:8" s="210" customFormat="1" ht="12" customHeight="1">
      <c r="A400" s="215"/>
      <c r="B400" s="216"/>
      <c r="C400" s="358" t="s">
        <v>1479</v>
      </c>
      <c r="D400" s="360" t="s">
        <v>151</v>
      </c>
      <c r="E400" s="359">
        <v>30</v>
      </c>
      <c r="F400" s="220"/>
      <c r="G400" s="220"/>
      <c r="H400" s="209"/>
    </row>
    <row r="401" spans="1:8" s="210" customFormat="1" ht="12" customHeight="1">
      <c r="A401" s="215"/>
      <c r="B401" s="216"/>
      <c r="C401" s="358" t="s">
        <v>1479</v>
      </c>
      <c r="D401" s="360" t="s">
        <v>151</v>
      </c>
      <c r="E401" s="359">
        <v>15</v>
      </c>
      <c r="F401" s="220"/>
      <c r="G401" s="220"/>
      <c r="H401" s="209"/>
    </row>
    <row r="402" spans="1:8" s="210" customFormat="1" ht="12" customHeight="1">
      <c r="A402" s="215"/>
      <c r="B402" s="216"/>
      <c r="C402" s="358" t="s">
        <v>1219</v>
      </c>
      <c r="D402" s="360" t="s">
        <v>151</v>
      </c>
      <c r="E402" s="359">
        <v>50</v>
      </c>
      <c r="F402" s="220"/>
      <c r="G402" s="220"/>
      <c r="H402" s="209"/>
    </row>
    <row r="403" spans="1:8" s="210" customFormat="1" ht="12" customHeight="1">
      <c r="A403" s="215"/>
      <c r="B403" s="216"/>
      <c r="C403" s="358" t="s">
        <v>1480</v>
      </c>
      <c r="D403" s="360" t="s">
        <v>151</v>
      </c>
      <c r="E403" s="359">
        <v>2</v>
      </c>
      <c r="F403" s="220"/>
      <c r="G403" s="220"/>
      <c r="H403" s="209"/>
    </row>
    <row r="404" spans="1:8" s="210" customFormat="1" ht="12" customHeight="1">
      <c r="A404" s="215"/>
      <c r="B404" s="216"/>
      <c r="C404" s="358" t="s">
        <v>1480</v>
      </c>
      <c r="D404" s="360" t="s">
        <v>151</v>
      </c>
      <c r="E404" s="359">
        <v>70</v>
      </c>
      <c r="F404" s="220"/>
      <c r="G404" s="220"/>
      <c r="H404" s="209"/>
    </row>
    <row r="405" spans="1:8" s="210" customFormat="1" ht="12" customHeight="1">
      <c r="A405" s="215"/>
      <c r="B405" s="216"/>
      <c r="C405" s="358" t="s">
        <v>1480</v>
      </c>
      <c r="D405" s="360" t="s">
        <v>151</v>
      </c>
      <c r="E405" s="359">
        <v>2</v>
      </c>
      <c r="F405" s="220"/>
      <c r="G405" s="220"/>
      <c r="H405" s="209"/>
    </row>
    <row r="406" spans="1:8" s="210" customFormat="1" ht="12" customHeight="1">
      <c r="A406" s="215"/>
      <c r="B406" s="216"/>
      <c r="C406" s="358" t="s">
        <v>1028</v>
      </c>
      <c r="D406" s="360" t="s">
        <v>151</v>
      </c>
      <c r="E406" s="359">
        <v>2</v>
      </c>
      <c r="F406" s="220"/>
      <c r="G406" s="220"/>
      <c r="H406" s="209"/>
    </row>
    <row r="407" spans="1:8" s="210" customFormat="1" ht="12" customHeight="1">
      <c r="A407" s="215"/>
      <c r="B407" s="216"/>
      <c r="C407" s="358" t="s">
        <v>1028</v>
      </c>
      <c r="D407" s="360" t="s">
        <v>151</v>
      </c>
      <c r="E407" s="359">
        <v>70</v>
      </c>
      <c r="F407" s="220"/>
      <c r="G407" s="220"/>
      <c r="H407" s="209"/>
    </row>
    <row r="408" spans="1:8" s="210" customFormat="1" ht="12" customHeight="1">
      <c r="A408" s="215"/>
      <c r="B408" s="216"/>
      <c r="C408" s="358" t="s">
        <v>1028</v>
      </c>
      <c r="D408" s="360" t="s">
        <v>151</v>
      </c>
      <c r="E408" s="359">
        <v>2</v>
      </c>
      <c r="F408" s="220"/>
      <c r="G408" s="220"/>
      <c r="H408" s="209"/>
    </row>
    <row r="409" spans="1:8" s="210" customFormat="1" ht="12" customHeight="1">
      <c r="A409" s="215"/>
      <c r="B409" s="216"/>
      <c r="C409" s="358" t="s">
        <v>1481</v>
      </c>
      <c r="D409" s="360" t="s">
        <v>177</v>
      </c>
      <c r="E409" s="359">
        <v>6</v>
      </c>
      <c r="F409" s="220"/>
      <c r="G409" s="220"/>
      <c r="H409" s="209"/>
    </row>
    <row r="410" spans="1:8" s="210" customFormat="1" ht="12" customHeight="1">
      <c r="A410" s="215"/>
      <c r="B410" s="216"/>
      <c r="C410" s="358" t="s">
        <v>1482</v>
      </c>
      <c r="D410" s="360" t="s">
        <v>177</v>
      </c>
      <c r="E410" s="359">
        <v>6</v>
      </c>
      <c r="F410" s="220"/>
      <c r="G410" s="220"/>
      <c r="H410" s="209"/>
    </row>
    <row r="411" spans="1:8" s="210" customFormat="1" ht="12" customHeight="1">
      <c r="A411" s="215"/>
      <c r="B411" s="216"/>
      <c r="C411" s="358" t="s">
        <v>1483</v>
      </c>
      <c r="D411" s="360" t="s">
        <v>177</v>
      </c>
      <c r="E411" s="359">
        <v>3</v>
      </c>
      <c r="F411" s="220"/>
      <c r="G411" s="220"/>
      <c r="H411" s="209"/>
    </row>
    <row r="412" spans="1:8" s="210" customFormat="1" ht="12" customHeight="1">
      <c r="A412" s="215"/>
      <c r="B412" s="216"/>
      <c r="C412" s="358" t="s">
        <v>1484</v>
      </c>
      <c r="D412" s="360" t="s">
        <v>177</v>
      </c>
      <c r="E412" s="359">
        <v>3</v>
      </c>
      <c r="F412" s="220"/>
      <c r="G412" s="220"/>
      <c r="H412" s="209"/>
    </row>
    <row r="413" spans="1:8" s="210" customFormat="1" ht="12" customHeight="1">
      <c r="A413" s="215"/>
      <c r="B413" s="216"/>
      <c r="C413" s="358" t="s">
        <v>1485</v>
      </c>
      <c r="D413" s="360" t="s">
        <v>177</v>
      </c>
      <c r="E413" s="359">
        <v>2</v>
      </c>
      <c r="F413" s="220"/>
      <c r="G413" s="220"/>
      <c r="H413" s="209"/>
    </row>
    <row r="414" spans="1:8" s="210" customFormat="1" ht="12" customHeight="1">
      <c r="A414" s="215"/>
      <c r="B414" s="216"/>
      <c r="C414" s="358" t="s">
        <v>1486</v>
      </c>
      <c r="D414" s="360" t="s">
        <v>177</v>
      </c>
      <c r="E414" s="359">
        <v>2</v>
      </c>
      <c r="F414" s="220"/>
      <c r="G414" s="220"/>
      <c r="H414" s="209"/>
    </row>
    <row r="415" spans="1:8" s="210" customFormat="1" ht="12" customHeight="1">
      <c r="A415" s="215"/>
      <c r="B415" s="216"/>
      <c r="C415" s="358" t="s">
        <v>1487</v>
      </c>
      <c r="D415" s="360" t="s">
        <v>177</v>
      </c>
      <c r="E415" s="359">
        <v>1</v>
      </c>
      <c r="F415" s="220"/>
      <c r="G415" s="220"/>
      <c r="H415" s="209"/>
    </row>
    <row r="416" spans="1:8" s="210" customFormat="1" ht="12" customHeight="1">
      <c r="A416" s="215"/>
      <c r="B416" s="216"/>
      <c r="C416" s="358" t="s">
        <v>1488</v>
      </c>
      <c r="D416" s="360" t="s">
        <v>177</v>
      </c>
      <c r="E416" s="359">
        <v>1</v>
      </c>
      <c r="F416" s="220"/>
      <c r="G416" s="220"/>
      <c r="H416" s="209"/>
    </row>
    <row r="417" spans="1:8" s="210" customFormat="1" ht="12" customHeight="1">
      <c r="A417" s="215"/>
      <c r="B417" s="216"/>
      <c r="C417" s="358" t="s">
        <v>1489</v>
      </c>
      <c r="D417" s="360" t="s">
        <v>177</v>
      </c>
      <c r="E417" s="359">
        <v>1</v>
      </c>
      <c r="F417" s="220"/>
      <c r="G417" s="220"/>
      <c r="H417" s="209"/>
    </row>
    <row r="418" spans="1:8" s="210" customFormat="1" ht="12" customHeight="1">
      <c r="A418" s="215"/>
      <c r="B418" s="216"/>
      <c r="C418" s="358" t="s">
        <v>1490</v>
      </c>
      <c r="D418" s="360" t="s">
        <v>151</v>
      </c>
      <c r="E418" s="359">
        <v>70</v>
      </c>
      <c r="F418" s="220"/>
      <c r="G418" s="220"/>
      <c r="H418" s="209"/>
    </row>
    <row r="419" spans="1:8" s="210" customFormat="1" ht="12" customHeight="1">
      <c r="A419" s="215"/>
      <c r="B419" s="216"/>
      <c r="C419" s="358" t="s">
        <v>1491</v>
      </c>
      <c r="D419" s="360" t="s">
        <v>1192</v>
      </c>
      <c r="E419" s="359">
        <v>2</v>
      </c>
      <c r="F419" s="220"/>
      <c r="G419" s="220"/>
      <c r="H419" s="209"/>
    </row>
    <row r="420" spans="1:8" s="210" customFormat="1" ht="12" customHeight="1">
      <c r="A420" s="215"/>
      <c r="B420" s="216"/>
      <c r="C420" s="358" t="s">
        <v>1492</v>
      </c>
      <c r="D420" s="360" t="s">
        <v>151</v>
      </c>
      <c r="E420" s="359">
        <v>10</v>
      </c>
      <c r="F420" s="220"/>
      <c r="G420" s="220"/>
      <c r="H420" s="209"/>
    </row>
    <row r="421" spans="1:8" s="210" customFormat="1" ht="12" customHeight="1">
      <c r="A421" s="215"/>
      <c r="B421" s="216"/>
      <c r="C421" s="358" t="s">
        <v>1493</v>
      </c>
      <c r="D421" s="360" t="s">
        <v>177</v>
      </c>
      <c r="E421" s="359">
        <v>71</v>
      </c>
      <c r="F421" s="220"/>
      <c r="G421" s="220"/>
      <c r="H421" s="209"/>
    </row>
    <row r="422" spans="1:8" s="210" customFormat="1" ht="12" customHeight="1">
      <c r="A422" s="215"/>
      <c r="B422" s="216"/>
      <c r="C422" s="358" t="s">
        <v>1493</v>
      </c>
      <c r="D422" s="360" t="s">
        <v>177</v>
      </c>
      <c r="E422" s="359">
        <v>40</v>
      </c>
      <c r="F422" s="220"/>
      <c r="G422" s="220"/>
      <c r="H422" s="209"/>
    </row>
    <row r="423" spans="1:8" s="210" customFormat="1" ht="22.5">
      <c r="A423" s="215"/>
      <c r="B423" s="216"/>
      <c r="C423" s="358" t="s">
        <v>1494</v>
      </c>
      <c r="D423" s="360" t="s">
        <v>1192</v>
      </c>
      <c r="E423" s="359">
        <v>1</v>
      </c>
      <c r="F423" s="220"/>
      <c r="G423" s="220"/>
      <c r="H423" s="209"/>
    </row>
    <row r="424" spans="1:8" s="210" customFormat="1" ht="22.5">
      <c r="A424" s="215"/>
      <c r="B424" s="216"/>
      <c r="C424" s="358" t="s">
        <v>1222</v>
      </c>
      <c r="D424" s="360" t="s">
        <v>1192</v>
      </c>
      <c r="E424" s="359">
        <v>1</v>
      </c>
      <c r="F424" s="220"/>
      <c r="G424" s="220"/>
      <c r="H424" s="209"/>
    </row>
    <row r="425" spans="1:8" s="210" customFormat="1" ht="12" customHeight="1">
      <c r="A425" s="215"/>
      <c r="B425" s="216"/>
      <c r="C425" s="358"/>
      <c r="D425" s="360"/>
      <c r="E425" s="219"/>
      <c r="F425" s="220"/>
      <c r="G425" s="220"/>
      <c r="H425" s="209"/>
    </row>
    <row r="426" spans="1:8" s="210" customFormat="1" ht="12" customHeight="1">
      <c r="A426" s="215"/>
      <c r="B426" s="216"/>
      <c r="C426" s="217" t="s">
        <v>1495</v>
      </c>
      <c r="D426" s="360"/>
      <c r="E426" s="219"/>
      <c r="F426" s="220"/>
      <c r="G426" s="220"/>
      <c r="H426" s="209"/>
    </row>
    <row r="427" spans="1:8" s="210" customFormat="1" ht="12" customHeight="1">
      <c r="A427" s="215"/>
      <c r="B427" s="216"/>
      <c r="C427" s="358" t="s">
        <v>1496</v>
      </c>
      <c r="D427" s="360" t="s">
        <v>177</v>
      </c>
      <c r="E427" s="359">
        <v>3</v>
      </c>
      <c r="F427" s="220"/>
      <c r="G427" s="220"/>
      <c r="H427" s="209"/>
    </row>
    <row r="428" spans="1:8" s="210" customFormat="1" ht="12" customHeight="1">
      <c r="A428" s="215"/>
      <c r="B428" s="216"/>
      <c r="C428" s="358" t="s">
        <v>1497</v>
      </c>
      <c r="D428" s="360" t="s">
        <v>177</v>
      </c>
      <c r="E428" s="359">
        <v>3</v>
      </c>
      <c r="F428" s="220"/>
      <c r="G428" s="220"/>
      <c r="H428" s="209"/>
    </row>
    <row r="429" spans="1:8" s="210" customFormat="1" ht="12" customHeight="1">
      <c r="A429" s="215"/>
      <c r="B429" s="216"/>
      <c r="C429" s="358" t="s">
        <v>1498</v>
      </c>
      <c r="D429" s="360" t="s">
        <v>177</v>
      </c>
      <c r="E429" s="359">
        <v>3</v>
      </c>
      <c r="F429" s="220"/>
      <c r="G429" s="220"/>
      <c r="H429" s="209"/>
    </row>
    <row r="430" spans="1:8" s="210" customFormat="1" ht="22.5">
      <c r="A430" s="215"/>
      <c r="B430" s="216"/>
      <c r="C430" s="358" t="s">
        <v>1499</v>
      </c>
      <c r="D430" s="360" t="s">
        <v>177</v>
      </c>
      <c r="E430" s="359">
        <v>1</v>
      </c>
      <c r="F430" s="220"/>
      <c r="G430" s="220"/>
      <c r="H430" s="209"/>
    </row>
    <row r="431" spans="1:8" s="210" customFormat="1" ht="12" customHeight="1">
      <c r="A431" s="215"/>
      <c r="B431" s="216"/>
      <c r="C431" s="358" t="s">
        <v>1500</v>
      </c>
      <c r="D431" s="360" t="s">
        <v>177</v>
      </c>
      <c r="E431" s="359">
        <v>1</v>
      </c>
      <c r="F431" s="220"/>
      <c r="G431" s="220"/>
      <c r="H431" s="209"/>
    </row>
    <row r="432" spans="1:8" s="210" customFormat="1" ht="12" customHeight="1">
      <c r="A432" s="215"/>
      <c r="B432" s="216"/>
      <c r="C432" s="358" t="s">
        <v>1501</v>
      </c>
      <c r="D432" s="360" t="s">
        <v>177</v>
      </c>
      <c r="E432" s="359">
        <v>1</v>
      </c>
      <c r="F432" s="220"/>
      <c r="G432" s="220"/>
      <c r="H432" s="209"/>
    </row>
    <row r="433" spans="1:8" s="210" customFormat="1" ht="12" customHeight="1">
      <c r="A433" s="215"/>
      <c r="B433" s="216"/>
      <c r="C433" s="358" t="s">
        <v>1502</v>
      </c>
      <c r="D433" s="360" t="s">
        <v>177</v>
      </c>
      <c r="E433" s="359">
        <v>1</v>
      </c>
      <c r="F433" s="220"/>
      <c r="G433" s="220"/>
      <c r="H433" s="209"/>
    </row>
    <row r="434" spans="1:8" s="210" customFormat="1" ht="12" customHeight="1">
      <c r="A434" s="215"/>
      <c r="B434" s="216"/>
      <c r="C434" s="358" t="s">
        <v>1503</v>
      </c>
      <c r="D434" s="360" t="s">
        <v>177</v>
      </c>
      <c r="E434" s="359">
        <v>1</v>
      </c>
      <c r="F434" s="220"/>
      <c r="G434" s="220"/>
      <c r="H434" s="209"/>
    </row>
    <row r="435" spans="1:8" s="210" customFormat="1" ht="12" customHeight="1">
      <c r="A435" s="215"/>
      <c r="B435" s="216"/>
      <c r="C435" s="358" t="s">
        <v>1504</v>
      </c>
      <c r="D435" s="360" t="s">
        <v>177</v>
      </c>
      <c r="E435" s="359">
        <v>2</v>
      </c>
      <c r="F435" s="220"/>
      <c r="G435" s="220"/>
      <c r="H435" s="209"/>
    </row>
    <row r="436" spans="1:8" s="210" customFormat="1" ht="12" customHeight="1">
      <c r="A436" s="215"/>
      <c r="B436" s="216"/>
      <c r="C436" s="358" t="s">
        <v>1505</v>
      </c>
      <c r="D436" s="360" t="s">
        <v>177</v>
      </c>
      <c r="E436" s="359">
        <v>2</v>
      </c>
      <c r="F436" s="220"/>
      <c r="G436" s="220"/>
      <c r="H436" s="209"/>
    </row>
    <row r="437" spans="1:8" s="210" customFormat="1" ht="12" customHeight="1">
      <c r="A437" s="215"/>
      <c r="B437" s="216"/>
      <c r="C437" s="358" t="s">
        <v>1506</v>
      </c>
      <c r="D437" s="360" t="s">
        <v>177</v>
      </c>
      <c r="E437" s="359">
        <v>1</v>
      </c>
      <c r="F437" s="220"/>
      <c r="G437" s="220"/>
      <c r="H437" s="209"/>
    </row>
    <row r="438" spans="1:8" s="210" customFormat="1" ht="12" customHeight="1">
      <c r="A438" s="215"/>
      <c r="B438" s="216"/>
      <c r="C438" s="358" t="s">
        <v>1507</v>
      </c>
      <c r="D438" s="360" t="s">
        <v>1193</v>
      </c>
      <c r="E438" s="359">
        <v>1</v>
      </c>
      <c r="F438" s="220"/>
      <c r="G438" s="220"/>
      <c r="H438" s="209"/>
    </row>
    <row r="439" spans="1:8" s="210" customFormat="1" ht="12" customHeight="1">
      <c r="A439" s="215"/>
      <c r="B439" s="216"/>
      <c r="C439" s="358" t="s">
        <v>1508</v>
      </c>
      <c r="D439" s="360" t="s">
        <v>177</v>
      </c>
      <c r="E439" s="359">
        <v>1</v>
      </c>
      <c r="F439" s="220"/>
      <c r="G439" s="220"/>
      <c r="H439" s="209"/>
    </row>
    <row r="440" spans="1:8" s="210" customFormat="1" ht="12" customHeight="1">
      <c r="A440" s="215"/>
      <c r="B440" s="216"/>
      <c r="C440" s="358" t="s">
        <v>1509</v>
      </c>
      <c r="D440" s="360" t="s">
        <v>177</v>
      </c>
      <c r="E440" s="359">
        <v>1</v>
      </c>
      <c r="F440" s="220"/>
      <c r="G440" s="220"/>
      <c r="H440" s="209"/>
    </row>
    <row r="441" spans="1:8" s="210" customFormat="1" ht="12" customHeight="1">
      <c r="A441" s="215"/>
      <c r="B441" s="216"/>
      <c r="C441" s="358" t="s">
        <v>1510</v>
      </c>
      <c r="D441" s="360" t="s">
        <v>177</v>
      </c>
      <c r="E441" s="359">
        <v>1</v>
      </c>
      <c r="F441" s="220"/>
      <c r="G441" s="220"/>
      <c r="H441" s="209"/>
    </row>
    <row r="442" spans="1:8" s="210" customFormat="1" ht="12" customHeight="1">
      <c r="A442" s="215"/>
      <c r="B442" s="216"/>
      <c r="C442" s="358" t="s">
        <v>1511</v>
      </c>
      <c r="D442" s="360" t="s">
        <v>177</v>
      </c>
      <c r="E442" s="359">
        <v>1</v>
      </c>
      <c r="F442" s="220"/>
      <c r="G442" s="220"/>
      <c r="H442" s="209"/>
    </row>
    <row r="443" spans="1:8" s="210" customFormat="1" ht="12" customHeight="1">
      <c r="A443" s="215"/>
      <c r="B443" s="216"/>
      <c r="C443" s="358" t="s">
        <v>1512</v>
      </c>
      <c r="D443" s="360" t="s">
        <v>177</v>
      </c>
      <c r="E443" s="359">
        <v>1</v>
      </c>
      <c r="F443" s="220"/>
      <c r="G443" s="220"/>
      <c r="H443" s="209"/>
    </row>
    <row r="444" spans="1:8" s="210" customFormat="1" ht="12" customHeight="1">
      <c r="A444" s="215"/>
      <c r="B444" s="216"/>
      <c r="C444" s="358"/>
      <c r="D444" s="360"/>
      <c r="E444" s="219"/>
      <c r="F444" s="220"/>
      <c r="G444" s="220"/>
      <c r="H444" s="209"/>
    </row>
    <row r="445" spans="1:8" s="210" customFormat="1" ht="12" customHeight="1">
      <c r="A445" s="215"/>
      <c r="B445" s="216"/>
      <c r="C445" s="358"/>
      <c r="D445" s="360"/>
      <c r="E445" s="219"/>
      <c r="F445" s="220"/>
      <c r="G445" s="220"/>
      <c r="H445" s="209"/>
    </row>
    <row r="446" spans="1:8" s="210" customFormat="1" ht="12" customHeight="1">
      <c r="A446" s="215"/>
      <c r="B446" s="216"/>
      <c r="C446" s="217" t="s">
        <v>1224</v>
      </c>
      <c r="D446" s="360"/>
      <c r="E446" s="219"/>
      <c r="F446" s="220"/>
      <c r="G446" s="220"/>
      <c r="H446" s="209"/>
    </row>
    <row r="447" spans="1:8" s="210" customFormat="1" ht="12" customHeight="1">
      <c r="A447" s="215"/>
      <c r="B447" s="216"/>
      <c r="C447" s="358" t="s">
        <v>1225</v>
      </c>
      <c r="D447" s="360" t="s">
        <v>151</v>
      </c>
      <c r="E447" s="359">
        <v>10</v>
      </c>
      <c r="F447" s="220"/>
      <c r="G447" s="220"/>
      <c r="H447" s="209"/>
    </row>
    <row r="448" spans="1:8" s="210" customFormat="1" ht="12" customHeight="1">
      <c r="A448" s="215"/>
      <c r="B448" s="216"/>
      <c r="C448" s="358" t="s">
        <v>1226</v>
      </c>
      <c r="D448" s="360" t="s">
        <v>151</v>
      </c>
      <c r="E448" s="359">
        <v>25</v>
      </c>
      <c r="F448" s="220"/>
      <c r="G448" s="220"/>
      <c r="H448" s="209"/>
    </row>
    <row r="449" spans="1:8" s="210" customFormat="1" ht="12" customHeight="1">
      <c r="A449" s="215"/>
      <c r="B449" s="216"/>
      <c r="C449" s="358" t="s">
        <v>1513</v>
      </c>
      <c r="D449" s="360" t="s">
        <v>151</v>
      </c>
      <c r="E449" s="359">
        <v>120</v>
      </c>
      <c r="F449" s="220"/>
      <c r="G449" s="220"/>
      <c r="H449" s="209"/>
    </row>
    <row r="450" spans="1:8" s="210" customFormat="1" ht="12" customHeight="1">
      <c r="A450" s="215"/>
      <c r="B450" s="216"/>
      <c r="C450" s="358" t="s">
        <v>1227</v>
      </c>
      <c r="D450" s="360" t="s">
        <v>151</v>
      </c>
      <c r="E450" s="359">
        <v>25</v>
      </c>
      <c r="F450" s="220"/>
      <c r="G450" s="220"/>
      <c r="H450" s="209"/>
    </row>
    <row r="451" spans="1:8" s="210" customFormat="1" ht="12" customHeight="1">
      <c r="A451" s="215"/>
      <c r="B451" s="216"/>
      <c r="C451" s="358" t="s">
        <v>1514</v>
      </c>
      <c r="D451" s="360" t="s">
        <v>151</v>
      </c>
      <c r="E451" s="359">
        <v>50</v>
      </c>
      <c r="F451" s="220"/>
      <c r="G451" s="220"/>
      <c r="H451" s="209"/>
    </row>
    <row r="452" spans="1:8" s="210" customFormat="1" ht="12" customHeight="1">
      <c r="A452" s="215"/>
      <c r="B452" s="216"/>
      <c r="C452" s="358" t="s">
        <v>1515</v>
      </c>
      <c r="D452" s="360" t="s">
        <v>151</v>
      </c>
      <c r="E452" s="359">
        <v>110</v>
      </c>
      <c r="F452" s="220"/>
      <c r="G452" s="220"/>
      <c r="H452" s="209"/>
    </row>
    <row r="453" spans="1:8" s="210" customFormat="1" ht="12" customHeight="1">
      <c r="A453" s="215"/>
      <c r="B453" s="216"/>
      <c r="C453" s="358" t="s">
        <v>1228</v>
      </c>
      <c r="D453" s="360" t="s">
        <v>151</v>
      </c>
      <c r="E453" s="359">
        <v>25</v>
      </c>
      <c r="F453" s="220"/>
      <c r="G453" s="220"/>
      <c r="H453" s="209"/>
    </row>
    <row r="454" spans="1:8" s="210" customFormat="1" ht="12" customHeight="1">
      <c r="A454" s="215"/>
      <c r="B454" s="216"/>
      <c r="C454" s="358" t="s">
        <v>1516</v>
      </c>
      <c r="D454" s="360" t="s">
        <v>151</v>
      </c>
      <c r="E454" s="359">
        <v>25</v>
      </c>
      <c r="F454" s="220"/>
      <c r="G454" s="220"/>
      <c r="H454" s="209"/>
    </row>
    <row r="455" spans="1:8" s="210" customFormat="1" ht="12" customHeight="1">
      <c r="A455" s="215"/>
      <c r="B455" s="216"/>
      <c r="C455" s="358" t="s">
        <v>1517</v>
      </c>
      <c r="D455" s="218" t="s">
        <v>151</v>
      </c>
      <c r="E455" s="359">
        <v>130</v>
      </c>
      <c r="F455" s="220"/>
      <c r="G455" s="220"/>
      <c r="H455" s="209"/>
    </row>
    <row r="456" spans="1:8" s="210" customFormat="1" ht="12" customHeight="1">
      <c r="A456" s="215"/>
      <c r="B456" s="216"/>
      <c r="C456" s="358" t="s">
        <v>1518</v>
      </c>
      <c r="D456" s="218" t="s">
        <v>151</v>
      </c>
      <c r="E456" s="359">
        <v>75</v>
      </c>
      <c r="F456" s="220"/>
      <c r="G456" s="220"/>
      <c r="H456" s="209"/>
    </row>
    <row r="457" spans="1:8" s="210" customFormat="1" ht="12" customHeight="1">
      <c r="A457" s="215"/>
      <c r="B457" s="216"/>
      <c r="C457" s="358" t="s">
        <v>1519</v>
      </c>
      <c r="D457" s="218" t="s">
        <v>151</v>
      </c>
      <c r="E457" s="359">
        <v>20</v>
      </c>
      <c r="F457" s="220"/>
      <c r="G457" s="220"/>
      <c r="H457" s="209"/>
    </row>
    <row r="458" spans="1:8" s="210" customFormat="1" ht="12" customHeight="1">
      <c r="A458" s="215"/>
      <c r="B458" s="216"/>
      <c r="C458" s="358" t="s">
        <v>1520</v>
      </c>
      <c r="D458" s="218" t="s">
        <v>151</v>
      </c>
      <c r="E458" s="359">
        <v>160</v>
      </c>
      <c r="F458" s="220"/>
      <c r="G458" s="220"/>
      <c r="H458" s="209"/>
    </row>
    <row r="459" spans="1:8" s="210" customFormat="1" ht="12" customHeight="1">
      <c r="A459" s="215"/>
      <c r="B459" s="216"/>
      <c r="C459" s="358" t="s">
        <v>1521</v>
      </c>
      <c r="D459" s="218" t="s">
        <v>151</v>
      </c>
      <c r="E459" s="359">
        <v>25</v>
      </c>
      <c r="F459" s="220"/>
      <c r="G459" s="220"/>
      <c r="H459" s="209"/>
    </row>
    <row r="460" spans="1:8" s="210" customFormat="1" ht="12" customHeight="1">
      <c r="A460" s="215"/>
      <c r="B460" s="216"/>
      <c r="C460" s="358" t="s">
        <v>1522</v>
      </c>
      <c r="D460" s="218" t="s">
        <v>151</v>
      </c>
      <c r="E460" s="359">
        <v>110</v>
      </c>
      <c r="F460" s="220"/>
      <c r="G460" s="220"/>
      <c r="H460" s="209"/>
    </row>
    <row r="461" spans="1:8" s="210" customFormat="1" ht="12" customHeight="1">
      <c r="A461" s="215"/>
      <c r="B461" s="216"/>
      <c r="C461" s="358" t="s">
        <v>1523</v>
      </c>
      <c r="D461" s="218" t="s">
        <v>151</v>
      </c>
      <c r="E461" s="359">
        <v>250</v>
      </c>
      <c r="F461" s="220"/>
      <c r="G461" s="220"/>
      <c r="H461" s="209"/>
    </row>
    <row r="462" spans="1:8" s="210" customFormat="1" ht="12" customHeight="1">
      <c r="A462" s="215"/>
      <c r="B462" s="216"/>
      <c r="C462" s="358"/>
      <c r="D462" s="218"/>
      <c r="E462" s="219"/>
      <c r="F462" s="220"/>
      <c r="G462" s="220"/>
      <c r="H462" s="209"/>
    </row>
    <row r="463" spans="1:8" s="210" customFormat="1" ht="12" customHeight="1">
      <c r="A463" s="215"/>
      <c r="B463" s="216"/>
      <c r="C463" s="358"/>
      <c r="D463" s="218"/>
      <c r="E463" s="219"/>
      <c r="F463" s="220"/>
      <c r="G463" s="220"/>
      <c r="H463" s="209"/>
    </row>
    <row r="464" spans="1:8" s="210" customFormat="1" ht="12" customHeight="1">
      <c r="A464" s="215"/>
      <c r="B464" s="216"/>
      <c r="C464" s="217" t="s">
        <v>1524</v>
      </c>
      <c r="D464" s="218"/>
      <c r="E464" s="219"/>
      <c r="F464" s="220"/>
      <c r="G464" s="220"/>
      <c r="H464" s="209"/>
    </row>
    <row r="465" spans="1:8" s="210" customFormat="1" ht="12" customHeight="1">
      <c r="A465" s="215"/>
      <c r="B465" s="216"/>
      <c r="C465" s="358" t="s">
        <v>1525</v>
      </c>
      <c r="D465" s="360" t="s">
        <v>177</v>
      </c>
      <c r="E465" s="359">
        <v>1</v>
      </c>
      <c r="F465" s="220"/>
      <c r="G465" s="220"/>
      <c r="H465" s="209"/>
    </row>
    <row r="466" spans="1:8" s="210" customFormat="1" ht="12" customHeight="1">
      <c r="A466" s="215"/>
      <c r="B466" s="216"/>
      <c r="C466" s="358" t="s">
        <v>1526</v>
      </c>
      <c r="D466" s="360" t="s">
        <v>177</v>
      </c>
      <c r="E466" s="359">
        <v>1</v>
      </c>
      <c r="F466" s="220"/>
      <c r="G466" s="220"/>
      <c r="H466" s="209"/>
    </row>
    <row r="467" spans="1:8" s="210" customFormat="1" ht="22.5">
      <c r="A467" s="215"/>
      <c r="B467" s="216"/>
      <c r="C467" s="358" t="s">
        <v>1527</v>
      </c>
      <c r="D467" s="360" t="s">
        <v>177</v>
      </c>
      <c r="E467" s="359">
        <v>1</v>
      </c>
      <c r="F467" s="220"/>
      <c r="G467" s="220"/>
      <c r="H467" s="209"/>
    </row>
    <row r="468" spans="1:8" s="210" customFormat="1" ht="12" customHeight="1">
      <c r="A468" s="215"/>
      <c r="B468" s="216"/>
      <c r="C468" s="358"/>
      <c r="D468" s="360"/>
      <c r="E468" s="359"/>
      <c r="F468" s="220"/>
      <c r="G468" s="220"/>
      <c r="H468" s="209"/>
    </row>
    <row r="469" spans="1:8" s="210" customFormat="1" ht="22.5">
      <c r="A469" s="215"/>
      <c r="B469" s="216"/>
      <c r="C469" s="358" t="s">
        <v>1528</v>
      </c>
      <c r="D469" s="360" t="s">
        <v>1193</v>
      </c>
      <c r="E469" s="359">
        <v>1</v>
      </c>
      <c r="F469" s="220"/>
      <c r="G469" s="220"/>
      <c r="H469" s="209"/>
    </row>
    <row r="470" spans="1:8" s="210" customFormat="1" ht="12" customHeight="1">
      <c r="A470" s="215"/>
      <c r="B470" s="216"/>
      <c r="C470" s="358" t="s">
        <v>1529</v>
      </c>
      <c r="D470" s="360" t="s">
        <v>177</v>
      </c>
      <c r="E470" s="359">
        <v>15</v>
      </c>
      <c r="F470" s="220"/>
      <c r="G470" s="220"/>
      <c r="H470" s="209"/>
    </row>
    <row r="471" spans="1:8" s="210" customFormat="1" ht="12" customHeight="1">
      <c r="A471" s="215"/>
      <c r="B471" s="216"/>
      <c r="C471" s="358" t="s">
        <v>1530</v>
      </c>
      <c r="D471" s="360" t="s">
        <v>1193</v>
      </c>
      <c r="E471" s="359">
        <v>1</v>
      </c>
      <c r="F471" s="220"/>
      <c r="G471" s="220"/>
      <c r="H471" s="209"/>
    </row>
    <row r="472" spans="1:8" s="210" customFormat="1" ht="12" customHeight="1">
      <c r="A472" s="215"/>
      <c r="B472" s="216"/>
      <c r="C472" s="358" t="s">
        <v>1531</v>
      </c>
      <c r="D472" s="360" t="s">
        <v>1193</v>
      </c>
      <c r="E472" s="359">
        <v>1</v>
      </c>
      <c r="F472" s="220"/>
      <c r="G472" s="220"/>
      <c r="H472" s="209"/>
    </row>
    <row r="473" spans="1:8" s="210" customFormat="1" ht="12" customHeight="1">
      <c r="A473" s="215"/>
      <c r="B473" s="216"/>
      <c r="C473" s="358" t="s">
        <v>1532</v>
      </c>
      <c r="D473" s="360" t="s">
        <v>1193</v>
      </c>
      <c r="E473" s="359">
        <v>1</v>
      </c>
      <c r="F473" s="220"/>
      <c r="G473" s="220"/>
      <c r="H473" s="209"/>
    </row>
    <row r="474" spans="1:8" s="210" customFormat="1" ht="12" customHeight="1">
      <c r="A474" s="215"/>
      <c r="B474" s="216"/>
      <c r="C474" s="358" t="s">
        <v>1533</v>
      </c>
      <c r="D474" s="360" t="s">
        <v>1193</v>
      </c>
      <c r="E474" s="359">
        <v>1</v>
      </c>
      <c r="F474" s="220"/>
      <c r="G474" s="220"/>
      <c r="H474" s="209"/>
    </row>
    <row r="475" spans="1:8" s="210" customFormat="1" ht="12" customHeight="1">
      <c r="A475" s="215"/>
      <c r="B475" s="216"/>
      <c r="C475" s="358" t="s">
        <v>1534</v>
      </c>
      <c r="D475" s="360" t="s">
        <v>1193</v>
      </c>
      <c r="E475" s="359">
        <v>1</v>
      </c>
      <c r="F475" s="220"/>
      <c r="G475" s="220"/>
      <c r="H475" s="209"/>
    </row>
    <row r="476" spans="1:8" s="210" customFormat="1" ht="12" customHeight="1">
      <c r="A476" s="215"/>
      <c r="B476" s="216"/>
      <c r="C476" s="358" t="s">
        <v>1535</v>
      </c>
      <c r="D476" s="360" t="s">
        <v>1193</v>
      </c>
      <c r="E476" s="359">
        <v>1</v>
      </c>
      <c r="F476" s="220"/>
      <c r="G476" s="220"/>
      <c r="H476" s="209"/>
    </row>
    <row r="477" spans="1:8" s="210" customFormat="1" ht="12" customHeight="1">
      <c r="A477" s="215"/>
      <c r="B477" s="216"/>
      <c r="C477" s="358" t="s">
        <v>1536</v>
      </c>
      <c r="D477" s="360" t="s">
        <v>1193</v>
      </c>
      <c r="E477" s="359">
        <v>1</v>
      </c>
      <c r="F477" s="220"/>
      <c r="G477" s="220"/>
      <c r="H477" s="209"/>
    </row>
    <row r="478" spans="1:8" s="210" customFormat="1" ht="12" customHeight="1">
      <c r="A478" s="215"/>
      <c r="B478" s="216"/>
      <c r="C478" s="358" t="s">
        <v>1537</v>
      </c>
      <c r="D478" s="360" t="s">
        <v>1193</v>
      </c>
      <c r="E478" s="359">
        <v>1</v>
      </c>
      <c r="F478" s="220"/>
      <c r="G478" s="220"/>
      <c r="H478" s="209"/>
    </row>
    <row r="479" spans="1:8" s="210" customFormat="1" ht="12" customHeight="1" thickBot="1">
      <c r="A479" s="368"/>
      <c r="B479" s="369"/>
      <c r="C479" s="370"/>
      <c r="D479" s="371"/>
      <c r="E479" s="372"/>
      <c r="F479" s="373"/>
      <c r="G479" s="373"/>
      <c r="H479" s="374"/>
    </row>
    <row r="480" spans="1:8" s="210" customFormat="1" ht="12" customHeight="1">
      <c r="A480" s="211"/>
      <c r="B480" s="212"/>
      <c r="C480" s="212"/>
      <c r="D480" s="212"/>
      <c r="E480" s="213"/>
      <c r="F480" s="214"/>
      <c r="G480" s="214"/>
      <c r="H480" s="213"/>
    </row>
    <row r="481" spans="1:8" s="210" customFormat="1" ht="12" customHeight="1">
      <c r="A481" s="211"/>
      <c r="B481" s="212"/>
      <c r="C481" s="53" t="s">
        <v>132</v>
      </c>
      <c r="D481" s="53"/>
      <c r="E481" s="54"/>
      <c r="F481" s="55"/>
      <c r="G481" s="55">
        <f>G11</f>
        <v>0</v>
      </c>
      <c r="H481" s="54">
        <v>0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80" fitToHeight="100" orientation="portrait" blackAndWhite="1" r:id="rId1"/>
  <headerFooter alignWithMargins="0">
    <oddFooter>&amp;C   Strana &amp;P  z &amp;N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J19"/>
  <sheetViews>
    <sheetView showGridLines="0" workbookViewId="0">
      <selection activeCell="I1" sqref="I1"/>
    </sheetView>
  </sheetViews>
  <sheetFormatPr defaultColWidth="10.5" defaultRowHeight="12" customHeight="1"/>
  <cols>
    <col min="1" max="1" width="4" style="56" customWidth="1"/>
    <col min="2" max="2" width="12.33203125" style="57" customWidth="1"/>
    <col min="3" max="3" width="49.83203125" style="57" customWidth="1"/>
    <col min="4" max="4" width="6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962</v>
      </c>
      <c r="B3" s="20"/>
      <c r="C3" s="20"/>
      <c r="D3" s="20"/>
      <c r="E3" s="7" t="s">
        <v>958</v>
      </c>
      <c r="F3" s="20"/>
      <c r="G3" s="20"/>
      <c r="H3" s="20"/>
    </row>
    <row r="4" spans="1:10" ht="13.5" customHeight="1">
      <c r="A4" s="410" t="s">
        <v>433</v>
      </c>
      <c r="B4" s="410"/>
      <c r="C4" s="21" t="s">
        <v>978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426</v>
      </c>
      <c r="C11" s="25" t="s">
        <v>427</v>
      </c>
      <c r="D11" s="25"/>
      <c r="E11" s="26"/>
      <c r="F11" s="27"/>
      <c r="G11" s="27">
        <f>G12</f>
        <v>0</v>
      </c>
      <c r="H11" s="26">
        <v>0</v>
      </c>
    </row>
    <row r="12" spans="1:10" ht="21" customHeight="1" thickBot="1">
      <c r="A12" s="28"/>
      <c r="B12" s="29" t="s">
        <v>979</v>
      </c>
      <c r="C12" s="29" t="s">
        <v>980</v>
      </c>
      <c r="D12" s="29"/>
      <c r="E12" s="30"/>
      <c r="F12" s="31"/>
      <c r="G12" s="31">
        <f>G13</f>
        <v>0</v>
      </c>
      <c r="H12" s="30">
        <v>0</v>
      </c>
    </row>
    <row r="13" spans="1:10" ht="24" customHeight="1" thickBot="1">
      <c r="A13" s="127">
        <v>1</v>
      </c>
      <c r="B13" s="128" t="s">
        <v>981</v>
      </c>
      <c r="C13" s="128" t="s">
        <v>982</v>
      </c>
      <c r="D13" s="128" t="s">
        <v>995</v>
      </c>
      <c r="E13" s="129">
        <v>1</v>
      </c>
      <c r="F13" s="130"/>
      <c r="G13" s="130">
        <f>ROUND(F13*E13,2)</f>
        <v>0</v>
      </c>
      <c r="H13" s="131">
        <v>0</v>
      </c>
      <c r="J13" s="221"/>
    </row>
    <row r="14" spans="1:10" ht="15" customHeight="1">
      <c r="A14" s="111"/>
      <c r="B14" s="112"/>
      <c r="C14" s="113" t="s">
        <v>1024</v>
      </c>
      <c r="D14" s="112"/>
      <c r="E14" s="114"/>
      <c r="F14" s="115"/>
      <c r="G14" s="115"/>
      <c r="H14" s="116"/>
    </row>
    <row r="15" spans="1:10" ht="15" customHeight="1">
      <c r="A15" s="103"/>
      <c r="B15" s="95"/>
      <c r="C15" s="80" t="s">
        <v>1025</v>
      </c>
      <c r="D15" s="95"/>
      <c r="E15" s="96"/>
      <c r="F15" s="97"/>
      <c r="G15" s="97"/>
      <c r="H15" s="104"/>
    </row>
    <row r="16" spans="1:10" ht="15" customHeight="1">
      <c r="A16" s="103"/>
      <c r="B16" s="95"/>
      <c r="C16" s="80" t="s">
        <v>1026</v>
      </c>
      <c r="D16" s="95"/>
      <c r="E16" s="96"/>
      <c r="F16" s="97"/>
      <c r="G16" s="97"/>
      <c r="H16" s="104"/>
    </row>
    <row r="17" spans="1:8" ht="15" customHeight="1">
      <c r="A17" s="103"/>
      <c r="B17" s="95"/>
      <c r="C17" s="80" t="s">
        <v>994</v>
      </c>
      <c r="D17" s="95"/>
      <c r="E17" s="96"/>
      <c r="F17" s="97"/>
      <c r="G17" s="97"/>
      <c r="H17" s="104"/>
    </row>
    <row r="18" spans="1:8" ht="15" customHeight="1" thickBot="1">
      <c r="A18" s="105"/>
      <c r="B18" s="106"/>
      <c r="C18" s="107" t="s">
        <v>1027</v>
      </c>
      <c r="D18" s="106"/>
      <c r="E18" s="140">
        <v>1</v>
      </c>
      <c r="F18" s="141"/>
      <c r="G18" s="141">
        <f>G13</f>
        <v>0</v>
      </c>
      <c r="H18" s="142">
        <v>0</v>
      </c>
    </row>
    <row r="19" spans="1:8" ht="21" customHeight="1">
      <c r="A19" s="52"/>
      <c r="B19" s="53"/>
      <c r="C19" s="53" t="s">
        <v>132</v>
      </c>
      <c r="D19" s="53"/>
      <c r="E19" s="54"/>
      <c r="F19" s="55"/>
      <c r="G19" s="55">
        <f>G11</f>
        <v>0</v>
      </c>
      <c r="H19" s="54">
        <v>0</v>
      </c>
    </row>
  </sheetData>
  <mergeCells count="1">
    <mergeCell ref="A4:B4"/>
  </mergeCells>
  <pageMargins left="0.39370079040527345" right="0.39370079040527345" top="0.7874015808105469" bottom="0.7874015808105469" header="0" footer="0"/>
  <pageSetup paperSize="9" scale="95" fitToHeight="100" orientation="portrait" blackAndWhite="1" r:id="rId1"/>
  <headerFooter alignWithMargins="0">
    <oddFooter>&amp;C   Strana &amp;P 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226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1422.0528934000001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605.88560540000003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402.6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585.6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585.6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20</v>
      </c>
      <c r="F16" s="97"/>
      <c r="G16" s="97">
        <f t="shared" si="0"/>
        <v>0</v>
      </c>
      <c r="H16" s="104">
        <v>0.2142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130.20099999999999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651.00400000000002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1549.644</v>
      </c>
      <c r="F19" s="97"/>
      <c r="G19" s="97">
        <f t="shared" si="0"/>
        <v>0</v>
      </c>
      <c r="H19" s="104">
        <v>1.3171974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1549.644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651.00400000000002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1236.9079999999999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369.18400000000003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369.18400000000003</v>
      </c>
      <c r="F24" s="165"/>
      <c r="G24" s="165">
        <f t="shared" si="0"/>
        <v>0</v>
      </c>
      <c r="H24" s="166">
        <v>604.35420799999997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215.69399999999999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215.69399999999999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215.69399999999999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5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5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10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366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366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0">
        <f>SUM(H35:H38)</f>
        <v>95.484446000000005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60.39</v>
      </c>
      <c r="F35" s="101"/>
      <c r="G35" s="101">
        <f t="shared" si="0"/>
        <v>0</v>
      </c>
      <c r="H35" s="102">
        <v>91.346000000000004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8</v>
      </c>
      <c r="F36" s="97"/>
      <c r="G36" s="97">
        <f t="shared" si="0"/>
        <v>0</v>
      </c>
      <c r="H36" s="104">
        <v>5.28E-2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8</v>
      </c>
      <c r="F37" s="165"/>
      <c r="G37" s="165">
        <f t="shared" si="0"/>
        <v>0</v>
      </c>
      <c r="H37" s="166">
        <v>9.6000000000000002E-2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1.8</v>
      </c>
      <c r="F38" s="109"/>
      <c r="G38" s="109">
        <f t="shared" si="0"/>
        <v>0</v>
      </c>
      <c r="H38" s="110">
        <v>3.989646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697.78888199999994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402.6</v>
      </c>
      <c r="F40" s="172"/>
      <c r="G40" s="101">
        <f t="shared" si="0"/>
        <v>0</v>
      </c>
      <c r="H40" s="173">
        <v>149.28407999999999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585.6</v>
      </c>
      <c r="F41" s="40"/>
      <c r="G41" s="97">
        <f t="shared" si="0"/>
        <v>0</v>
      </c>
      <c r="H41" s="175">
        <v>341.08271999999999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585.6</v>
      </c>
      <c r="F42" s="40"/>
      <c r="G42" s="97">
        <f t="shared" si="0"/>
        <v>0</v>
      </c>
      <c r="H42" s="175">
        <v>0.93769199999999997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585.6</v>
      </c>
      <c r="F43" s="179"/>
      <c r="G43" s="109">
        <f t="shared" si="0"/>
        <v>0</v>
      </c>
      <c r="H43" s="180">
        <v>102.077766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22.8693648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358</v>
      </c>
      <c r="F45" s="101"/>
      <c r="G45" s="101">
        <f t="shared" si="0"/>
        <v>0</v>
      </c>
      <c r="H45" s="102">
        <v>3.5799999999999998E-3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358</v>
      </c>
      <c r="F46" s="165"/>
      <c r="G46" s="165">
        <f t="shared" si="0"/>
        <v>0</v>
      </c>
      <c r="H46" s="166">
        <v>3.9380000000000002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38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38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366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16</v>
      </c>
      <c r="F50" s="97"/>
      <c r="G50" s="97">
        <f t="shared" si="0"/>
        <v>0</v>
      </c>
      <c r="H50" s="104">
        <v>0.59586240000000001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8</v>
      </c>
      <c r="F51" s="97"/>
      <c r="G51" s="97">
        <f t="shared" si="0"/>
        <v>0</v>
      </c>
      <c r="H51" s="104">
        <v>17.051760000000002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8</v>
      </c>
      <c r="F52" s="97"/>
      <c r="G52" s="97">
        <f t="shared" si="0"/>
        <v>0</v>
      </c>
      <c r="H52" s="104">
        <v>5.6162400000000001E-2</v>
      </c>
      <c r="J52" s="221"/>
    </row>
    <row r="53" spans="1:10" s="168" customFormat="1" ht="34.5" customHeight="1" thickBot="1">
      <c r="A53" s="182">
        <v>37</v>
      </c>
      <c r="B53" s="183">
        <v>5524214249</v>
      </c>
      <c r="C53" s="183" t="s">
        <v>213</v>
      </c>
      <c r="D53" s="183" t="s">
        <v>177</v>
      </c>
      <c r="E53" s="184">
        <v>8</v>
      </c>
      <c r="F53" s="185"/>
      <c r="G53" s="185">
        <f t="shared" si="0"/>
        <v>0</v>
      </c>
      <c r="H53" s="186">
        <v>1.224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2.4595200000000001E-2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366</v>
      </c>
      <c r="F55" s="172"/>
      <c r="G55" s="101">
        <f t="shared" si="0"/>
        <v>0</v>
      </c>
      <c r="H55" s="173">
        <v>1.2297600000000001E-2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366</v>
      </c>
      <c r="F56" s="40"/>
      <c r="G56" s="97">
        <f t="shared" si="0"/>
        <v>0</v>
      </c>
      <c r="H56" s="175">
        <v>1.2297600000000001E-2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469.98099999999999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11279.544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469.98099999999999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22.869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5">
        <f>H11</f>
        <v>1422.0528934000001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43.5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6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227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G12+G32+G34+G39+G44+G55+G61</f>
        <v>0</v>
      </c>
      <c r="H11" s="26">
        <f>H12+H32+H34+H39+H44+H55+H61</f>
        <v>2272.7967477500001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896.42563199999995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513.70000000000005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747.2</v>
      </c>
      <c r="F14" s="97"/>
      <c r="G14" s="97">
        <f t="shared" ref="G14:G62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747.2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30</v>
      </c>
      <c r="F16" s="97"/>
      <c r="G16" s="97">
        <f t="shared" si="0"/>
        <v>0</v>
      </c>
      <c r="H16" s="104">
        <v>0.32129999999999997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559.68899999999996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2798.444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5555.08</v>
      </c>
      <c r="F19" s="97"/>
      <c r="G19" s="97">
        <f t="shared" si="0"/>
        <v>0</v>
      </c>
      <c r="H19" s="104">
        <v>4.7218179999999998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5555.08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1490.8520000000001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2832.6190000000001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1852.114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544.52200000000005</v>
      </c>
      <c r="F24" s="165"/>
      <c r="G24" s="165">
        <f t="shared" si="0"/>
        <v>0</v>
      </c>
      <c r="H24" s="166">
        <v>891.38251400000001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724.28300000000002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724.28300000000002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724.28300000000002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15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15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30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1229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1229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399.45647825000003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202.785</v>
      </c>
      <c r="F35" s="101"/>
      <c r="G35" s="101">
        <f t="shared" si="0"/>
        <v>0</v>
      </c>
      <c r="H35" s="102">
        <v>383.42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31</v>
      </c>
      <c r="F36" s="97"/>
      <c r="G36" s="97">
        <f t="shared" si="0"/>
        <v>0</v>
      </c>
      <c r="H36" s="104">
        <v>0.2046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31</v>
      </c>
      <c r="F37" s="165"/>
      <c r="G37" s="165">
        <f t="shared" si="0"/>
        <v>0</v>
      </c>
      <c r="H37" s="166">
        <v>0.372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6.9749999999999996</v>
      </c>
      <c r="F38" s="109"/>
      <c r="G38" s="109">
        <f t="shared" si="0"/>
        <v>0</v>
      </c>
      <c r="H38" s="110">
        <v>15.459878249999999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890.34810900000002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513.70000000000005</v>
      </c>
      <c r="F40" s="172"/>
      <c r="G40" s="101">
        <f t="shared" si="0"/>
        <v>0</v>
      </c>
      <c r="H40" s="173">
        <v>190.47996000000001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747.2</v>
      </c>
      <c r="F41" s="40"/>
      <c r="G41" s="97">
        <f t="shared" si="0"/>
        <v>0</v>
      </c>
      <c r="H41" s="175">
        <v>435.20663999999999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747.2</v>
      </c>
      <c r="F42" s="40"/>
      <c r="G42" s="97">
        <f t="shared" si="0"/>
        <v>0</v>
      </c>
      <c r="H42" s="175">
        <v>1.1964539999999999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747.2</v>
      </c>
      <c r="F43" s="179"/>
      <c r="G43" s="109">
        <f t="shared" si="0"/>
        <v>0</v>
      </c>
      <c r="H43" s="180">
        <v>130.24676700000001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SUM(G45:G54)</f>
        <v>0</v>
      </c>
      <c r="H44" s="30">
        <v>86.535146100000006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1198</v>
      </c>
      <c r="F45" s="101"/>
      <c r="G45" s="101">
        <f t="shared" si="0"/>
        <v>0</v>
      </c>
      <c r="H45" s="102">
        <v>1.1979999999999999E-2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1198</v>
      </c>
      <c r="F46" s="165"/>
      <c r="G46" s="165">
        <f t="shared" si="0"/>
        <v>0</v>
      </c>
      <c r="H46" s="166">
        <v>13.178000000000001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21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21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1229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62</v>
      </c>
      <c r="F50" s="97"/>
      <c r="G50" s="97">
        <f t="shared" si="0"/>
        <v>0</v>
      </c>
      <c r="H50" s="104">
        <v>2.3089667999999999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31</v>
      </c>
      <c r="F51" s="97"/>
      <c r="G51" s="97">
        <f t="shared" si="0"/>
        <v>0</v>
      </c>
      <c r="H51" s="104">
        <v>66.075569999999999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31</v>
      </c>
      <c r="F52" s="97"/>
      <c r="G52" s="97">
        <f t="shared" si="0"/>
        <v>0</v>
      </c>
      <c r="H52" s="104">
        <v>0.2176293</v>
      </c>
      <c r="J52" s="221"/>
    </row>
    <row r="53" spans="1:10" s="168" customFormat="1" ht="34.5" customHeight="1">
      <c r="A53" s="167">
        <v>37</v>
      </c>
      <c r="B53" s="163" t="s">
        <v>212</v>
      </c>
      <c r="C53" s="163" t="s">
        <v>213</v>
      </c>
      <c r="D53" s="163" t="s">
        <v>177</v>
      </c>
      <c r="E53" s="164">
        <v>10</v>
      </c>
      <c r="F53" s="165"/>
      <c r="G53" s="165">
        <f t="shared" si="0"/>
        <v>0</v>
      </c>
      <c r="H53" s="166">
        <v>1.53</v>
      </c>
      <c r="J53" s="221"/>
    </row>
    <row r="54" spans="1:10" s="168" customFormat="1" ht="34.5" customHeight="1" thickBot="1">
      <c r="A54" s="182">
        <v>38</v>
      </c>
      <c r="B54" s="183">
        <v>5524214249</v>
      </c>
      <c r="C54" s="183" t="s">
        <v>213</v>
      </c>
      <c r="D54" s="183" t="s">
        <v>177</v>
      </c>
      <c r="E54" s="184">
        <v>21</v>
      </c>
      <c r="F54" s="185"/>
      <c r="G54" s="185">
        <f t="shared" si="0"/>
        <v>0</v>
      </c>
      <c r="H54" s="186">
        <v>3.2130000000000001</v>
      </c>
      <c r="J54" s="221"/>
    </row>
    <row r="55" spans="1:10" ht="21" customHeight="1" thickBot="1">
      <c r="A55" s="28"/>
      <c r="B55" s="29" t="s">
        <v>14</v>
      </c>
      <c r="C55" s="29" t="s">
        <v>131</v>
      </c>
      <c r="D55" s="29"/>
      <c r="E55" s="30"/>
      <c r="F55" s="31"/>
      <c r="G55" s="31">
        <f>SUM(G56:G60)</f>
        <v>0</v>
      </c>
      <c r="H55" s="30">
        <v>3.1382399999999998E-2</v>
      </c>
      <c r="J55" s="221"/>
    </row>
    <row r="56" spans="1:10" ht="24" customHeight="1">
      <c r="A56" s="169">
        <v>39</v>
      </c>
      <c r="B56" s="170" t="s">
        <v>216</v>
      </c>
      <c r="C56" s="170" t="s">
        <v>217</v>
      </c>
      <c r="D56" s="170" t="s">
        <v>151</v>
      </c>
      <c r="E56" s="171">
        <v>372.8</v>
      </c>
      <c r="F56" s="172"/>
      <c r="G56" s="101">
        <f t="shared" si="0"/>
        <v>0</v>
      </c>
      <c r="H56" s="173">
        <v>1.5691199999999999E-2</v>
      </c>
      <c r="J56" s="221"/>
    </row>
    <row r="57" spans="1:10" ht="13.5" customHeight="1">
      <c r="A57" s="174">
        <v>40</v>
      </c>
      <c r="B57" s="38" t="s">
        <v>218</v>
      </c>
      <c r="C57" s="38" t="s">
        <v>219</v>
      </c>
      <c r="D57" s="38" t="s">
        <v>151</v>
      </c>
      <c r="E57" s="39">
        <v>372.8</v>
      </c>
      <c r="F57" s="40"/>
      <c r="G57" s="97">
        <f t="shared" si="0"/>
        <v>0</v>
      </c>
      <c r="H57" s="175">
        <v>1.5691199999999999E-2</v>
      </c>
      <c r="J57" s="221"/>
    </row>
    <row r="58" spans="1:10" ht="24" customHeight="1">
      <c r="A58" s="174">
        <v>41</v>
      </c>
      <c r="B58" s="38" t="s">
        <v>220</v>
      </c>
      <c r="C58" s="38" t="s">
        <v>221</v>
      </c>
      <c r="D58" s="38" t="s">
        <v>165</v>
      </c>
      <c r="E58" s="39">
        <v>599.67499999999995</v>
      </c>
      <c r="F58" s="40"/>
      <c r="G58" s="97">
        <f t="shared" si="0"/>
        <v>0</v>
      </c>
      <c r="H58" s="175">
        <v>0</v>
      </c>
      <c r="J58" s="221"/>
    </row>
    <row r="59" spans="1:10" ht="13.5" customHeight="1">
      <c r="A59" s="174">
        <v>42</v>
      </c>
      <c r="B59" s="38" t="s">
        <v>222</v>
      </c>
      <c r="C59" s="38" t="s">
        <v>223</v>
      </c>
      <c r="D59" s="38" t="s">
        <v>165</v>
      </c>
      <c r="E59" s="39">
        <v>14392.2</v>
      </c>
      <c r="F59" s="40"/>
      <c r="G59" s="97">
        <f t="shared" si="0"/>
        <v>0</v>
      </c>
      <c r="H59" s="175">
        <v>0</v>
      </c>
      <c r="J59" s="221"/>
    </row>
    <row r="60" spans="1:10" ht="13.5" customHeight="1" thickBot="1">
      <c r="A60" s="176">
        <v>43</v>
      </c>
      <c r="B60" s="177" t="s">
        <v>224</v>
      </c>
      <c r="C60" s="177" t="s">
        <v>225</v>
      </c>
      <c r="D60" s="177" t="s">
        <v>165</v>
      </c>
      <c r="E60" s="178">
        <v>599.67499999999995</v>
      </c>
      <c r="F60" s="179"/>
      <c r="G60" s="109">
        <f t="shared" si="0"/>
        <v>0</v>
      </c>
      <c r="H60" s="180">
        <v>0</v>
      </c>
      <c r="J60" s="221"/>
    </row>
    <row r="61" spans="1:10" ht="21" customHeight="1" thickBot="1">
      <c r="A61" s="28"/>
      <c r="B61" s="29">
        <v>99</v>
      </c>
      <c r="C61" s="29" t="s">
        <v>1033</v>
      </c>
      <c r="D61" s="29"/>
      <c r="E61" s="30"/>
      <c r="F61" s="31"/>
      <c r="G61" s="31">
        <f>G62</f>
        <v>0</v>
      </c>
      <c r="H61" s="30">
        <v>0</v>
      </c>
      <c r="J61" s="221"/>
    </row>
    <row r="62" spans="1:10" ht="23.25" thickBot="1">
      <c r="A62" s="127">
        <v>44</v>
      </c>
      <c r="B62" s="128">
        <v>998276101</v>
      </c>
      <c r="C62" s="128" t="s">
        <v>1034</v>
      </c>
      <c r="D62" s="128" t="s">
        <v>165</v>
      </c>
      <c r="E62" s="129">
        <v>86.534999999999997</v>
      </c>
      <c r="F62" s="130"/>
      <c r="G62" s="151">
        <f t="shared" si="0"/>
        <v>0</v>
      </c>
      <c r="H62" s="131">
        <v>0</v>
      </c>
      <c r="J62" s="221"/>
    </row>
    <row r="63" spans="1:10" ht="21" customHeight="1">
      <c r="A63" s="52"/>
      <c r="B63" s="53"/>
      <c r="C63" s="53" t="s">
        <v>132</v>
      </c>
      <c r="D63" s="53"/>
      <c r="E63" s="54"/>
      <c r="F63" s="55"/>
      <c r="G63" s="55">
        <f>G11</f>
        <v>0</v>
      </c>
      <c r="H63" s="55">
        <f>H11</f>
        <v>2272.7967477500001</v>
      </c>
    </row>
    <row r="65" spans="1:8" ht="12.75">
      <c r="A65" s="411"/>
      <c r="B65" s="411"/>
      <c r="C65" s="411"/>
      <c r="D65" s="411"/>
      <c r="E65" s="411"/>
      <c r="F65" s="411"/>
      <c r="G65" s="411"/>
      <c r="H65" s="411"/>
    </row>
    <row r="66" spans="1:8" ht="45.75" customHeight="1">
      <c r="A66" s="412"/>
      <c r="B66" s="412"/>
      <c r="C66" s="412"/>
      <c r="D66" s="412"/>
      <c r="E66" s="412"/>
      <c r="F66" s="412"/>
      <c r="G66" s="412"/>
      <c r="H66" s="412"/>
    </row>
  </sheetData>
  <mergeCells count="3">
    <mergeCell ref="A4:B4"/>
    <mergeCell ref="A65:H65"/>
    <mergeCell ref="A66:H66"/>
  </mergeCells>
  <pageMargins left="0.7" right="0.7" top="0.75" bottom="0.75" header="0.3" footer="0.3"/>
  <pageSetup paperSize="9" scale="8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228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1020.3023146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456.82167249999998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269.5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392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392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15</v>
      </c>
      <c r="F16" s="97"/>
      <c r="G16" s="97">
        <f t="shared" si="0"/>
        <v>0</v>
      </c>
      <c r="H16" s="104">
        <v>0.16064999999999999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93.409000000000006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467.04399999999998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1094.17</v>
      </c>
      <c r="F19" s="97"/>
      <c r="G19" s="97">
        <f t="shared" si="0"/>
        <v>0</v>
      </c>
      <c r="H19" s="104">
        <v>0.93004450000000005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1094.17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467.04399999999998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887.38400000000001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278.39400000000001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278.39400000000001</v>
      </c>
      <c r="F24" s="165"/>
      <c r="G24" s="165">
        <f t="shared" si="0"/>
        <v>0</v>
      </c>
      <c r="H24" s="166">
        <v>455.73097799999999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144.38499999999999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144.38499999999999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144.38499999999999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4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4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6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245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245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1">
        <f>SUM(H35:H38)</f>
        <v>79.537834499999988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40.424999999999997</v>
      </c>
      <c r="F35" s="101"/>
      <c r="G35" s="101">
        <f t="shared" si="0"/>
        <v>0</v>
      </c>
      <c r="H35" s="102">
        <v>76.433999999999997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6</v>
      </c>
      <c r="F36" s="97"/>
      <c r="G36" s="97">
        <f t="shared" si="0"/>
        <v>0</v>
      </c>
      <c r="H36" s="104">
        <v>3.9600000000000003E-2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6</v>
      </c>
      <c r="F37" s="165"/>
      <c r="G37" s="165">
        <f t="shared" si="0"/>
        <v>0</v>
      </c>
      <c r="H37" s="166">
        <v>7.1999999999999995E-2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1.35</v>
      </c>
      <c r="F38" s="109"/>
      <c r="G38" s="109">
        <f t="shared" si="0"/>
        <v>0</v>
      </c>
      <c r="H38" s="110">
        <v>2.9922344999999999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467.09911499999998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269.5</v>
      </c>
      <c r="F40" s="172"/>
      <c r="G40" s="101">
        <f t="shared" si="0"/>
        <v>0</v>
      </c>
      <c r="H40" s="173">
        <v>99.930599999999998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392</v>
      </c>
      <c r="F41" s="40"/>
      <c r="G41" s="97">
        <f t="shared" si="0"/>
        <v>0</v>
      </c>
      <c r="H41" s="175">
        <v>228.32040000000001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392</v>
      </c>
      <c r="F42" s="40"/>
      <c r="G42" s="97">
        <f t="shared" si="0"/>
        <v>0</v>
      </c>
      <c r="H42" s="175">
        <v>0.62768999999999997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392</v>
      </c>
      <c r="F43" s="179"/>
      <c r="G43" s="109">
        <f t="shared" si="0"/>
        <v>0</v>
      </c>
      <c r="H43" s="180">
        <v>68.330744999999993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16.827228600000002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239</v>
      </c>
      <c r="F45" s="101"/>
      <c r="G45" s="101">
        <f t="shared" si="0"/>
        <v>0</v>
      </c>
      <c r="H45" s="102">
        <v>2.3900000000000002E-3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239</v>
      </c>
      <c r="F46" s="165"/>
      <c r="G46" s="165">
        <f t="shared" si="0"/>
        <v>0</v>
      </c>
      <c r="H46" s="166">
        <v>2.629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14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14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245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12</v>
      </c>
      <c r="F50" s="97"/>
      <c r="G50" s="97">
        <f t="shared" si="0"/>
        <v>0</v>
      </c>
      <c r="H50" s="104">
        <v>0.44689679999999998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6</v>
      </c>
      <c r="F51" s="97"/>
      <c r="G51" s="97">
        <f t="shared" si="0"/>
        <v>0</v>
      </c>
      <c r="H51" s="104">
        <v>12.788819999999999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6</v>
      </c>
      <c r="F52" s="97"/>
      <c r="G52" s="97">
        <f t="shared" si="0"/>
        <v>0</v>
      </c>
      <c r="H52" s="104">
        <v>4.2121800000000001E-2</v>
      </c>
      <c r="J52" s="221"/>
    </row>
    <row r="53" spans="1:10" s="168" customFormat="1" ht="34.5" customHeight="1" thickBot="1">
      <c r="A53" s="182">
        <v>37</v>
      </c>
      <c r="B53" s="183">
        <v>5524214249</v>
      </c>
      <c r="C53" s="183" t="s">
        <v>213</v>
      </c>
      <c r="D53" s="183" t="s">
        <v>177</v>
      </c>
      <c r="E53" s="184">
        <v>6</v>
      </c>
      <c r="F53" s="185"/>
      <c r="G53" s="185">
        <f t="shared" si="0"/>
        <v>0</v>
      </c>
      <c r="H53" s="186">
        <v>0.91800000000000004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1.6463999999999999E-2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245</v>
      </c>
      <c r="F55" s="172"/>
      <c r="G55" s="101">
        <f t="shared" si="0"/>
        <v>0</v>
      </c>
      <c r="H55" s="173">
        <v>8.2319999999999997E-3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245</v>
      </c>
      <c r="F56" s="40"/>
      <c r="G56" s="97">
        <f t="shared" si="0"/>
        <v>0</v>
      </c>
      <c r="H56" s="175">
        <v>8.2319999999999997E-3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314.60500000000002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7550.52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314.60500000000002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16.827000000000002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5">
        <f>H11</f>
        <v>1020.3023146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49.5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" right="0.7" top="0.75" bottom="0.75" header="0.3" footer="0.3"/>
  <pageSetup paperSize="9" scale="8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8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229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G12+G33+G35+G40+G46+G57+G63</f>
        <v>0</v>
      </c>
      <c r="H11" s="26">
        <f>H12+H33+H35+H40+H46+H57+H63</f>
        <v>4040.1571783499994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SUM(G13:G32)</f>
        <v>0</v>
      </c>
      <c r="H12" s="30">
        <v>2171.4607314999998</v>
      </c>
    </row>
    <row r="13" spans="1:10" ht="22.5">
      <c r="A13" s="98">
        <v>1</v>
      </c>
      <c r="B13" s="99">
        <v>113106612</v>
      </c>
      <c r="C13" s="189" t="s">
        <v>1039</v>
      </c>
      <c r="D13" s="189" t="s">
        <v>144</v>
      </c>
      <c r="E13" s="100">
        <v>512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113107212</v>
      </c>
      <c r="C14" s="95" t="s">
        <v>143</v>
      </c>
      <c r="D14" s="95" t="s">
        <v>144</v>
      </c>
      <c r="E14" s="96">
        <v>533.5</v>
      </c>
      <c r="F14" s="97"/>
      <c r="G14" s="97">
        <f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113107223</v>
      </c>
      <c r="C15" s="95" t="s">
        <v>146</v>
      </c>
      <c r="D15" s="95" t="s">
        <v>144</v>
      </c>
      <c r="E15" s="96">
        <v>776</v>
      </c>
      <c r="F15" s="97"/>
      <c r="G15" s="97">
        <f t="shared" ref="G15:G64" si="0">ROUND(E15*F15,2)</f>
        <v>0</v>
      </c>
      <c r="H15" s="104">
        <v>0</v>
      </c>
      <c r="J15" s="221"/>
    </row>
    <row r="16" spans="1:10" ht="24" customHeight="1">
      <c r="A16" s="103">
        <v>4</v>
      </c>
      <c r="B16" s="95">
        <v>113107242</v>
      </c>
      <c r="C16" s="95" t="s">
        <v>148</v>
      </c>
      <c r="D16" s="95" t="s">
        <v>144</v>
      </c>
      <c r="E16" s="96">
        <v>776</v>
      </c>
      <c r="F16" s="97"/>
      <c r="G16" s="97">
        <f t="shared" si="0"/>
        <v>0</v>
      </c>
      <c r="H16" s="104">
        <v>0</v>
      </c>
      <c r="J16" s="221"/>
    </row>
    <row r="17" spans="1:10" ht="13.5" customHeight="1">
      <c r="A17" s="103">
        <v>5</v>
      </c>
      <c r="B17" s="95" t="s">
        <v>149</v>
      </c>
      <c r="C17" s="95" t="s">
        <v>150</v>
      </c>
      <c r="D17" s="95" t="s">
        <v>151</v>
      </c>
      <c r="E17" s="96">
        <v>45</v>
      </c>
      <c r="F17" s="97"/>
      <c r="G17" s="97">
        <f t="shared" si="0"/>
        <v>0</v>
      </c>
      <c r="H17" s="104">
        <v>0.48194999999999999</v>
      </c>
      <c r="J17" s="221"/>
    </row>
    <row r="18" spans="1:10" ht="24" customHeight="1">
      <c r="A18" s="103">
        <v>6</v>
      </c>
      <c r="B18" s="95">
        <v>130001101</v>
      </c>
      <c r="C18" s="95" t="s">
        <v>153</v>
      </c>
      <c r="D18" s="95" t="s">
        <v>154</v>
      </c>
      <c r="E18" s="96">
        <v>413.63600000000002</v>
      </c>
      <c r="F18" s="97"/>
      <c r="G18" s="97">
        <f t="shared" si="0"/>
        <v>0</v>
      </c>
      <c r="H18" s="104">
        <v>0</v>
      </c>
      <c r="J18" s="221"/>
    </row>
    <row r="19" spans="1:10" ht="13.5" customHeight="1">
      <c r="A19" s="103">
        <v>7</v>
      </c>
      <c r="B19" s="95">
        <v>132201203</v>
      </c>
      <c r="C19" s="95" t="s">
        <v>156</v>
      </c>
      <c r="D19" s="95" t="s">
        <v>154</v>
      </c>
      <c r="E19" s="96">
        <v>2068.1819999999998</v>
      </c>
      <c r="F19" s="97"/>
      <c r="G19" s="97">
        <f t="shared" si="0"/>
        <v>0</v>
      </c>
      <c r="H19" s="104">
        <v>0</v>
      </c>
      <c r="J19" s="221"/>
    </row>
    <row r="20" spans="1:10" ht="24" customHeight="1">
      <c r="A20" s="103">
        <v>8</v>
      </c>
      <c r="B20" s="95" t="s">
        <v>157</v>
      </c>
      <c r="C20" s="95" t="s">
        <v>158</v>
      </c>
      <c r="D20" s="95" t="s">
        <v>144</v>
      </c>
      <c r="E20" s="96">
        <v>4565.33</v>
      </c>
      <c r="F20" s="97"/>
      <c r="G20" s="97">
        <f t="shared" si="0"/>
        <v>0</v>
      </c>
      <c r="H20" s="104">
        <v>3.8805304999999999</v>
      </c>
      <c r="J20" s="221"/>
    </row>
    <row r="21" spans="1:10" ht="24" customHeight="1">
      <c r="A21" s="103">
        <v>9</v>
      </c>
      <c r="B21" s="95" t="s">
        <v>159</v>
      </c>
      <c r="C21" s="95" t="s">
        <v>160</v>
      </c>
      <c r="D21" s="95" t="s">
        <v>144</v>
      </c>
      <c r="E21" s="96">
        <v>4565.33</v>
      </c>
      <c r="F21" s="97"/>
      <c r="G21" s="97">
        <f t="shared" si="0"/>
        <v>0</v>
      </c>
      <c r="H21" s="104">
        <v>0</v>
      </c>
      <c r="J21" s="221"/>
    </row>
    <row r="22" spans="1:10" ht="24" customHeight="1">
      <c r="A22" s="103">
        <v>10</v>
      </c>
      <c r="B22" s="95" t="s">
        <v>161</v>
      </c>
      <c r="C22" s="187" t="s">
        <v>1036</v>
      </c>
      <c r="D22" s="95" t="s">
        <v>154</v>
      </c>
      <c r="E22" s="96">
        <v>1976.0129999999999</v>
      </c>
      <c r="F22" s="97"/>
      <c r="G22" s="97">
        <f t="shared" si="0"/>
        <v>0</v>
      </c>
      <c r="H22" s="104">
        <v>0</v>
      </c>
      <c r="J22" s="221"/>
    </row>
    <row r="23" spans="1:10" ht="13.5" customHeight="1">
      <c r="A23" s="103">
        <v>11</v>
      </c>
      <c r="B23" s="95" t="s">
        <v>163</v>
      </c>
      <c r="C23" s="95" t="s">
        <v>164</v>
      </c>
      <c r="D23" s="95" t="s">
        <v>165</v>
      </c>
      <c r="E23" s="96">
        <v>3754.4250000000002</v>
      </c>
      <c r="F23" s="97"/>
      <c r="G23" s="97">
        <f t="shared" si="0"/>
        <v>0</v>
      </c>
      <c r="H23" s="104">
        <v>0</v>
      </c>
      <c r="J23" s="221"/>
    </row>
    <row r="24" spans="1:10" ht="24" customHeight="1">
      <c r="A24" s="103">
        <v>12</v>
      </c>
      <c r="B24" s="95">
        <v>174101003</v>
      </c>
      <c r="C24" s="95" t="s">
        <v>167</v>
      </c>
      <c r="D24" s="95" t="s">
        <v>154</v>
      </c>
      <c r="E24" s="96">
        <v>1415.992</v>
      </c>
      <c r="F24" s="97"/>
      <c r="G24" s="97">
        <f t="shared" si="0"/>
        <v>0</v>
      </c>
      <c r="H24" s="104">
        <v>0</v>
      </c>
      <c r="J24" s="221"/>
    </row>
    <row r="25" spans="1:10" s="168" customFormat="1" ht="13.5" customHeight="1">
      <c r="A25" s="167">
        <v>13</v>
      </c>
      <c r="B25" s="163" t="s">
        <v>168</v>
      </c>
      <c r="C25" s="163" t="s">
        <v>1182</v>
      </c>
      <c r="D25" s="163" t="s">
        <v>154</v>
      </c>
      <c r="E25" s="164">
        <v>1323.8230000000001</v>
      </c>
      <c r="F25" s="165"/>
      <c r="G25" s="165">
        <f t="shared" si="0"/>
        <v>0</v>
      </c>
      <c r="H25" s="166">
        <v>2167.0982509999999</v>
      </c>
      <c r="J25" s="221"/>
    </row>
    <row r="26" spans="1:10" ht="24" customHeight="1">
      <c r="A26" s="103">
        <v>14</v>
      </c>
      <c r="B26" s="95" t="s">
        <v>169</v>
      </c>
      <c r="C26" s="95" t="s">
        <v>170</v>
      </c>
      <c r="D26" s="95" t="s">
        <v>154</v>
      </c>
      <c r="E26" s="96">
        <v>499.16</v>
      </c>
      <c r="F26" s="97"/>
      <c r="G26" s="97">
        <f t="shared" si="0"/>
        <v>0</v>
      </c>
      <c r="H26" s="104">
        <v>0</v>
      </c>
      <c r="J26" s="221"/>
    </row>
    <row r="27" spans="1:10" ht="13.5" customHeight="1">
      <c r="A27" s="103">
        <v>15</v>
      </c>
      <c r="B27" s="95" t="s">
        <v>171</v>
      </c>
      <c r="C27" s="95" t="s">
        <v>172</v>
      </c>
      <c r="D27" s="95" t="s">
        <v>154</v>
      </c>
      <c r="E27" s="96">
        <v>499.16</v>
      </c>
      <c r="F27" s="97"/>
      <c r="G27" s="97">
        <f t="shared" si="0"/>
        <v>0</v>
      </c>
      <c r="H27" s="104">
        <v>0</v>
      </c>
      <c r="J27" s="221"/>
    </row>
    <row r="28" spans="1:10" s="168" customFormat="1" ht="13.5" customHeight="1">
      <c r="A28" s="167">
        <v>16</v>
      </c>
      <c r="B28" s="163" t="s">
        <v>173</v>
      </c>
      <c r="C28" s="163" t="s">
        <v>174</v>
      </c>
      <c r="D28" s="163" t="s">
        <v>154</v>
      </c>
      <c r="E28" s="164">
        <v>499.16</v>
      </c>
      <c r="F28" s="165"/>
      <c r="G28" s="165">
        <f t="shared" si="0"/>
        <v>0</v>
      </c>
      <c r="H28" s="166">
        <v>0</v>
      </c>
      <c r="J28" s="221"/>
    </row>
    <row r="29" spans="1:10" ht="13.5" customHeight="1">
      <c r="A29" s="103">
        <v>17</v>
      </c>
      <c r="B29" s="95" t="s">
        <v>175</v>
      </c>
      <c r="C29" s="95" t="s">
        <v>176</v>
      </c>
      <c r="D29" s="95" t="s">
        <v>177</v>
      </c>
      <c r="E29" s="96">
        <v>12</v>
      </c>
      <c r="F29" s="97"/>
      <c r="G29" s="97">
        <f t="shared" si="0"/>
        <v>0</v>
      </c>
      <c r="H29" s="104">
        <v>0</v>
      </c>
      <c r="J29" s="221"/>
    </row>
    <row r="30" spans="1:10" ht="13.5" customHeight="1">
      <c r="A30" s="103">
        <v>18</v>
      </c>
      <c r="B30" s="95" t="s">
        <v>178</v>
      </c>
      <c r="C30" s="95" t="s">
        <v>179</v>
      </c>
      <c r="D30" s="95" t="s">
        <v>177</v>
      </c>
      <c r="E30" s="96">
        <v>12</v>
      </c>
      <c r="F30" s="97"/>
      <c r="G30" s="97">
        <f t="shared" si="0"/>
        <v>0</v>
      </c>
      <c r="H30" s="104">
        <v>0</v>
      </c>
      <c r="J30" s="221"/>
    </row>
    <row r="31" spans="1:10" ht="24" customHeight="1">
      <c r="A31" s="103">
        <v>19</v>
      </c>
      <c r="B31" s="95" t="s">
        <v>180</v>
      </c>
      <c r="C31" s="95" t="s">
        <v>181</v>
      </c>
      <c r="D31" s="95" t="s">
        <v>177</v>
      </c>
      <c r="E31" s="96">
        <v>22</v>
      </c>
      <c r="F31" s="97"/>
      <c r="G31" s="97">
        <f t="shared" si="0"/>
        <v>0</v>
      </c>
      <c r="H31" s="104">
        <v>0</v>
      </c>
      <c r="J31" s="221"/>
    </row>
    <row r="32" spans="1:10" ht="13.5" customHeight="1" thickBot="1">
      <c r="A32" s="105">
        <v>20</v>
      </c>
      <c r="B32" s="106" t="s">
        <v>182</v>
      </c>
      <c r="C32" s="106" t="s">
        <v>183</v>
      </c>
      <c r="D32" s="106" t="s">
        <v>151</v>
      </c>
      <c r="E32" s="108">
        <v>847</v>
      </c>
      <c r="F32" s="109"/>
      <c r="G32" s="109">
        <f t="shared" si="0"/>
        <v>0</v>
      </c>
      <c r="H32" s="110">
        <v>0</v>
      </c>
      <c r="J32" s="221"/>
    </row>
    <row r="33" spans="1:10" ht="21" customHeight="1" thickBot="1">
      <c r="A33" s="28"/>
      <c r="B33" s="29" t="s">
        <v>7</v>
      </c>
      <c r="C33" s="29" t="s">
        <v>127</v>
      </c>
      <c r="D33" s="29"/>
      <c r="E33" s="30"/>
      <c r="F33" s="31"/>
      <c r="G33" s="31">
        <f>G34</f>
        <v>0</v>
      </c>
      <c r="H33" s="30">
        <v>0</v>
      </c>
      <c r="J33" s="221"/>
    </row>
    <row r="34" spans="1:10" ht="13.5" customHeight="1" thickBot="1">
      <c r="A34" s="127">
        <v>21</v>
      </c>
      <c r="B34" s="128" t="s">
        <v>184</v>
      </c>
      <c r="C34" s="128" t="s">
        <v>185</v>
      </c>
      <c r="D34" s="128" t="s">
        <v>151</v>
      </c>
      <c r="E34" s="129">
        <v>847</v>
      </c>
      <c r="F34" s="130"/>
      <c r="G34" s="151">
        <f t="shared" si="0"/>
        <v>0</v>
      </c>
      <c r="H34" s="131">
        <v>0</v>
      </c>
      <c r="J34" s="221"/>
    </row>
    <row r="35" spans="1:10" ht="21" customHeight="1" thickBot="1">
      <c r="A35" s="28"/>
      <c r="B35" s="29" t="s">
        <v>9</v>
      </c>
      <c r="C35" s="29" t="s">
        <v>128</v>
      </c>
      <c r="D35" s="29"/>
      <c r="E35" s="30"/>
      <c r="F35" s="31"/>
      <c r="G35" s="31">
        <f>SUM(G36:G39)</f>
        <v>0</v>
      </c>
      <c r="H35" s="31">
        <f>SUM(H36:H39)</f>
        <v>275.10842074999999</v>
      </c>
      <c r="J35" s="221"/>
    </row>
    <row r="36" spans="1:10" ht="24" customHeight="1">
      <c r="A36" s="98">
        <v>22</v>
      </c>
      <c r="B36" s="99">
        <v>451573111</v>
      </c>
      <c r="C36" s="99" t="s">
        <v>187</v>
      </c>
      <c r="D36" s="99" t="s">
        <v>154</v>
      </c>
      <c r="E36" s="100">
        <v>139.755</v>
      </c>
      <c r="F36" s="101"/>
      <c r="G36" s="101">
        <f t="shared" si="0"/>
        <v>0</v>
      </c>
      <c r="H36" s="102">
        <v>264.245</v>
      </c>
      <c r="J36" s="221"/>
    </row>
    <row r="37" spans="1:10" ht="24" customHeight="1">
      <c r="A37" s="103">
        <v>23</v>
      </c>
      <c r="B37" s="95" t="s">
        <v>188</v>
      </c>
      <c r="C37" s="95" t="s">
        <v>189</v>
      </c>
      <c r="D37" s="95" t="s">
        <v>177</v>
      </c>
      <c r="E37" s="96">
        <v>21</v>
      </c>
      <c r="F37" s="97"/>
      <c r="G37" s="97">
        <f t="shared" si="0"/>
        <v>0</v>
      </c>
      <c r="H37" s="104">
        <v>0.1386</v>
      </c>
      <c r="J37" s="221"/>
    </row>
    <row r="38" spans="1:10" s="168" customFormat="1" ht="13.5" customHeight="1">
      <c r="A38" s="167">
        <v>24</v>
      </c>
      <c r="B38" s="163" t="s">
        <v>190</v>
      </c>
      <c r="C38" s="163" t="s">
        <v>191</v>
      </c>
      <c r="D38" s="163" t="s">
        <v>177</v>
      </c>
      <c r="E38" s="164">
        <v>21</v>
      </c>
      <c r="F38" s="165"/>
      <c r="G38" s="165">
        <f t="shared" si="0"/>
        <v>0</v>
      </c>
      <c r="H38" s="166">
        <v>0.252</v>
      </c>
      <c r="J38" s="221"/>
    </row>
    <row r="39" spans="1:10" ht="13.5" customHeight="1" thickBot="1">
      <c r="A39" s="105">
        <v>25</v>
      </c>
      <c r="B39" s="106" t="s">
        <v>192</v>
      </c>
      <c r="C39" s="106" t="s">
        <v>193</v>
      </c>
      <c r="D39" s="106" t="s">
        <v>154</v>
      </c>
      <c r="E39" s="108">
        <v>4.7249999999999996</v>
      </c>
      <c r="F39" s="109"/>
      <c r="G39" s="109">
        <f t="shared" si="0"/>
        <v>0</v>
      </c>
      <c r="H39" s="110">
        <v>10.47282075</v>
      </c>
      <c r="J39" s="221"/>
    </row>
    <row r="40" spans="1:10" ht="21" customHeight="1" thickBot="1">
      <c r="A40" s="28"/>
      <c r="B40" s="29" t="s">
        <v>10</v>
      </c>
      <c r="C40" s="29" t="s">
        <v>129</v>
      </c>
      <c r="D40" s="29"/>
      <c r="E40" s="30"/>
      <c r="F40" s="31"/>
      <c r="G40" s="31">
        <f>SUM(G41:G45)</f>
        <v>0</v>
      </c>
      <c r="H40" s="30">
        <v>1534.7542350000001</v>
      </c>
      <c r="J40" s="221"/>
    </row>
    <row r="41" spans="1:10" ht="24" customHeight="1">
      <c r="A41" s="98">
        <v>26</v>
      </c>
      <c r="B41" s="170">
        <v>564851111</v>
      </c>
      <c r="C41" s="170" t="s">
        <v>1184</v>
      </c>
      <c r="D41" s="99" t="s">
        <v>144</v>
      </c>
      <c r="E41" s="100">
        <v>1045.5</v>
      </c>
      <c r="F41" s="101"/>
      <c r="G41" s="101">
        <f t="shared" si="0"/>
        <v>0</v>
      </c>
      <c r="H41" s="102">
        <v>328.34339999999997</v>
      </c>
      <c r="J41" s="221"/>
    </row>
    <row r="42" spans="1:10" ht="24" customHeight="1">
      <c r="A42" s="103">
        <v>27</v>
      </c>
      <c r="B42" s="95">
        <v>567145115</v>
      </c>
      <c r="C42" s="95" t="s">
        <v>199</v>
      </c>
      <c r="D42" s="95" t="s">
        <v>144</v>
      </c>
      <c r="E42" s="96">
        <v>776</v>
      </c>
      <c r="F42" s="97"/>
      <c r="G42" s="97">
        <f t="shared" si="0"/>
        <v>0</v>
      </c>
      <c r="H42" s="104">
        <v>750.19560000000001</v>
      </c>
      <c r="J42" s="221"/>
    </row>
    <row r="43" spans="1:10" ht="24" customHeight="1">
      <c r="A43" s="103">
        <v>28</v>
      </c>
      <c r="B43" s="95" t="s">
        <v>200</v>
      </c>
      <c r="C43" s="95" t="s">
        <v>201</v>
      </c>
      <c r="D43" s="95" t="s">
        <v>144</v>
      </c>
      <c r="E43" s="96">
        <v>776</v>
      </c>
      <c r="F43" s="97"/>
      <c r="G43" s="97">
        <f t="shared" si="0"/>
        <v>0</v>
      </c>
      <c r="H43" s="104">
        <v>2.0624099999999999</v>
      </c>
      <c r="J43" s="221"/>
    </row>
    <row r="44" spans="1:10" ht="34.5" customHeight="1">
      <c r="A44" s="103">
        <v>29</v>
      </c>
      <c r="B44" s="95" t="s">
        <v>202</v>
      </c>
      <c r="C44" s="95" t="s">
        <v>203</v>
      </c>
      <c r="D44" s="95" t="s">
        <v>144</v>
      </c>
      <c r="E44" s="96">
        <v>776</v>
      </c>
      <c r="F44" s="97"/>
      <c r="G44" s="97">
        <f t="shared" si="0"/>
        <v>0</v>
      </c>
      <c r="H44" s="104">
        <v>224.51530500000001</v>
      </c>
      <c r="J44" s="221"/>
    </row>
    <row r="45" spans="1:10" ht="23.25" thickBot="1">
      <c r="A45" s="105">
        <v>30</v>
      </c>
      <c r="B45" s="106">
        <v>596911112</v>
      </c>
      <c r="C45" s="190" t="s">
        <v>1040</v>
      </c>
      <c r="D45" s="106" t="s">
        <v>144</v>
      </c>
      <c r="E45" s="108">
        <v>512</v>
      </c>
      <c r="F45" s="109"/>
      <c r="G45" s="109">
        <f t="shared" ref="G45" si="1">ROUND(E45*F45,2)</f>
        <v>0</v>
      </c>
      <c r="H45" s="110">
        <v>0</v>
      </c>
      <c r="J45" s="221"/>
    </row>
    <row r="46" spans="1:10" ht="21" customHeight="1" thickBot="1">
      <c r="A46" s="28"/>
      <c r="B46" s="29" t="s">
        <v>13</v>
      </c>
      <c r="C46" s="29" t="s">
        <v>130</v>
      </c>
      <c r="D46" s="29"/>
      <c r="E46" s="30"/>
      <c r="F46" s="31"/>
      <c r="G46" s="31">
        <f>SUM(G47:G56)</f>
        <v>0</v>
      </c>
      <c r="H46" s="30">
        <v>58.779695099999998</v>
      </c>
      <c r="J46" s="221"/>
    </row>
    <row r="47" spans="1:10" ht="24" customHeight="1">
      <c r="A47" s="98">
        <v>31</v>
      </c>
      <c r="B47" s="99">
        <v>871373121</v>
      </c>
      <c r="C47" s="99" t="s">
        <v>205</v>
      </c>
      <c r="D47" s="99" t="s">
        <v>151</v>
      </c>
      <c r="E47" s="100">
        <v>826</v>
      </c>
      <c r="F47" s="101"/>
      <c r="G47" s="101">
        <f t="shared" si="0"/>
        <v>0</v>
      </c>
      <c r="H47" s="102">
        <v>8.26E-3</v>
      </c>
      <c r="J47" s="221"/>
    </row>
    <row r="48" spans="1:10" s="168" customFormat="1" ht="13.5" customHeight="1">
      <c r="A48" s="167">
        <v>32</v>
      </c>
      <c r="B48" s="163" t="s">
        <v>1539</v>
      </c>
      <c r="C48" s="163" t="s">
        <v>1538</v>
      </c>
      <c r="D48" s="163" t="s">
        <v>151</v>
      </c>
      <c r="E48" s="164">
        <v>826</v>
      </c>
      <c r="F48" s="165"/>
      <c r="G48" s="165">
        <f t="shared" si="0"/>
        <v>0</v>
      </c>
      <c r="H48" s="166">
        <v>9.0860000000000003</v>
      </c>
      <c r="J48" s="221"/>
    </row>
    <row r="49" spans="1:10" ht="11.25">
      <c r="A49" s="103">
        <v>33</v>
      </c>
      <c r="B49" s="95">
        <v>877374172</v>
      </c>
      <c r="C49" s="95" t="s">
        <v>1035</v>
      </c>
      <c r="D49" s="95" t="s">
        <v>177</v>
      </c>
      <c r="E49" s="96">
        <v>62</v>
      </c>
      <c r="F49" s="97"/>
      <c r="G49" s="97">
        <f t="shared" si="0"/>
        <v>0</v>
      </c>
      <c r="H49" s="104">
        <v>0</v>
      </c>
      <c r="J49" s="221"/>
    </row>
    <row r="50" spans="1:10" s="168" customFormat="1" ht="13.5" customHeight="1">
      <c r="A50" s="167">
        <v>34</v>
      </c>
      <c r="B50" s="181" t="s">
        <v>1541</v>
      </c>
      <c r="C50" s="163" t="s">
        <v>1540</v>
      </c>
      <c r="D50" s="163" t="s">
        <v>177</v>
      </c>
      <c r="E50" s="164">
        <v>62</v>
      </c>
      <c r="F50" s="165"/>
      <c r="G50" s="165">
        <f t="shared" si="0"/>
        <v>0</v>
      </c>
      <c r="H50" s="166">
        <v>0</v>
      </c>
      <c r="J50" s="221"/>
    </row>
    <row r="51" spans="1:10" ht="13.5" customHeight="1">
      <c r="A51" s="103">
        <v>35</v>
      </c>
      <c r="B51" s="95" t="s">
        <v>206</v>
      </c>
      <c r="C51" s="95" t="s">
        <v>207</v>
      </c>
      <c r="D51" s="95" t="s">
        <v>151</v>
      </c>
      <c r="E51" s="96">
        <v>847</v>
      </c>
      <c r="F51" s="97"/>
      <c r="G51" s="97">
        <f t="shared" si="0"/>
        <v>0</v>
      </c>
      <c r="H51" s="104">
        <v>0</v>
      </c>
      <c r="J51" s="221"/>
    </row>
    <row r="52" spans="1:10" ht="13.5" customHeight="1">
      <c r="A52" s="103">
        <v>36</v>
      </c>
      <c r="B52" s="95" t="s">
        <v>208</v>
      </c>
      <c r="C52" s="95" t="s">
        <v>209</v>
      </c>
      <c r="D52" s="95" t="s">
        <v>177</v>
      </c>
      <c r="E52" s="96">
        <v>42</v>
      </c>
      <c r="F52" s="97"/>
      <c r="G52" s="97">
        <f t="shared" si="0"/>
        <v>0</v>
      </c>
      <c r="H52" s="104">
        <v>1.5641388000000001</v>
      </c>
      <c r="J52" s="221"/>
    </row>
    <row r="53" spans="1:10" ht="45" customHeight="1">
      <c r="A53" s="103">
        <v>37</v>
      </c>
      <c r="B53" s="95">
        <v>894411121</v>
      </c>
      <c r="C53" s="95" t="s">
        <v>210</v>
      </c>
      <c r="D53" s="95" t="s">
        <v>177</v>
      </c>
      <c r="E53" s="96">
        <v>21</v>
      </c>
      <c r="F53" s="97"/>
      <c r="G53" s="97">
        <f t="shared" si="0"/>
        <v>0</v>
      </c>
      <c r="H53" s="104">
        <v>44.760869999999997</v>
      </c>
      <c r="J53" s="221"/>
    </row>
    <row r="54" spans="1:10" ht="34.5" customHeight="1">
      <c r="A54" s="103">
        <v>38</v>
      </c>
      <c r="B54" s="95">
        <v>899104111</v>
      </c>
      <c r="C54" s="95" t="s">
        <v>211</v>
      </c>
      <c r="D54" s="95" t="s">
        <v>177</v>
      </c>
      <c r="E54" s="96">
        <v>21</v>
      </c>
      <c r="F54" s="97"/>
      <c r="G54" s="97">
        <f t="shared" si="0"/>
        <v>0</v>
      </c>
      <c r="H54" s="104">
        <v>0.14742630000000001</v>
      </c>
      <c r="J54" s="221"/>
    </row>
    <row r="55" spans="1:10" s="168" customFormat="1" ht="34.5" customHeight="1">
      <c r="A55" s="167">
        <v>39</v>
      </c>
      <c r="B55" s="163" t="s">
        <v>212</v>
      </c>
      <c r="C55" s="163" t="s">
        <v>213</v>
      </c>
      <c r="D55" s="163" t="s">
        <v>177</v>
      </c>
      <c r="E55" s="164">
        <v>20</v>
      </c>
      <c r="F55" s="165"/>
      <c r="G55" s="165">
        <f t="shared" si="0"/>
        <v>0</v>
      </c>
      <c r="H55" s="166">
        <v>3.06</v>
      </c>
      <c r="J55" s="221"/>
    </row>
    <row r="56" spans="1:10" s="168" customFormat="1" ht="34.5" customHeight="1" thickBot="1">
      <c r="A56" s="182">
        <v>40</v>
      </c>
      <c r="B56" s="183">
        <v>5524214249</v>
      </c>
      <c r="C56" s="183" t="s">
        <v>213</v>
      </c>
      <c r="D56" s="183" t="s">
        <v>177</v>
      </c>
      <c r="E56" s="184">
        <v>1</v>
      </c>
      <c r="F56" s="185"/>
      <c r="G56" s="185">
        <f t="shared" si="0"/>
        <v>0</v>
      </c>
      <c r="H56" s="186">
        <v>0.153</v>
      </c>
      <c r="J56" s="221"/>
    </row>
    <row r="57" spans="1:10" ht="21" customHeight="1" thickBot="1">
      <c r="A57" s="28"/>
      <c r="B57" s="29" t="s">
        <v>14</v>
      </c>
      <c r="C57" s="29" t="s">
        <v>131</v>
      </c>
      <c r="D57" s="29"/>
      <c r="E57" s="30"/>
      <c r="F57" s="31"/>
      <c r="G57" s="31">
        <f>SUM(G58:G62)</f>
        <v>0</v>
      </c>
      <c r="H57" s="30">
        <v>5.4095999999999998E-2</v>
      </c>
      <c r="J57" s="221"/>
    </row>
    <row r="58" spans="1:10" ht="24" customHeight="1">
      <c r="A58" s="169">
        <v>41</v>
      </c>
      <c r="B58" s="170" t="s">
        <v>216</v>
      </c>
      <c r="C58" s="170" t="s">
        <v>217</v>
      </c>
      <c r="D58" s="170" t="s">
        <v>151</v>
      </c>
      <c r="E58" s="171">
        <v>485</v>
      </c>
      <c r="F58" s="172"/>
      <c r="G58" s="101">
        <f t="shared" si="0"/>
        <v>0</v>
      </c>
      <c r="H58" s="173">
        <v>2.7047999999999999E-2</v>
      </c>
      <c r="J58" s="221"/>
    </row>
    <row r="59" spans="1:10" ht="13.5" customHeight="1">
      <c r="A59" s="174">
        <v>42</v>
      </c>
      <c r="B59" s="38" t="s">
        <v>218</v>
      </c>
      <c r="C59" s="38" t="s">
        <v>219</v>
      </c>
      <c r="D59" s="38" t="s">
        <v>151</v>
      </c>
      <c r="E59" s="39">
        <v>485</v>
      </c>
      <c r="F59" s="40"/>
      <c r="G59" s="97">
        <f t="shared" si="0"/>
        <v>0</v>
      </c>
      <c r="H59" s="175">
        <v>2.7047999999999999E-2</v>
      </c>
      <c r="J59" s="221"/>
    </row>
    <row r="60" spans="1:10" ht="24" customHeight="1">
      <c r="A60" s="174">
        <v>43</v>
      </c>
      <c r="B60" s="38" t="s">
        <v>220</v>
      </c>
      <c r="C60" s="38" t="s">
        <v>221</v>
      </c>
      <c r="D60" s="38" t="s">
        <v>165</v>
      </c>
      <c r="E60" s="39">
        <v>622.78899999999999</v>
      </c>
      <c r="F60" s="40"/>
      <c r="G60" s="97">
        <f t="shared" si="0"/>
        <v>0</v>
      </c>
      <c r="H60" s="175">
        <v>0</v>
      </c>
      <c r="J60" s="221"/>
    </row>
    <row r="61" spans="1:10" ht="13.5" customHeight="1">
      <c r="A61" s="174">
        <v>44</v>
      </c>
      <c r="B61" s="38" t="s">
        <v>222</v>
      </c>
      <c r="C61" s="38" t="s">
        <v>223</v>
      </c>
      <c r="D61" s="38" t="s">
        <v>165</v>
      </c>
      <c r="E61" s="39">
        <v>14946.931</v>
      </c>
      <c r="F61" s="40"/>
      <c r="G61" s="97">
        <f t="shared" si="0"/>
        <v>0</v>
      </c>
      <c r="H61" s="175">
        <v>0</v>
      </c>
      <c r="J61" s="221"/>
    </row>
    <row r="62" spans="1:10" ht="13.5" customHeight="1" thickBot="1">
      <c r="A62" s="176">
        <v>45</v>
      </c>
      <c r="B62" s="177" t="s">
        <v>224</v>
      </c>
      <c r="C62" s="177" t="s">
        <v>225</v>
      </c>
      <c r="D62" s="177" t="s">
        <v>165</v>
      </c>
      <c r="E62" s="178">
        <v>622.78899999999999</v>
      </c>
      <c r="F62" s="179"/>
      <c r="G62" s="109">
        <f t="shared" si="0"/>
        <v>0</v>
      </c>
      <c r="H62" s="180">
        <v>0</v>
      </c>
      <c r="J62" s="221"/>
    </row>
    <row r="63" spans="1:10" ht="21" customHeight="1" thickBot="1">
      <c r="A63" s="28"/>
      <c r="B63" s="29">
        <v>99</v>
      </c>
      <c r="C63" s="29" t="s">
        <v>1033</v>
      </c>
      <c r="D63" s="29"/>
      <c r="E63" s="30"/>
      <c r="F63" s="31"/>
      <c r="G63" s="31">
        <f>G64</f>
        <v>0</v>
      </c>
      <c r="H63" s="30">
        <v>0</v>
      </c>
      <c r="J63" s="221"/>
    </row>
    <row r="64" spans="1:10" ht="23.25" thickBot="1">
      <c r="A64" s="127">
        <v>46</v>
      </c>
      <c r="B64" s="128">
        <v>998276101</v>
      </c>
      <c r="C64" s="128" t="s">
        <v>1034</v>
      </c>
      <c r="D64" s="128" t="s">
        <v>165</v>
      </c>
      <c r="E64" s="129">
        <v>58.78</v>
      </c>
      <c r="F64" s="130"/>
      <c r="G64" s="151">
        <f t="shared" si="0"/>
        <v>0</v>
      </c>
      <c r="H64" s="131">
        <v>0</v>
      </c>
      <c r="J64" s="221"/>
    </row>
    <row r="65" spans="1:8" ht="21" customHeight="1">
      <c r="A65" s="52"/>
      <c r="B65" s="53"/>
      <c r="C65" s="53" t="s">
        <v>132</v>
      </c>
      <c r="D65" s="53"/>
      <c r="E65" s="54"/>
      <c r="F65" s="55"/>
      <c r="G65" s="55">
        <f>G11</f>
        <v>0</v>
      </c>
      <c r="H65" s="55">
        <f>H11</f>
        <v>4040.1571783499994</v>
      </c>
    </row>
    <row r="67" spans="1:8" ht="12.75">
      <c r="A67" s="411"/>
      <c r="B67" s="411"/>
      <c r="C67" s="411"/>
      <c r="D67" s="411"/>
      <c r="E67" s="411"/>
      <c r="F67" s="411"/>
      <c r="G67" s="411"/>
      <c r="H67" s="411"/>
    </row>
    <row r="68" spans="1:8" ht="45.75" customHeight="1">
      <c r="A68" s="412"/>
      <c r="B68" s="412"/>
      <c r="C68" s="412"/>
      <c r="D68" s="412"/>
      <c r="E68" s="412"/>
      <c r="F68" s="412"/>
      <c r="G68" s="412"/>
      <c r="H68" s="412"/>
    </row>
  </sheetData>
  <mergeCells count="3">
    <mergeCell ref="A4:B4"/>
    <mergeCell ref="A67:H67"/>
    <mergeCell ref="A68:H68"/>
  </mergeCells>
  <pageMargins left="0.7" right="0.7" top="0.75" bottom="0.75" header="0.3" footer="0.3"/>
  <pageSetup paperSize="9" scale="8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65"/>
  <sheetViews>
    <sheetView showGridLines="0" workbookViewId="0">
      <selection activeCell="I1" sqref="I1"/>
    </sheetView>
  </sheetViews>
  <sheetFormatPr defaultColWidth="10.5" defaultRowHeight="10.5"/>
  <cols>
    <col min="1" max="1" width="4.83203125" style="56" customWidth="1"/>
    <col min="2" max="2" width="14.5" style="57" customWidth="1"/>
    <col min="3" max="3" width="49.83203125" style="57" customWidth="1"/>
    <col min="4" max="4" width="3.83203125" style="57" customWidth="1"/>
    <col min="5" max="5" width="11.33203125" style="58" customWidth="1"/>
    <col min="6" max="6" width="11.5" style="59" customWidth="1"/>
    <col min="7" max="7" width="17.33203125" style="59" customWidth="1"/>
    <col min="8" max="8" width="13.83203125" style="58" customWidth="1"/>
    <col min="9" max="16384" width="10.5" style="1"/>
  </cols>
  <sheetData>
    <row r="1" spans="1:10" ht="17.25" customHeight="1">
      <c r="A1" s="19" t="s">
        <v>133</v>
      </c>
      <c r="B1" s="20"/>
      <c r="C1" s="20"/>
      <c r="D1" s="20"/>
      <c r="E1" s="20"/>
      <c r="F1" s="20"/>
      <c r="G1" s="20"/>
      <c r="H1" s="20"/>
    </row>
    <row r="2" spans="1:10" ht="12.75" customHeight="1">
      <c r="A2" s="21" t="s">
        <v>116</v>
      </c>
      <c r="B2" s="20"/>
      <c r="C2" s="20"/>
      <c r="D2" s="20"/>
      <c r="E2" s="20"/>
      <c r="F2" s="20"/>
      <c r="G2" s="20"/>
      <c r="H2" s="20"/>
    </row>
    <row r="3" spans="1:10" ht="12.75" customHeight="1">
      <c r="A3" s="21" t="s">
        <v>117</v>
      </c>
      <c r="B3" s="20"/>
      <c r="C3" s="20"/>
      <c r="D3" s="20"/>
      <c r="E3" s="7" t="s">
        <v>121</v>
      </c>
      <c r="F3" s="20"/>
      <c r="G3" s="20"/>
      <c r="H3" s="20"/>
    </row>
    <row r="4" spans="1:10" ht="13.5" customHeight="1">
      <c r="A4" s="410" t="s">
        <v>119</v>
      </c>
      <c r="B4" s="410"/>
      <c r="C4" s="21" t="s">
        <v>230</v>
      </c>
      <c r="D4" s="20"/>
      <c r="E4" s="7" t="s">
        <v>134</v>
      </c>
      <c r="F4" s="20"/>
      <c r="G4" s="20"/>
      <c r="H4" s="20"/>
    </row>
    <row r="5" spans="1:10" ht="12.75" customHeight="1">
      <c r="A5" s="7" t="s">
        <v>118</v>
      </c>
      <c r="B5" s="20"/>
      <c r="C5" s="20"/>
      <c r="D5" s="20"/>
      <c r="E5" s="7" t="s">
        <v>135</v>
      </c>
      <c r="F5" s="20"/>
      <c r="G5" s="20"/>
      <c r="H5" s="20"/>
    </row>
    <row r="6" spans="1:10" ht="12.75" customHeight="1">
      <c r="A6" s="7" t="s">
        <v>136</v>
      </c>
      <c r="B6" s="20"/>
      <c r="C6" s="20"/>
      <c r="D6" s="20"/>
      <c r="E6" s="7" t="s">
        <v>1544</v>
      </c>
      <c r="F6" s="20"/>
      <c r="G6" s="20"/>
      <c r="H6" s="20"/>
    </row>
    <row r="7" spans="1:10" ht="6.75" customHeight="1" thickBot="1">
      <c r="A7" s="20"/>
      <c r="B7" s="20"/>
      <c r="C7" s="20"/>
      <c r="D7" s="20"/>
      <c r="E7" s="20"/>
      <c r="F7" s="20"/>
      <c r="G7" s="20"/>
      <c r="H7" s="20"/>
    </row>
    <row r="8" spans="1:10" ht="28.5" customHeight="1" thickBot="1">
      <c r="A8" s="23" t="s">
        <v>137</v>
      </c>
      <c r="B8" s="23" t="s">
        <v>138</v>
      </c>
      <c r="C8" s="23" t="s">
        <v>122</v>
      </c>
      <c r="D8" s="23" t="s">
        <v>139</v>
      </c>
      <c r="E8" s="23" t="s">
        <v>140</v>
      </c>
      <c r="F8" s="23" t="s">
        <v>141</v>
      </c>
      <c r="G8" s="23" t="s">
        <v>123</v>
      </c>
      <c r="H8" s="23" t="s">
        <v>124</v>
      </c>
    </row>
    <row r="9" spans="1:10" ht="12.75" customHeight="1" thickBot="1">
      <c r="A9" s="23" t="s">
        <v>4</v>
      </c>
      <c r="B9" s="23" t="s">
        <v>6</v>
      </c>
      <c r="C9" s="23" t="s">
        <v>7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</row>
    <row r="10" spans="1:10" ht="3" customHeight="1">
      <c r="A10" s="22"/>
      <c r="B10" s="22"/>
      <c r="C10" s="22"/>
      <c r="D10" s="22"/>
      <c r="E10" s="22"/>
      <c r="F10" s="22"/>
      <c r="G10" s="22"/>
      <c r="H10" s="22"/>
    </row>
    <row r="11" spans="1:10" ht="14.25" customHeight="1">
      <c r="A11" s="24"/>
      <c r="B11" s="25" t="s">
        <v>5</v>
      </c>
      <c r="C11" s="25" t="s">
        <v>125</v>
      </c>
      <c r="D11" s="25"/>
      <c r="E11" s="26"/>
      <c r="F11" s="27"/>
      <c r="G11" s="27">
        <f>G12+G32+G34+G39+G44+G54+G60</f>
        <v>0</v>
      </c>
      <c r="H11" s="26">
        <f>H12+H32+H34+H39+H44+H54+H60</f>
        <v>378.14570889999999</v>
      </c>
    </row>
    <row r="12" spans="1:10" ht="21" customHeight="1" thickBot="1">
      <c r="A12" s="28"/>
      <c r="B12" s="29" t="s">
        <v>4</v>
      </c>
      <c r="C12" s="29" t="s">
        <v>126</v>
      </c>
      <c r="D12" s="29"/>
      <c r="E12" s="30"/>
      <c r="F12" s="31"/>
      <c r="G12" s="31">
        <f>SUM(G13:G31)</f>
        <v>0</v>
      </c>
      <c r="H12" s="30">
        <v>202.95325199999999</v>
      </c>
    </row>
    <row r="13" spans="1:10" ht="24" customHeight="1">
      <c r="A13" s="98">
        <v>1</v>
      </c>
      <c r="B13" s="99">
        <v>113107212</v>
      </c>
      <c r="C13" s="99" t="s">
        <v>143</v>
      </c>
      <c r="D13" s="99" t="s">
        <v>144</v>
      </c>
      <c r="E13" s="100">
        <v>83.6</v>
      </c>
      <c r="F13" s="101"/>
      <c r="G13" s="101">
        <f>ROUND(E13*F13,2)</f>
        <v>0</v>
      </c>
      <c r="H13" s="102">
        <v>0</v>
      </c>
      <c r="J13" s="221"/>
    </row>
    <row r="14" spans="1:10" ht="24" customHeight="1">
      <c r="A14" s="103">
        <v>2</v>
      </c>
      <c r="B14" s="95">
        <v>113107223</v>
      </c>
      <c r="C14" s="95" t="s">
        <v>146</v>
      </c>
      <c r="D14" s="95" t="s">
        <v>144</v>
      </c>
      <c r="E14" s="96">
        <v>121.6</v>
      </c>
      <c r="F14" s="97"/>
      <c r="G14" s="97">
        <f t="shared" ref="G14:G61" si="0">ROUND(E14*F14,2)</f>
        <v>0</v>
      </c>
      <c r="H14" s="104">
        <v>0</v>
      </c>
      <c r="J14" s="221"/>
    </row>
    <row r="15" spans="1:10" ht="24" customHeight="1">
      <c r="A15" s="103">
        <v>3</v>
      </c>
      <c r="B15" s="95">
        <v>113107242</v>
      </c>
      <c r="C15" s="95" t="s">
        <v>148</v>
      </c>
      <c r="D15" s="95" t="s">
        <v>144</v>
      </c>
      <c r="E15" s="96">
        <v>121.6</v>
      </c>
      <c r="F15" s="97"/>
      <c r="G15" s="97">
        <f t="shared" si="0"/>
        <v>0</v>
      </c>
      <c r="H15" s="104">
        <v>0</v>
      </c>
      <c r="J15" s="221"/>
    </row>
    <row r="16" spans="1:10" ht="13.5" customHeight="1">
      <c r="A16" s="103">
        <v>4</v>
      </c>
      <c r="B16" s="95" t="s">
        <v>149</v>
      </c>
      <c r="C16" s="95" t="s">
        <v>150</v>
      </c>
      <c r="D16" s="95" t="s">
        <v>151</v>
      </c>
      <c r="E16" s="96">
        <v>6</v>
      </c>
      <c r="F16" s="97"/>
      <c r="G16" s="97">
        <f t="shared" si="0"/>
        <v>0</v>
      </c>
      <c r="H16" s="104">
        <v>6.4259999999999998E-2</v>
      </c>
      <c r="J16" s="221"/>
    </row>
    <row r="17" spans="1:10" ht="24" customHeight="1">
      <c r="A17" s="103">
        <v>5</v>
      </c>
      <c r="B17" s="95">
        <v>130001101</v>
      </c>
      <c r="C17" s="95" t="s">
        <v>153</v>
      </c>
      <c r="D17" s="95" t="s">
        <v>154</v>
      </c>
      <c r="E17" s="96">
        <v>36.450000000000003</v>
      </c>
      <c r="F17" s="97"/>
      <c r="G17" s="97">
        <f t="shared" si="0"/>
        <v>0</v>
      </c>
      <c r="H17" s="104">
        <v>0</v>
      </c>
      <c r="J17" s="221"/>
    </row>
    <row r="18" spans="1:10" ht="13.5" customHeight="1">
      <c r="A18" s="103">
        <v>6</v>
      </c>
      <c r="B18" s="95">
        <v>132201203</v>
      </c>
      <c r="C18" s="95" t="s">
        <v>156</v>
      </c>
      <c r="D18" s="95" t="s">
        <v>154</v>
      </c>
      <c r="E18" s="96">
        <v>182.24799999999999</v>
      </c>
      <c r="F18" s="97"/>
      <c r="G18" s="97">
        <f t="shared" si="0"/>
        <v>0</v>
      </c>
      <c r="H18" s="104">
        <v>0</v>
      </c>
      <c r="J18" s="221"/>
    </row>
    <row r="19" spans="1:10" ht="24" customHeight="1">
      <c r="A19" s="103">
        <v>7</v>
      </c>
      <c r="B19" s="95" t="s">
        <v>157</v>
      </c>
      <c r="C19" s="95" t="s">
        <v>158</v>
      </c>
      <c r="D19" s="95" t="s">
        <v>144</v>
      </c>
      <c r="E19" s="96">
        <v>407.36</v>
      </c>
      <c r="F19" s="97"/>
      <c r="G19" s="97">
        <f t="shared" si="0"/>
        <v>0</v>
      </c>
      <c r="H19" s="104">
        <v>0.34625600000000001</v>
      </c>
      <c r="J19" s="221"/>
    </row>
    <row r="20" spans="1:10" ht="24" customHeight="1">
      <c r="A20" s="103">
        <v>8</v>
      </c>
      <c r="B20" s="95" t="s">
        <v>159</v>
      </c>
      <c r="C20" s="95" t="s">
        <v>160</v>
      </c>
      <c r="D20" s="95" t="s">
        <v>144</v>
      </c>
      <c r="E20" s="96">
        <v>407.36</v>
      </c>
      <c r="F20" s="97"/>
      <c r="G20" s="97">
        <f t="shared" si="0"/>
        <v>0</v>
      </c>
      <c r="H20" s="104">
        <v>0</v>
      </c>
      <c r="J20" s="221"/>
    </row>
    <row r="21" spans="1:10" ht="24" customHeight="1">
      <c r="A21" s="103">
        <v>9</v>
      </c>
      <c r="B21" s="95" t="s">
        <v>161</v>
      </c>
      <c r="C21" s="187" t="s">
        <v>1036</v>
      </c>
      <c r="D21" s="95" t="s">
        <v>154</v>
      </c>
      <c r="E21" s="96">
        <v>182.24799999999999</v>
      </c>
      <c r="F21" s="97"/>
      <c r="G21" s="97">
        <f t="shared" si="0"/>
        <v>0</v>
      </c>
      <c r="H21" s="104">
        <v>0</v>
      </c>
      <c r="J21" s="221"/>
    </row>
    <row r="22" spans="1:10" ht="13.5" customHeight="1">
      <c r="A22" s="103">
        <v>10</v>
      </c>
      <c r="B22" s="95" t="s">
        <v>163</v>
      </c>
      <c r="C22" s="95" t="s">
        <v>164</v>
      </c>
      <c r="D22" s="95" t="s">
        <v>165</v>
      </c>
      <c r="E22" s="96">
        <v>346.27100000000002</v>
      </c>
      <c r="F22" s="97"/>
      <c r="G22" s="97">
        <f t="shared" si="0"/>
        <v>0</v>
      </c>
      <c r="H22" s="104">
        <v>0</v>
      </c>
      <c r="J22" s="221"/>
    </row>
    <row r="23" spans="1:10" ht="24" customHeight="1">
      <c r="A23" s="103">
        <v>11</v>
      </c>
      <c r="B23" s="95">
        <v>174101003</v>
      </c>
      <c r="C23" s="95" t="s">
        <v>167</v>
      </c>
      <c r="D23" s="95" t="s">
        <v>154</v>
      </c>
      <c r="E23" s="96">
        <v>123.72799999999999</v>
      </c>
      <c r="F23" s="97"/>
      <c r="G23" s="97">
        <f t="shared" si="0"/>
        <v>0</v>
      </c>
      <c r="H23" s="104">
        <v>0</v>
      </c>
      <c r="J23" s="221"/>
    </row>
    <row r="24" spans="1:10" s="168" customFormat="1" ht="13.5" customHeight="1">
      <c r="A24" s="167">
        <v>12</v>
      </c>
      <c r="B24" s="163" t="s">
        <v>168</v>
      </c>
      <c r="C24" s="163" t="s">
        <v>1182</v>
      </c>
      <c r="D24" s="163" t="s">
        <v>154</v>
      </c>
      <c r="E24" s="164">
        <v>123.72799999999999</v>
      </c>
      <c r="F24" s="165"/>
      <c r="G24" s="165">
        <f t="shared" si="0"/>
        <v>0</v>
      </c>
      <c r="H24" s="166">
        <v>202.54273599999999</v>
      </c>
      <c r="J24" s="221"/>
    </row>
    <row r="25" spans="1:10" ht="24" customHeight="1">
      <c r="A25" s="103">
        <v>13</v>
      </c>
      <c r="B25" s="95" t="s">
        <v>169</v>
      </c>
      <c r="C25" s="95" t="s">
        <v>170</v>
      </c>
      <c r="D25" s="95" t="s">
        <v>154</v>
      </c>
      <c r="E25" s="96">
        <v>44.789000000000001</v>
      </c>
      <c r="F25" s="97"/>
      <c r="G25" s="97">
        <f t="shared" si="0"/>
        <v>0</v>
      </c>
      <c r="H25" s="104">
        <v>0</v>
      </c>
      <c r="J25" s="221"/>
    </row>
    <row r="26" spans="1:10" ht="13.5" customHeight="1">
      <c r="A26" s="103">
        <v>14</v>
      </c>
      <c r="B26" s="95" t="s">
        <v>171</v>
      </c>
      <c r="C26" s="95" t="s">
        <v>172</v>
      </c>
      <c r="D26" s="95" t="s">
        <v>154</v>
      </c>
      <c r="E26" s="96">
        <v>44.789000000000001</v>
      </c>
      <c r="F26" s="97"/>
      <c r="G26" s="97">
        <f t="shared" si="0"/>
        <v>0</v>
      </c>
      <c r="H26" s="104">
        <v>0</v>
      </c>
      <c r="J26" s="221"/>
    </row>
    <row r="27" spans="1:10" s="168" customFormat="1" ht="13.5" customHeight="1">
      <c r="A27" s="167">
        <v>15</v>
      </c>
      <c r="B27" s="163" t="s">
        <v>173</v>
      </c>
      <c r="C27" s="163" t="s">
        <v>174</v>
      </c>
      <c r="D27" s="163" t="s">
        <v>154</v>
      </c>
      <c r="E27" s="164">
        <v>44.789000000000001</v>
      </c>
      <c r="F27" s="165"/>
      <c r="G27" s="165">
        <f t="shared" si="0"/>
        <v>0</v>
      </c>
      <c r="H27" s="166">
        <v>0</v>
      </c>
      <c r="J27" s="221"/>
    </row>
    <row r="28" spans="1:10" ht="13.5" customHeight="1">
      <c r="A28" s="103">
        <v>16</v>
      </c>
      <c r="B28" s="95" t="s">
        <v>175</v>
      </c>
      <c r="C28" s="95" t="s">
        <v>176</v>
      </c>
      <c r="D28" s="95" t="s">
        <v>177</v>
      </c>
      <c r="E28" s="96">
        <v>1</v>
      </c>
      <c r="F28" s="97"/>
      <c r="G28" s="97">
        <f t="shared" si="0"/>
        <v>0</v>
      </c>
      <c r="H28" s="104">
        <v>0</v>
      </c>
      <c r="J28" s="221"/>
    </row>
    <row r="29" spans="1:10" ht="13.5" customHeight="1">
      <c r="A29" s="103">
        <v>17</v>
      </c>
      <c r="B29" s="95" t="s">
        <v>178</v>
      </c>
      <c r="C29" s="95" t="s">
        <v>179</v>
      </c>
      <c r="D29" s="95" t="s">
        <v>177</v>
      </c>
      <c r="E29" s="96">
        <v>1</v>
      </c>
      <c r="F29" s="97"/>
      <c r="G29" s="97">
        <f t="shared" si="0"/>
        <v>0</v>
      </c>
      <c r="H29" s="104">
        <v>0</v>
      </c>
      <c r="J29" s="221"/>
    </row>
    <row r="30" spans="1:10" ht="24" customHeight="1">
      <c r="A30" s="103">
        <v>18</v>
      </c>
      <c r="B30" s="95" t="s">
        <v>180</v>
      </c>
      <c r="C30" s="95" t="s">
        <v>181</v>
      </c>
      <c r="D30" s="95" t="s">
        <v>177</v>
      </c>
      <c r="E30" s="96">
        <v>2</v>
      </c>
      <c r="F30" s="97"/>
      <c r="G30" s="97">
        <f t="shared" si="0"/>
        <v>0</v>
      </c>
      <c r="H30" s="104">
        <v>0</v>
      </c>
      <c r="J30" s="221"/>
    </row>
    <row r="31" spans="1:10" ht="13.5" customHeight="1" thickBot="1">
      <c r="A31" s="105">
        <v>19</v>
      </c>
      <c r="B31" s="106" t="s">
        <v>182</v>
      </c>
      <c r="C31" s="106" t="s">
        <v>183</v>
      </c>
      <c r="D31" s="106" t="s">
        <v>151</v>
      </c>
      <c r="E31" s="108">
        <v>76</v>
      </c>
      <c r="F31" s="109"/>
      <c r="G31" s="109">
        <f t="shared" si="0"/>
        <v>0</v>
      </c>
      <c r="H31" s="110">
        <v>0</v>
      </c>
      <c r="J31" s="221"/>
    </row>
    <row r="32" spans="1:10" ht="21" customHeight="1" thickBot="1">
      <c r="A32" s="28"/>
      <c r="B32" s="29" t="s">
        <v>7</v>
      </c>
      <c r="C32" s="29" t="s">
        <v>127</v>
      </c>
      <c r="D32" s="29"/>
      <c r="E32" s="30"/>
      <c r="F32" s="31"/>
      <c r="G32" s="31">
        <f>G33</f>
        <v>0</v>
      </c>
      <c r="H32" s="30">
        <v>0</v>
      </c>
      <c r="J32" s="221"/>
    </row>
    <row r="33" spans="1:10" ht="13.5" customHeight="1" thickBot="1">
      <c r="A33" s="127">
        <v>20</v>
      </c>
      <c r="B33" s="128" t="s">
        <v>184</v>
      </c>
      <c r="C33" s="128" t="s">
        <v>185</v>
      </c>
      <c r="D33" s="128" t="s">
        <v>151</v>
      </c>
      <c r="E33" s="129">
        <v>76</v>
      </c>
      <c r="F33" s="130"/>
      <c r="G33" s="151">
        <f t="shared" si="0"/>
        <v>0</v>
      </c>
      <c r="H33" s="131">
        <v>0</v>
      </c>
      <c r="J33" s="221"/>
    </row>
    <row r="34" spans="1:10" ht="21" customHeight="1" thickBot="1">
      <c r="A34" s="28"/>
      <c r="B34" s="29" t="s">
        <v>9</v>
      </c>
      <c r="C34" s="29" t="s">
        <v>128</v>
      </c>
      <c r="D34" s="29"/>
      <c r="E34" s="30"/>
      <c r="F34" s="31"/>
      <c r="G34" s="31">
        <f>SUM(G35:G38)</f>
        <v>0</v>
      </c>
      <c r="H34" s="30">
        <f>SUM(H35:H38)</f>
        <v>24.744611500000001</v>
      </c>
      <c r="J34" s="221"/>
    </row>
    <row r="35" spans="1:10" ht="24" customHeight="1">
      <c r="A35" s="98">
        <v>21</v>
      </c>
      <c r="B35" s="99">
        <v>451573111</v>
      </c>
      <c r="C35" s="99" t="s">
        <v>187</v>
      </c>
      <c r="D35" s="99" t="s">
        <v>154</v>
      </c>
      <c r="E35" s="100">
        <v>12.54</v>
      </c>
      <c r="F35" s="101"/>
      <c r="G35" s="101">
        <f t="shared" si="0"/>
        <v>0</v>
      </c>
      <c r="H35" s="102">
        <v>23.71</v>
      </c>
      <c r="J35" s="221"/>
    </row>
    <row r="36" spans="1:10" ht="24" customHeight="1">
      <c r="A36" s="103">
        <v>22</v>
      </c>
      <c r="B36" s="95" t="s">
        <v>188</v>
      </c>
      <c r="C36" s="95" t="s">
        <v>189</v>
      </c>
      <c r="D36" s="95" t="s">
        <v>177</v>
      </c>
      <c r="E36" s="96">
        <v>2</v>
      </c>
      <c r="F36" s="97"/>
      <c r="G36" s="97">
        <f t="shared" si="0"/>
        <v>0</v>
      </c>
      <c r="H36" s="104">
        <v>1.32E-2</v>
      </c>
      <c r="J36" s="221"/>
    </row>
    <row r="37" spans="1:10" s="168" customFormat="1" ht="13.5" customHeight="1">
      <c r="A37" s="167">
        <v>23</v>
      </c>
      <c r="B37" s="163" t="s">
        <v>190</v>
      </c>
      <c r="C37" s="163" t="s">
        <v>191</v>
      </c>
      <c r="D37" s="163" t="s">
        <v>177</v>
      </c>
      <c r="E37" s="164">
        <v>2</v>
      </c>
      <c r="F37" s="165"/>
      <c r="G37" s="165">
        <f t="shared" si="0"/>
        <v>0</v>
      </c>
      <c r="H37" s="166">
        <v>2.4E-2</v>
      </c>
      <c r="J37" s="221"/>
    </row>
    <row r="38" spans="1:10" ht="13.5" customHeight="1" thickBot="1">
      <c r="A38" s="105">
        <v>24</v>
      </c>
      <c r="B38" s="106" t="s">
        <v>192</v>
      </c>
      <c r="C38" s="106" t="s">
        <v>193</v>
      </c>
      <c r="D38" s="106" t="s">
        <v>154</v>
      </c>
      <c r="E38" s="108">
        <v>0.45</v>
      </c>
      <c r="F38" s="109"/>
      <c r="G38" s="109">
        <f t="shared" si="0"/>
        <v>0</v>
      </c>
      <c r="H38" s="110">
        <v>0.99741150000000001</v>
      </c>
      <c r="J38" s="221"/>
    </row>
    <row r="39" spans="1:10" ht="21" customHeight="1" thickBot="1">
      <c r="A39" s="28"/>
      <c r="B39" s="29" t="s">
        <v>10</v>
      </c>
      <c r="C39" s="29" t="s">
        <v>129</v>
      </c>
      <c r="D39" s="29"/>
      <c r="E39" s="30"/>
      <c r="F39" s="31"/>
      <c r="G39" s="31">
        <f>SUM(G40:G43)</f>
        <v>0</v>
      </c>
      <c r="H39" s="30">
        <v>144.896052</v>
      </c>
      <c r="J39" s="221"/>
    </row>
    <row r="40" spans="1:10" ht="24" customHeight="1">
      <c r="A40" s="169">
        <v>25</v>
      </c>
      <c r="B40" s="170">
        <v>564851111</v>
      </c>
      <c r="C40" s="170" t="s">
        <v>1184</v>
      </c>
      <c r="D40" s="170" t="s">
        <v>144</v>
      </c>
      <c r="E40" s="171">
        <v>83.6</v>
      </c>
      <c r="F40" s="172"/>
      <c r="G40" s="101">
        <f t="shared" si="0"/>
        <v>0</v>
      </c>
      <c r="H40" s="173">
        <v>30.99888</v>
      </c>
      <c r="J40" s="221"/>
    </row>
    <row r="41" spans="1:10" ht="24" customHeight="1">
      <c r="A41" s="174">
        <v>26</v>
      </c>
      <c r="B41" s="38">
        <v>567145115</v>
      </c>
      <c r="C41" s="38" t="s">
        <v>199</v>
      </c>
      <c r="D41" s="38" t="s">
        <v>144</v>
      </c>
      <c r="E41" s="39">
        <v>121.6</v>
      </c>
      <c r="F41" s="40"/>
      <c r="G41" s="97">
        <f t="shared" si="0"/>
        <v>0</v>
      </c>
      <c r="H41" s="175">
        <v>70.825919999999996</v>
      </c>
      <c r="J41" s="221"/>
    </row>
    <row r="42" spans="1:10" ht="24" customHeight="1">
      <c r="A42" s="174">
        <v>27</v>
      </c>
      <c r="B42" s="38" t="s">
        <v>200</v>
      </c>
      <c r="C42" s="38" t="s">
        <v>201</v>
      </c>
      <c r="D42" s="38" t="s">
        <v>144</v>
      </c>
      <c r="E42" s="39">
        <v>121.6</v>
      </c>
      <c r="F42" s="40"/>
      <c r="G42" s="97">
        <f t="shared" si="0"/>
        <v>0</v>
      </c>
      <c r="H42" s="175">
        <v>0.194712</v>
      </c>
      <c r="J42" s="221"/>
    </row>
    <row r="43" spans="1:10" ht="34.5" customHeight="1" thickBot="1">
      <c r="A43" s="176">
        <v>28</v>
      </c>
      <c r="B43" s="177" t="s">
        <v>202</v>
      </c>
      <c r="C43" s="177" t="s">
        <v>203</v>
      </c>
      <c r="D43" s="177" t="s">
        <v>144</v>
      </c>
      <c r="E43" s="178">
        <v>121.6</v>
      </c>
      <c r="F43" s="179"/>
      <c r="G43" s="109">
        <f t="shared" si="0"/>
        <v>0</v>
      </c>
      <c r="H43" s="180">
        <v>21.196476000000001</v>
      </c>
      <c r="J43" s="221"/>
    </row>
    <row r="44" spans="1:10" ht="21" customHeight="1" thickBot="1">
      <c r="A44" s="28"/>
      <c r="B44" s="29" t="s">
        <v>13</v>
      </c>
      <c r="C44" s="29" t="s">
        <v>130</v>
      </c>
      <c r="D44" s="29"/>
      <c r="E44" s="30"/>
      <c r="F44" s="31"/>
      <c r="G44" s="31">
        <f>SUM(G45:G53)</f>
        <v>0</v>
      </c>
      <c r="H44" s="30">
        <v>5.5466861999999999</v>
      </c>
      <c r="J44" s="221"/>
    </row>
    <row r="45" spans="1:10" ht="24" customHeight="1">
      <c r="A45" s="98">
        <v>29</v>
      </c>
      <c r="B45" s="99">
        <v>871373121</v>
      </c>
      <c r="C45" s="99" t="s">
        <v>205</v>
      </c>
      <c r="D45" s="99" t="s">
        <v>151</v>
      </c>
      <c r="E45" s="100">
        <v>74</v>
      </c>
      <c r="F45" s="101"/>
      <c r="G45" s="101">
        <f t="shared" si="0"/>
        <v>0</v>
      </c>
      <c r="H45" s="102">
        <v>7.3999999999999999E-4</v>
      </c>
      <c r="J45" s="221"/>
    </row>
    <row r="46" spans="1:10" s="168" customFormat="1" ht="13.5" customHeight="1">
      <c r="A46" s="167">
        <v>30</v>
      </c>
      <c r="B46" s="163" t="s">
        <v>1539</v>
      </c>
      <c r="C46" s="163" t="s">
        <v>1538</v>
      </c>
      <c r="D46" s="163" t="s">
        <v>151</v>
      </c>
      <c r="E46" s="164">
        <v>74</v>
      </c>
      <c r="F46" s="165"/>
      <c r="G46" s="165">
        <f t="shared" si="0"/>
        <v>0</v>
      </c>
      <c r="H46" s="166">
        <v>0.81399999999999995</v>
      </c>
      <c r="J46" s="221"/>
    </row>
    <row r="47" spans="1:10" ht="11.25">
      <c r="A47" s="103">
        <v>31</v>
      </c>
      <c r="B47" s="95">
        <v>877374172</v>
      </c>
      <c r="C47" s="95" t="s">
        <v>1035</v>
      </c>
      <c r="D47" s="95" t="s">
        <v>177</v>
      </c>
      <c r="E47" s="96">
        <v>8</v>
      </c>
      <c r="F47" s="97"/>
      <c r="G47" s="97">
        <f t="shared" si="0"/>
        <v>0</v>
      </c>
      <c r="H47" s="104">
        <v>0</v>
      </c>
      <c r="J47" s="221"/>
    </row>
    <row r="48" spans="1:10" s="168" customFormat="1" ht="13.5" customHeight="1">
      <c r="A48" s="167">
        <v>32</v>
      </c>
      <c r="B48" s="181" t="s">
        <v>1541</v>
      </c>
      <c r="C48" s="163" t="s">
        <v>1540</v>
      </c>
      <c r="D48" s="163" t="s">
        <v>177</v>
      </c>
      <c r="E48" s="164">
        <v>8</v>
      </c>
      <c r="F48" s="165"/>
      <c r="G48" s="165">
        <f t="shared" si="0"/>
        <v>0</v>
      </c>
      <c r="H48" s="166">
        <v>0</v>
      </c>
      <c r="J48" s="221"/>
    </row>
    <row r="49" spans="1:10" ht="13.5" customHeight="1">
      <c r="A49" s="103">
        <v>33</v>
      </c>
      <c r="B49" s="95" t="s">
        <v>206</v>
      </c>
      <c r="C49" s="95" t="s">
        <v>207</v>
      </c>
      <c r="D49" s="95" t="s">
        <v>151</v>
      </c>
      <c r="E49" s="96">
        <v>76</v>
      </c>
      <c r="F49" s="97"/>
      <c r="G49" s="97">
        <f t="shared" si="0"/>
        <v>0</v>
      </c>
      <c r="H49" s="104">
        <v>0</v>
      </c>
      <c r="J49" s="221"/>
    </row>
    <row r="50" spans="1:10" ht="13.5" customHeight="1">
      <c r="A50" s="103">
        <v>34</v>
      </c>
      <c r="B50" s="95" t="s">
        <v>208</v>
      </c>
      <c r="C50" s="95" t="s">
        <v>209</v>
      </c>
      <c r="D50" s="95" t="s">
        <v>177</v>
      </c>
      <c r="E50" s="96">
        <v>4</v>
      </c>
      <c r="F50" s="97"/>
      <c r="G50" s="97">
        <f t="shared" si="0"/>
        <v>0</v>
      </c>
      <c r="H50" s="104">
        <v>0.1489656</v>
      </c>
      <c r="J50" s="221"/>
    </row>
    <row r="51" spans="1:10" ht="45" customHeight="1">
      <c r="A51" s="103">
        <v>35</v>
      </c>
      <c r="B51" s="95">
        <v>894411121</v>
      </c>
      <c r="C51" s="95" t="s">
        <v>210</v>
      </c>
      <c r="D51" s="95" t="s">
        <v>177</v>
      </c>
      <c r="E51" s="96">
        <v>2</v>
      </c>
      <c r="F51" s="97"/>
      <c r="G51" s="97">
        <f t="shared" si="0"/>
        <v>0</v>
      </c>
      <c r="H51" s="104">
        <v>4.2629400000000004</v>
      </c>
      <c r="J51" s="221"/>
    </row>
    <row r="52" spans="1:10" ht="34.5" customHeight="1">
      <c r="A52" s="103">
        <v>36</v>
      </c>
      <c r="B52" s="95">
        <v>899104111</v>
      </c>
      <c r="C52" s="95" t="s">
        <v>211</v>
      </c>
      <c r="D52" s="95" t="s">
        <v>177</v>
      </c>
      <c r="E52" s="96">
        <v>2</v>
      </c>
      <c r="F52" s="97"/>
      <c r="G52" s="97">
        <f t="shared" si="0"/>
        <v>0</v>
      </c>
      <c r="H52" s="104">
        <v>1.40406E-2</v>
      </c>
      <c r="J52" s="221"/>
    </row>
    <row r="53" spans="1:10" s="168" customFormat="1" ht="34.5" customHeight="1" thickBot="1">
      <c r="A53" s="182">
        <v>37</v>
      </c>
      <c r="B53" s="183">
        <v>5524214249</v>
      </c>
      <c r="C53" s="183" t="s">
        <v>213</v>
      </c>
      <c r="D53" s="183" t="s">
        <v>177</v>
      </c>
      <c r="E53" s="184">
        <v>2</v>
      </c>
      <c r="F53" s="185"/>
      <c r="G53" s="185">
        <f t="shared" si="0"/>
        <v>0</v>
      </c>
      <c r="H53" s="186">
        <v>0.30599999999999999</v>
      </c>
      <c r="J53" s="221"/>
    </row>
    <row r="54" spans="1:10" ht="21" customHeight="1" thickBot="1">
      <c r="A54" s="28"/>
      <c r="B54" s="29" t="s">
        <v>14</v>
      </c>
      <c r="C54" s="29" t="s">
        <v>131</v>
      </c>
      <c r="D54" s="29"/>
      <c r="E54" s="30"/>
      <c r="F54" s="31"/>
      <c r="G54" s="31">
        <f>SUM(G55:G59)</f>
        <v>0</v>
      </c>
      <c r="H54" s="30">
        <v>5.1072000000000001E-3</v>
      </c>
      <c r="J54" s="221"/>
    </row>
    <row r="55" spans="1:10" ht="24" customHeight="1">
      <c r="A55" s="169">
        <v>38</v>
      </c>
      <c r="B55" s="170" t="s">
        <v>216</v>
      </c>
      <c r="C55" s="170" t="s">
        <v>217</v>
      </c>
      <c r="D55" s="170" t="s">
        <v>151</v>
      </c>
      <c r="E55" s="171">
        <v>76</v>
      </c>
      <c r="F55" s="172"/>
      <c r="G55" s="101">
        <f t="shared" si="0"/>
        <v>0</v>
      </c>
      <c r="H55" s="173">
        <v>2.5536000000000001E-3</v>
      </c>
      <c r="J55" s="221"/>
    </row>
    <row r="56" spans="1:10" ht="13.5" customHeight="1">
      <c r="A56" s="174">
        <v>39</v>
      </c>
      <c r="B56" s="38" t="s">
        <v>218</v>
      </c>
      <c r="C56" s="38" t="s">
        <v>219</v>
      </c>
      <c r="D56" s="38" t="s">
        <v>151</v>
      </c>
      <c r="E56" s="39">
        <v>76</v>
      </c>
      <c r="F56" s="40"/>
      <c r="G56" s="97">
        <f t="shared" si="0"/>
        <v>0</v>
      </c>
      <c r="H56" s="175">
        <v>2.5536000000000001E-3</v>
      </c>
      <c r="J56" s="221"/>
    </row>
    <row r="57" spans="1:10" ht="24" customHeight="1">
      <c r="A57" s="174">
        <v>40</v>
      </c>
      <c r="B57" s="38" t="s">
        <v>220</v>
      </c>
      <c r="C57" s="38" t="s">
        <v>221</v>
      </c>
      <c r="D57" s="38" t="s">
        <v>165</v>
      </c>
      <c r="E57" s="39">
        <v>97.591999999999999</v>
      </c>
      <c r="F57" s="40"/>
      <c r="G57" s="97">
        <f t="shared" si="0"/>
        <v>0</v>
      </c>
      <c r="H57" s="175">
        <v>0</v>
      </c>
      <c r="J57" s="221"/>
    </row>
    <row r="58" spans="1:10" ht="13.5" customHeight="1">
      <c r="A58" s="174">
        <v>41</v>
      </c>
      <c r="B58" s="38" t="s">
        <v>222</v>
      </c>
      <c r="C58" s="38" t="s">
        <v>223</v>
      </c>
      <c r="D58" s="38" t="s">
        <v>165</v>
      </c>
      <c r="E58" s="39">
        <v>2342.2080000000001</v>
      </c>
      <c r="F58" s="40"/>
      <c r="G58" s="97">
        <f t="shared" si="0"/>
        <v>0</v>
      </c>
      <c r="H58" s="175">
        <v>0</v>
      </c>
      <c r="J58" s="221"/>
    </row>
    <row r="59" spans="1:10" ht="13.5" customHeight="1" thickBot="1">
      <c r="A59" s="176">
        <v>42</v>
      </c>
      <c r="B59" s="177" t="s">
        <v>224</v>
      </c>
      <c r="C59" s="177" t="s">
        <v>225</v>
      </c>
      <c r="D59" s="177" t="s">
        <v>165</v>
      </c>
      <c r="E59" s="178">
        <v>97.591999999999999</v>
      </c>
      <c r="F59" s="179"/>
      <c r="G59" s="109">
        <f t="shared" si="0"/>
        <v>0</v>
      </c>
      <c r="H59" s="180">
        <v>0</v>
      </c>
      <c r="J59" s="221"/>
    </row>
    <row r="60" spans="1:10" ht="21" customHeight="1" thickBot="1">
      <c r="A60" s="28"/>
      <c r="B60" s="29">
        <v>99</v>
      </c>
      <c r="C60" s="29" t="s">
        <v>1033</v>
      </c>
      <c r="D60" s="29"/>
      <c r="E60" s="30"/>
      <c r="F60" s="31"/>
      <c r="G60" s="31">
        <f>G61</f>
        <v>0</v>
      </c>
      <c r="H60" s="30">
        <v>0</v>
      </c>
      <c r="J60" s="221"/>
    </row>
    <row r="61" spans="1:10" ht="23.25" thickBot="1">
      <c r="A61" s="127">
        <v>43</v>
      </c>
      <c r="B61" s="128">
        <v>998276101</v>
      </c>
      <c r="C61" s="128" t="s">
        <v>1034</v>
      </c>
      <c r="D61" s="128" t="s">
        <v>165</v>
      </c>
      <c r="E61" s="129">
        <v>5.5469999999999997</v>
      </c>
      <c r="F61" s="130"/>
      <c r="G61" s="151">
        <f t="shared" si="0"/>
        <v>0</v>
      </c>
      <c r="H61" s="131">
        <v>0</v>
      </c>
      <c r="J61" s="221"/>
    </row>
    <row r="62" spans="1:10" ht="21" customHeight="1">
      <c r="A62" s="52"/>
      <c r="B62" s="53"/>
      <c r="C62" s="53" t="s">
        <v>132</v>
      </c>
      <c r="D62" s="53"/>
      <c r="E62" s="54"/>
      <c r="F62" s="55"/>
      <c r="G62" s="55">
        <f>G11</f>
        <v>0</v>
      </c>
      <c r="H62" s="55">
        <f>H11</f>
        <v>378.14570889999999</v>
      </c>
    </row>
    <row r="64" spans="1:10" ht="12.75">
      <c r="A64" s="411"/>
      <c r="B64" s="411"/>
      <c r="C64" s="411"/>
      <c r="D64" s="411"/>
      <c r="E64" s="411"/>
      <c r="F64" s="411"/>
      <c r="G64" s="411"/>
      <c r="H64" s="411"/>
    </row>
    <row r="65" spans="1:8" ht="42" customHeight="1">
      <c r="A65" s="412"/>
      <c r="B65" s="412"/>
      <c r="C65" s="412"/>
      <c r="D65" s="412"/>
      <c r="E65" s="412"/>
      <c r="F65" s="412"/>
      <c r="G65" s="412"/>
      <c r="H65" s="412"/>
    </row>
  </sheetData>
  <mergeCells count="3">
    <mergeCell ref="A4:B4"/>
    <mergeCell ref="A64:H64"/>
    <mergeCell ref="A65:H65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48</vt:i4>
      </vt:variant>
      <vt:variant>
        <vt:lpstr>Pomenované rozsahy</vt:lpstr>
      </vt:variant>
      <vt:variant>
        <vt:i4>25</vt:i4>
      </vt:variant>
    </vt:vector>
  </HeadingPairs>
  <TitlesOfParts>
    <vt:vector size="73" baseType="lpstr">
      <vt:lpstr>KLR</vt:lpstr>
      <vt:lpstr>162003 - Rekapitulácia objektov</vt:lpstr>
      <vt:lpstr>Všeobecne</vt:lpstr>
      <vt:lpstr>A</vt:lpstr>
      <vt:lpstr>A1</vt:lpstr>
      <vt:lpstr>B</vt:lpstr>
      <vt:lpstr>B1</vt:lpstr>
      <vt:lpstr>B2</vt:lpstr>
      <vt:lpstr>B2-1</vt:lpstr>
      <vt:lpstr>B2-2</vt:lpstr>
      <vt:lpstr>B2-3</vt:lpstr>
      <vt:lpstr>B3</vt:lpstr>
      <vt:lpstr>B3-1</vt:lpstr>
      <vt:lpstr>B3-2</vt:lpstr>
      <vt:lpstr>B3-3</vt:lpstr>
      <vt:lpstr>B3-4</vt:lpstr>
      <vt:lpstr>B3-5</vt:lpstr>
      <vt:lpstr>B4</vt:lpstr>
      <vt:lpstr>B5</vt:lpstr>
      <vt:lpstr>B6</vt:lpstr>
      <vt:lpstr>C</vt:lpstr>
      <vt:lpstr>C1</vt:lpstr>
      <vt:lpstr>C1-1</vt:lpstr>
      <vt:lpstr>C2</vt:lpstr>
      <vt:lpstr>C3</vt:lpstr>
      <vt:lpstr>C4</vt:lpstr>
      <vt:lpstr>V1</vt:lpstr>
      <vt:lpstr>ČS1 st</vt:lpstr>
      <vt:lpstr>ČS1 nn</vt:lpstr>
      <vt:lpstr>ČS1 el</vt:lpstr>
      <vt:lpstr>SO103</vt:lpstr>
      <vt:lpstr>SO104</vt:lpstr>
      <vt:lpstr>SO105</vt:lpstr>
      <vt:lpstr>SO201</vt:lpstr>
      <vt:lpstr>SO202</vt:lpstr>
      <vt:lpstr>SO203</vt:lpstr>
      <vt:lpstr>SO204</vt:lpstr>
      <vt:lpstr>SO205</vt:lpstr>
      <vt:lpstr>SO206</vt:lpstr>
      <vt:lpstr>SO207</vt:lpstr>
      <vt:lpstr>SO208</vt:lpstr>
      <vt:lpstr>SO30</vt:lpstr>
      <vt:lpstr>SO40</vt:lpstr>
      <vt:lpstr>PS101</vt:lpstr>
      <vt:lpstr>PS201</vt:lpstr>
      <vt:lpstr>PS202</vt:lpstr>
      <vt:lpstr>PS203</vt:lpstr>
      <vt:lpstr>PS204</vt:lpstr>
      <vt:lpstr>'162003 - Rekapitulácia objektov'!Názvy_tlače</vt:lpstr>
      <vt:lpstr>A!Názvy_tlače</vt:lpstr>
      <vt:lpstr>'ČS1 nn'!Názvy_tlače</vt:lpstr>
      <vt:lpstr>'ČS1 st'!Názvy_tlače</vt:lpstr>
      <vt:lpstr>'PS101'!Názvy_tlače</vt:lpstr>
      <vt:lpstr>'PS201'!Názvy_tlače</vt:lpstr>
      <vt:lpstr>'PS202'!Názvy_tlače</vt:lpstr>
      <vt:lpstr>'PS203'!Názvy_tlače</vt:lpstr>
      <vt:lpstr>'PS204'!Názvy_tlače</vt:lpstr>
      <vt:lpstr>'SO103'!Názvy_tlače</vt:lpstr>
      <vt:lpstr>'SO104'!Názvy_tlače</vt:lpstr>
      <vt:lpstr>'SO105'!Názvy_tlače</vt:lpstr>
      <vt:lpstr>'SO201'!Názvy_tlače</vt:lpstr>
      <vt:lpstr>'SO202'!Názvy_tlače</vt:lpstr>
      <vt:lpstr>'SO203'!Názvy_tlače</vt:lpstr>
      <vt:lpstr>'SO204'!Názvy_tlače</vt:lpstr>
      <vt:lpstr>'SO205'!Názvy_tlače</vt:lpstr>
      <vt:lpstr>'SO206'!Názvy_tlače</vt:lpstr>
      <vt:lpstr>'SO207'!Názvy_tlače</vt:lpstr>
      <vt:lpstr>'SO208'!Názvy_tlače</vt:lpstr>
      <vt:lpstr>'SO30'!Názvy_tlače</vt:lpstr>
      <vt:lpstr>'SO40'!Názvy_tlače</vt:lpstr>
      <vt:lpstr>'V1'!Názvy_tlače</vt:lpstr>
      <vt:lpstr>'A1'!Oblasť_tlače</vt:lpstr>
      <vt:lpstr>KLR!Oblasť_tlače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2022-09-20T12:47:53Z</cp:lastPrinted>
  <dcterms:created xsi:type="dcterms:W3CDTF">2017-01-04T11:29:47Z</dcterms:created>
  <dcterms:modified xsi:type="dcterms:W3CDTF">2023-07-14T08:34:24Z</dcterms:modified>
</cp:coreProperties>
</file>