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dzucker-my.sharepoint.com/personal/jozef_tydlacka_nordzucker_com/Documents/Dokumenty/2023/LED svetlá/VK/"/>
    </mc:Choice>
  </mc:AlternateContent>
  <xr:revisionPtr revIDLastSave="0" documentId="8_{74B1EBB6-497C-4654-BFB2-D5AFCBFD032B}" xr6:coauthVersionLast="47" xr6:coauthVersionMax="47" xr10:uidLastSave="{00000000-0000-0000-0000-000000000000}"/>
  <bookViews>
    <workbookView xWindow="-120" yWindow="-120" windowWidth="29040" windowHeight="15840" activeTab="1" xr2:uid="{0CCC0B78-314A-44A2-92D9-3423D40C1E1D}"/>
  </bookViews>
  <sheets>
    <sheet name="Rekapitulácia stavby" sheetId="2" r:id="rId1"/>
    <sheet name="1 - Osvetlenie objektov" sheetId="3" r:id="rId2"/>
    <sheet name="Hárok1" sheetId="1" r:id="rId3"/>
  </sheets>
  <externalReferences>
    <externalReference r:id="rId4"/>
  </externalReferences>
  <definedNames>
    <definedName name="_xlnm._FilterDatabase" localSheetId="1" hidden="1">'1 - Osvetlenie objektov'!$C$6:$L$87</definedName>
    <definedName name="_xlnm.Print_Titles" localSheetId="1">'1 - Osvetlenie objektov'!$6:$6</definedName>
    <definedName name="_xlnm.Print_Titles" localSheetId="0">'Rekapitulácia stavby'!$92:$92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3" l="1"/>
  <c r="BG33" i="3" s="1"/>
  <c r="K24" i="3"/>
  <c r="K23" i="3"/>
  <c r="BG23" i="3" s="1"/>
  <c r="K58" i="3"/>
  <c r="K59" i="3"/>
  <c r="K12" i="3"/>
  <c r="BL87" i="3"/>
  <c r="BJ87" i="3"/>
  <c r="BI87" i="3"/>
  <c r="BH87" i="3"/>
  <c r="BF87" i="3"/>
  <c r="U87" i="3"/>
  <c r="S87" i="3"/>
  <c r="Q87" i="3"/>
  <c r="K87" i="3"/>
  <c r="BG87" i="3" s="1"/>
  <c r="K86" i="3"/>
  <c r="K85" i="3"/>
  <c r="BL84" i="3"/>
  <c r="BJ84" i="3"/>
  <c r="BI84" i="3"/>
  <c r="BH84" i="3"/>
  <c r="BF84" i="3"/>
  <c r="U84" i="3"/>
  <c r="S84" i="3"/>
  <c r="Q84" i="3"/>
  <c r="K84" i="3"/>
  <c r="BG84" i="3" s="1"/>
  <c r="BL83" i="3"/>
  <c r="BJ83" i="3"/>
  <c r="BI83" i="3"/>
  <c r="BH83" i="3"/>
  <c r="BF83" i="3"/>
  <c r="U83" i="3"/>
  <c r="S83" i="3"/>
  <c r="Q83" i="3"/>
  <c r="K83" i="3"/>
  <c r="BG83" i="3" s="1"/>
  <c r="BL82" i="3"/>
  <c r="BJ82" i="3"/>
  <c r="BI82" i="3"/>
  <c r="BH82" i="3"/>
  <c r="BF82" i="3"/>
  <c r="U82" i="3"/>
  <c r="S82" i="3"/>
  <c r="Q82" i="3"/>
  <c r="K82" i="3"/>
  <c r="BG82" i="3" s="1"/>
  <c r="BL81" i="3"/>
  <c r="BJ81" i="3"/>
  <c r="BI81" i="3"/>
  <c r="BH81" i="3"/>
  <c r="BF81" i="3"/>
  <c r="U81" i="3"/>
  <c r="S81" i="3"/>
  <c r="Q81" i="3"/>
  <c r="K81" i="3"/>
  <c r="BG81" i="3" s="1"/>
  <c r="BL80" i="3"/>
  <c r="BJ80" i="3"/>
  <c r="BI80" i="3"/>
  <c r="BH80" i="3"/>
  <c r="BF80" i="3"/>
  <c r="U80" i="3"/>
  <c r="S80" i="3"/>
  <c r="Q80" i="3"/>
  <c r="K80" i="3"/>
  <c r="BG80" i="3" s="1"/>
  <c r="BL79" i="3"/>
  <c r="BJ79" i="3"/>
  <c r="BI79" i="3"/>
  <c r="BH79" i="3"/>
  <c r="BF79" i="3"/>
  <c r="U79" i="3"/>
  <c r="S79" i="3"/>
  <c r="Q79" i="3"/>
  <c r="K79" i="3"/>
  <c r="BG79" i="3" s="1"/>
  <c r="BL78" i="3"/>
  <c r="BJ78" i="3"/>
  <c r="BI78" i="3"/>
  <c r="BH78" i="3"/>
  <c r="BF78" i="3"/>
  <c r="U78" i="3"/>
  <c r="S78" i="3"/>
  <c r="Q78" i="3"/>
  <c r="K78" i="3"/>
  <c r="BG78" i="3" s="1"/>
  <c r="BL77" i="3"/>
  <c r="BJ77" i="3"/>
  <c r="BI77" i="3"/>
  <c r="BH77" i="3"/>
  <c r="BF77" i="3"/>
  <c r="U77" i="3"/>
  <c r="S77" i="3"/>
  <c r="Q77" i="3"/>
  <c r="K77" i="3"/>
  <c r="BG77" i="3" s="1"/>
  <c r="BL76" i="3"/>
  <c r="BJ76" i="3"/>
  <c r="BI76" i="3"/>
  <c r="BH76" i="3"/>
  <c r="BF76" i="3"/>
  <c r="U76" i="3"/>
  <c r="S76" i="3"/>
  <c r="Q76" i="3"/>
  <c r="K76" i="3"/>
  <c r="BG76" i="3" s="1"/>
  <c r="BL75" i="3"/>
  <c r="BJ75" i="3"/>
  <c r="BI75" i="3"/>
  <c r="BH75" i="3"/>
  <c r="BF75" i="3"/>
  <c r="U75" i="3"/>
  <c r="S75" i="3"/>
  <c r="Q75" i="3"/>
  <c r="K75" i="3"/>
  <c r="BG75" i="3" s="1"/>
  <c r="BL74" i="3"/>
  <c r="BJ74" i="3"/>
  <c r="BI74" i="3"/>
  <c r="BH74" i="3"/>
  <c r="BF74" i="3"/>
  <c r="U74" i="3"/>
  <c r="S74" i="3"/>
  <c r="Q74" i="3"/>
  <c r="K74" i="3"/>
  <c r="BG74" i="3" s="1"/>
  <c r="BL73" i="3"/>
  <c r="BJ73" i="3"/>
  <c r="BI73" i="3"/>
  <c r="BH73" i="3"/>
  <c r="BF73" i="3"/>
  <c r="U73" i="3"/>
  <c r="S73" i="3"/>
  <c r="Q73" i="3"/>
  <c r="K73" i="3"/>
  <c r="BG73" i="3" s="1"/>
  <c r="BL72" i="3"/>
  <c r="BJ72" i="3"/>
  <c r="BI72" i="3"/>
  <c r="BH72" i="3"/>
  <c r="BF72" i="3"/>
  <c r="U72" i="3"/>
  <c r="S72" i="3"/>
  <c r="Q72" i="3"/>
  <c r="K72" i="3"/>
  <c r="BG72" i="3" s="1"/>
  <c r="BL71" i="3"/>
  <c r="BJ71" i="3"/>
  <c r="BI71" i="3"/>
  <c r="BH71" i="3"/>
  <c r="BF71" i="3"/>
  <c r="U71" i="3"/>
  <c r="S71" i="3"/>
  <c r="Q71" i="3"/>
  <c r="K71" i="3"/>
  <c r="BG71" i="3" s="1"/>
  <c r="BL70" i="3"/>
  <c r="BJ70" i="3"/>
  <c r="BI70" i="3"/>
  <c r="BH70" i="3"/>
  <c r="BF70" i="3"/>
  <c r="U70" i="3"/>
  <c r="S70" i="3"/>
  <c r="Q70" i="3"/>
  <c r="K70" i="3"/>
  <c r="BG70" i="3" s="1"/>
  <c r="BL69" i="3"/>
  <c r="BJ69" i="3"/>
  <c r="BI69" i="3"/>
  <c r="BH69" i="3"/>
  <c r="BF69" i="3"/>
  <c r="U69" i="3"/>
  <c r="S69" i="3"/>
  <c r="Q69" i="3"/>
  <c r="K69" i="3"/>
  <c r="BG69" i="3" s="1"/>
  <c r="BL68" i="3"/>
  <c r="BJ68" i="3"/>
  <c r="BI68" i="3"/>
  <c r="BH68" i="3"/>
  <c r="BF68" i="3"/>
  <c r="U68" i="3"/>
  <c r="S68" i="3"/>
  <c r="Q68" i="3"/>
  <c r="K68" i="3"/>
  <c r="BG68" i="3" s="1"/>
  <c r="BL67" i="3"/>
  <c r="BJ67" i="3"/>
  <c r="BI67" i="3"/>
  <c r="BH67" i="3"/>
  <c r="BF67" i="3"/>
  <c r="U67" i="3"/>
  <c r="S67" i="3"/>
  <c r="Q67" i="3"/>
  <c r="K67" i="3"/>
  <c r="BG67" i="3" s="1"/>
  <c r="BL65" i="3"/>
  <c r="BJ65" i="3"/>
  <c r="BI65" i="3"/>
  <c r="BH65" i="3"/>
  <c r="BF65" i="3"/>
  <c r="U65" i="3"/>
  <c r="S65" i="3"/>
  <c r="Q65" i="3"/>
  <c r="K65" i="3"/>
  <c r="BG65" i="3" s="1"/>
  <c r="BL64" i="3"/>
  <c r="BJ64" i="3"/>
  <c r="BI64" i="3"/>
  <c r="BH64" i="3"/>
  <c r="BF64" i="3"/>
  <c r="U64" i="3"/>
  <c r="S64" i="3"/>
  <c r="Q64" i="3"/>
  <c r="K64" i="3"/>
  <c r="BG64" i="3" s="1"/>
  <c r="K63" i="3"/>
  <c r="K62" i="3"/>
  <c r="BL61" i="3"/>
  <c r="BJ61" i="3"/>
  <c r="BI61" i="3"/>
  <c r="BH61" i="3"/>
  <c r="BF61" i="3"/>
  <c r="U61" i="3"/>
  <c r="S61" i="3"/>
  <c r="Q61" i="3"/>
  <c r="K61" i="3"/>
  <c r="BG61" i="3" s="1"/>
  <c r="BL60" i="3"/>
  <c r="BJ60" i="3"/>
  <c r="BI60" i="3"/>
  <c r="BH60" i="3"/>
  <c r="BF60" i="3"/>
  <c r="U60" i="3"/>
  <c r="S60" i="3"/>
  <c r="Q60" i="3"/>
  <c r="K60" i="3"/>
  <c r="BG60" i="3" s="1"/>
  <c r="BL59" i="3"/>
  <c r="BJ59" i="3"/>
  <c r="BI59" i="3"/>
  <c r="BH59" i="3"/>
  <c r="BF59" i="3"/>
  <c r="U59" i="3"/>
  <c r="S59" i="3"/>
  <c r="Q59" i="3"/>
  <c r="BG59" i="3"/>
  <c r="BL58" i="3"/>
  <c r="BJ58" i="3"/>
  <c r="BI58" i="3"/>
  <c r="BH58" i="3"/>
  <c r="BF58" i="3"/>
  <c r="U58" i="3"/>
  <c r="S58" i="3"/>
  <c r="Q58" i="3"/>
  <c r="BG58" i="3"/>
  <c r="BL57" i="3"/>
  <c r="BJ57" i="3"/>
  <c r="BI57" i="3"/>
  <c r="BH57" i="3"/>
  <c r="BF57" i="3"/>
  <c r="U57" i="3"/>
  <c r="S57" i="3"/>
  <c r="Q57" i="3"/>
  <c r="K57" i="3"/>
  <c r="BG57" i="3" s="1"/>
  <c r="BL56" i="3"/>
  <c r="BJ56" i="3"/>
  <c r="BI56" i="3"/>
  <c r="BH56" i="3"/>
  <c r="BF56" i="3"/>
  <c r="U56" i="3"/>
  <c r="S56" i="3"/>
  <c r="Q56" i="3"/>
  <c r="K56" i="3"/>
  <c r="BG56" i="3" s="1"/>
  <c r="BL55" i="3"/>
  <c r="BJ55" i="3"/>
  <c r="BI55" i="3"/>
  <c r="BH55" i="3"/>
  <c r="BF55" i="3"/>
  <c r="U55" i="3"/>
  <c r="S55" i="3"/>
  <c r="Q55" i="3"/>
  <c r="K55" i="3"/>
  <c r="BG55" i="3" s="1"/>
  <c r="BL54" i="3"/>
  <c r="BJ54" i="3"/>
  <c r="BI54" i="3"/>
  <c r="BH54" i="3"/>
  <c r="BF54" i="3"/>
  <c r="U54" i="3"/>
  <c r="S54" i="3"/>
  <c r="Q54" i="3"/>
  <c r="K54" i="3"/>
  <c r="BG54" i="3" s="1"/>
  <c r="BL53" i="3"/>
  <c r="BJ53" i="3"/>
  <c r="BI53" i="3"/>
  <c r="BH53" i="3"/>
  <c r="BF53" i="3"/>
  <c r="U53" i="3"/>
  <c r="S53" i="3"/>
  <c r="Q53" i="3"/>
  <c r="K53" i="3"/>
  <c r="BG53" i="3" s="1"/>
  <c r="BL52" i="3"/>
  <c r="BJ52" i="3"/>
  <c r="BI52" i="3"/>
  <c r="BH52" i="3"/>
  <c r="BF52" i="3"/>
  <c r="U52" i="3"/>
  <c r="S52" i="3"/>
  <c r="Q52" i="3"/>
  <c r="K52" i="3"/>
  <c r="BG52" i="3" s="1"/>
  <c r="BL51" i="3"/>
  <c r="BJ51" i="3"/>
  <c r="BI51" i="3"/>
  <c r="BH51" i="3"/>
  <c r="BF51" i="3"/>
  <c r="U51" i="3"/>
  <c r="S51" i="3"/>
  <c r="Q51" i="3"/>
  <c r="K51" i="3"/>
  <c r="BG51" i="3" s="1"/>
  <c r="BL50" i="3"/>
  <c r="BJ50" i="3"/>
  <c r="BI50" i="3"/>
  <c r="BH50" i="3"/>
  <c r="BF50" i="3"/>
  <c r="U50" i="3"/>
  <c r="S50" i="3"/>
  <c r="Q50" i="3"/>
  <c r="K50" i="3"/>
  <c r="BG50" i="3" s="1"/>
  <c r="K49" i="3"/>
  <c r="BL48" i="3"/>
  <c r="BJ48" i="3"/>
  <c r="BI48" i="3"/>
  <c r="BH48" i="3"/>
  <c r="BF48" i="3"/>
  <c r="U48" i="3"/>
  <c r="S48" i="3"/>
  <c r="Q48" i="3"/>
  <c r="K48" i="3"/>
  <c r="BG48" i="3" s="1"/>
  <c r="BL47" i="3"/>
  <c r="BJ47" i="3"/>
  <c r="BI47" i="3"/>
  <c r="BH47" i="3"/>
  <c r="BF47" i="3"/>
  <c r="U47" i="3"/>
  <c r="S47" i="3"/>
  <c r="Q47" i="3"/>
  <c r="K47" i="3"/>
  <c r="BG47" i="3" s="1"/>
  <c r="BL46" i="3"/>
  <c r="BJ46" i="3"/>
  <c r="BI46" i="3"/>
  <c r="BH46" i="3"/>
  <c r="BF46" i="3"/>
  <c r="U46" i="3"/>
  <c r="S46" i="3"/>
  <c r="Q46" i="3"/>
  <c r="K46" i="3"/>
  <c r="BG46" i="3" s="1"/>
  <c r="BL45" i="3"/>
  <c r="BJ45" i="3"/>
  <c r="BI45" i="3"/>
  <c r="BH45" i="3"/>
  <c r="BF45" i="3"/>
  <c r="U45" i="3"/>
  <c r="S45" i="3"/>
  <c r="Q45" i="3"/>
  <c r="K45" i="3"/>
  <c r="BG45" i="3" s="1"/>
  <c r="BL44" i="3"/>
  <c r="BJ44" i="3"/>
  <c r="BI44" i="3"/>
  <c r="BH44" i="3"/>
  <c r="BF44" i="3"/>
  <c r="U44" i="3"/>
  <c r="S44" i="3"/>
  <c r="Q44" i="3"/>
  <c r="K44" i="3"/>
  <c r="BG44" i="3" s="1"/>
  <c r="BL43" i="3"/>
  <c r="BJ43" i="3"/>
  <c r="BI43" i="3"/>
  <c r="BH43" i="3"/>
  <c r="BF43" i="3"/>
  <c r="U43" i="3"/>
  <c r="S43" i="3"/>
  <c r="Q43" i="3"/>
  <c r="K43" i="3"/>
  <c r="BG43" i="3" s="1"/>
  <c r="BL42" i="3"/>
  <c r="BJ42" i="3"/>
  <c r="BI42" i="3"/>
  <c r="BH42" i="3"/>
  <c r="BF42" i="3"/>
  <c r="U42" i="3"/>
  <c r="S42" i="3"/>
  <c r="Q42" i="3"/>
  <c r="K42" i="3"/>
  <c r="BG42" i="3" s="1"/>
  <c r="BL41" i="3"/>
  <c r="BJ41" i="3"/>
  <c r="BI41" i="3"/>
  <c r="BH41" i="3"/>
  <c r="BF41" i="3"/>
  <c r="U41" i="3"/>
  <c r="S41" i="3"/>
  <c r="Q41" i="3"/>
  <c r="K41" i="3"/>
  <c r="BG41" i="3" s="1"/>
  <c r="BL40" i="3"/>
  <c r="BJ40" i="3"/>
  <c r="BI40" i="3"/>
  <c r="BH40" i="3"/>
  <c r="BF40" i="3"/>
  <c r="U40" i="3"/>
  <c r="S40" i="3"/>
  <c r="Q40" i="3"/>
  <c r="K40" i="3"/>
  <c r="BG40" i="3" s="1"/>
  <c r="BL39" i="3"/>
  <c r="BJ39" i="3"/>
  <c r="BI39" i="3"/>
  <c r="BH39" i="3"/>
  <c r="BF39" i="3"/>
  <c r="U39" i="3"/>
  <c r="S39" i="3"/>
  <c r="Q39" i="3"/>
  <c r="K39" i="3"/>
  <c r="BG39" i="3" s="1"/>
  <c r="BL38" i="3"/>
  <c r="BJ38" i="3"/>
  <c r="BI38" i="3"/>
  <c r="BH38" i="3"/>
  <c r="BF38" i="3"/>
  <c r="U38" i="3"/>
  <c r="S38" i="3"/>
  <c r="Q38" i="3"/>
  <c r="K38" i="3"/>
  <c r="BG38" i="3" s="1"/>
  <c r="BL37" i="3"/>
  <c r="BJ37" i="3"/>
  <c r="BI37" i="3"/>
  <c r="BH37" i="3"/>
  <c r="BF37" i="3"/>
  <c r="U37" i="3"/>
  <c r="S37" i="3"/>
  <c r="Q37" i="3"/>
  <c r="K37" i="3"/>
  <c r="BG37" i="3" s="1"/>
  <c r="BL36" i="3"/>
  <c r="BJ36" i="3"/>
  <c r="BI36" i="3"/>
  <c r="BH36" i="3"/>
  <c r="BF36" i="3"/>
  <c r="U36" i="3"/>
  <c r="S36" i="3"/>
  <c r="Q36" i="3"/>
  <c r="K36" i="3"/>
  <c r="BG36" i="3" s="1"/>
  <c r="BL35" i="3"/>
  <c r="BJ35" i="3"/>
  <c r="BI35" i="3"/>
  <c r="BH35" i="3"/>
  <c r="BF35" i="3"/>
  <c r="U35" i="3"/>
  <c r="S35" i="3"/>
  <c r="Q35" i="3"/>
  <c r="K35" i="3"/>
  <c r="BG35" i="3" s="1"/>
  <c r="BL34" i="3"/>
  <c r="BJ34" i="3"/>
  <c r="BI34" i="3"/>
  <c r="BH34" i="3"/>
  <c r="BF34" i="3"/>
  <c r="U34" i="3"/>
  <c r="S34" i="3"/>
  <c r="Q34" i="3"/>
  <c r="K34" i="3"/>
  <c r="BG34" i="3" s="1"/>
  <c r="BL33" i="3"/>
  <c r="BJ33" i="3"/>
  <c r="BI33" i="3"/>
  <c r="BH33" i="3"/>
  <c r="BF33" i="3"/>
  <c r="U33" i="3"/>
  <c r="S33" i="3"/>
  <c r="Q33" i="3"/>
  <c r="BL32" i="3"/>
  <c r="BJ32" i="3"/>
  <c r="BI32" i="3"/>
  <c r="BH32" i="3"/>
  <c r="BF32" i="3"/>
  <c r="U32" i="3"/>
  <c r="S32" i="3"/>
  <c r="Q32" i="3"/>
  <c r="K32" i="3"/>
  <c r="BG32" i="3" s="1"/>
  <c r="BL31" i="3"/>
  <c r="BJ31" i="3"/>
  <c r="BI31" i="3"/>
  <c r="BH31" i="3"/>
  <c r="BF31" i="3"/>
  <c r="U31" i="3"/>
  <c r="S31" i="3"/>
  <c r="Q31" i="3"/>
  <c r="K31" i="3"/>
  <c r="BG31" i="3" s="1"/>
  <c r="BL29" i="3"/>
  <c r="BJ29" i="3"/>
  <c r="BI29" i="3"/>
  <c r="BH29" i="3"/>
  <c r="BF29" i="3"/>
  <c r="U29" i="3"/>
  <c r="S29" i="3"/>
  <c r="Q29" i="3"/>
  <c r="K29" i="3"/>
  <c r="BG29" i="3" s="1"/>
  <c r="K28" i="3"/>
  <c r="K27" i="3"/>
  <c r="BL26" i="3"/>
  <c r="BJ26" i="3"/>
  <c r="BI26" i="3"/>
  <c r="BH26" i="3"/>
  <c r="BF26" i="3"/>
  <c r="U26" i="3"/>
  <c r="S26" i="3"/>
  <c r="Q26" i="3"/>
  <c r="K26" i="3"/>
  <c r="BG26" i="3" s="1"/>
  <c r="BL25" i="3"/>
  <c r="BJ25" i="3"/>
  <c r="BI25" i="3"/>
  <c r="BH25" i="3"/>
  <c r="BF25" i="3"/>
  <c r="U25" i="3"/>
  <c r="S25" i="3"/>
  <c r="Q25" i="3"/>
  <c r="K25" i="3"/>
  <c r="BG25" i="3" s="1"/>
  <c r="BL24" i="3"/>
  <c r="BJ24" i="3"/>
  <c r="BI24" i="3"/>
  <c r="BH24" i="3"/>
  <c r="BF24" i="3"/>
  <c r="U24" i="3"/>
  <c r="S24" i="3"/>
  <c r="Q24" i="3"/>
  <c r="BG24" i="3"/>
  <c r="BL23" i="3"/>
  <c r="BJ23" i="3"/>
  <c r="BI23" i="3"/>
  <c r="BH23" i="3"/>
  <c r="BF23" i="3"/>
  <c r="U23" i="3"/>
  <c r="S23" i="3"/>
  <c r="Q23" i="3"/>
  <c r="BL22" i="3"/>
  <c r="BJ22" i="3"/>
  <c r="BI22" i="3"/>
  <c r="BH22" i="3"/>
  <c r="BF22" i="3"/>
  <c r="U22" i="3"/>
  <c r="S22" i="3"/>
  <c r="Q22" i="3"/>
  <c r="K22" i="3"/>
  <c r="BG22" i="3" s="1"/>
  <c r="BL21" i="3"/>
  <c r="BJ21" i="3"/>
  <c r="BI21" i="3"/>
  <c r="BH21" i="3"/>
  <c r="BF21" i="3"/>
  <c r="U21" i="3"/>
  <c r="S21" i="3"/>
  <c r="Q21" i="3"/>
  <c r="K21" i="3"/>
  <c r="BG21" i="3" s="1"/>
  <c r="BL20" i="3"/>
  <c r="BJ20" i="3"/>
  <c r="BI20" i="3"/>
  <c r="BH20" i="3"/>
  <c r="BF20" i="3"/>
  <c r="U20" i="3"/>
  <c r="S20" i="3"/>
  <c r="Q20" i="3"/>
  <c r="K20" i="3"/>
  <c r="BG20" i="3" s="1"/>
  <c r="BL19" i="3"/>
  <c r="BJ19" i="3"/>
  <c r="BI19" i="3"/>
  <c r="BH19" i="3"/>
  <c r="BF19" i="3"/>
  <c r="U19" i="3"/>
  <c r="S19" i="3"/>
  <c r="Q19" i="3"/>
  <c r="K19" i="3"/>
  <c r="BG19" i="3" s="1"/>
  <c r="BL18" i="3"/>
  <c r="BJ18" i="3"/>
  <c r="BI18" i="3"/>
  <c r="BH18" i="3"/>
  <c r="BF18" i="3"/>
  <c r="U18" i="3"/>
  <c r="S18" i="3"/>
  <c r="Q18" i="3"/>
  <c r="K18" i="3"/>
  <c r="BG18" i="3" s="1"/>
  <c r="BL17" i="3"/>
  <c r="BJ17" i="3"/>
  <c r="BI17" i="3"/>
  <c r="BH17" i="3"/>
  <c r="BF17" i="3"/>
  <c r="U17" i="3"/>
  <c r="S17" i="3"/>
  <c r="Q17" i="3"/>
  <c r="K17" i="3"/>
  <c r="BG17" i="3" s="1"/>
  <c r="BL16" i="3"/>
  <c r="BJ16" i="3"/>
  <c r="BI16" i="3"/>
  <c r="BH16" i="3"/>
  <c r="BF16" i="3"/>
  <c r="U16" i="3"/>
  <c r="S16" i="3"/>
  <c r="Q16" i="3"/>
  <c r="K16" i="3"/>
  <c r="BG16" i="3" s="1"/>
  <c r="BL15" i="3"/>
  <c r="BJ15" i="3"/>
  <c r="BI15" i="3"/>
  <c r="BH15" i="3"/>
  <c r="BF15" i="3"/>
  <c r="U15" i="3"/>
  <c r="S15" i="3"/>
  <c r="Q15" i="3"/>
  <c r="K15" i="3"/>
  <c r="BG15" i="3" s="1"/>
  <c r="BL14" i="3"/>
  <c r="BJ14" i="3"/>
  <c r="BI14" i="3"/>
  <c r="BH14" i="3"/>
  <c r="BF14" i="3"/>
  <c r="U14" i="3"/>
  <c r="S14" i="3"/>
  <c r="Q14" i="3"/>
  <c r="K14" i="3"/>
  <c r="BG14" i="3" s="1"/>
  <c r="BL13" i="3"/>
  <c r="BJ13" i="3"/>
  <c r="BI13" i="3"/>
  <c r="BH13" i="3"/>
  <c r="BF13" i="3"/>
  <c r="U13" i="3"/>
  <c r="S13" i="3"/>
  <c r="Q13" i="3"/>
  <c r="K13" i="3"/>
  <c r="BG13" i="3" s="1"/>
  <c r="BL12" i="3"/>
  <c r="BJ12" i="3"/>
  <c r="BI12" i="3"/>
  <c r="BH12" i="3"/>
  <c r="BF12" i="3"/>
  <c r="U12" i="3"/>
  <c r="S12" i="3"/>
  <c r="Q12" i="3"/>
  <c r="BG12" i="3"/>
  <c r="BL11" i="3"/>
  <c r="BJ11" i="3"/>
  <c r="BI11" i="3"/>
  <c r="BH11" i="3"/>
  <c r="BF11" i="3"/>
  <c r="U11" i="3"/>
  <c r="S11" i="3"/>
  <c r="Q11" i="3"/>
  <c r="K11" i="3"/>
  <c r="BG11" i="3" s="1"/>
  <c r="BL10" i="3"/>
  <c r="BJ10" i="3"/>
  <c r="BI10" i="3"/>
  <c r="BH10" i="3"/>
  <c r="BF10" i="3"/>
  <c r="U10" i="3"/>
  <c r="S10" i="3"/>
  <c r="Q10" i="3"/>
  <c r="K10" i="3"/>
  <c r="BG10" i="3" s="1"/>
  <c r="BL9" i="3"/>
  <c r="BJ9" i="3"/>
  <c r="BI9" i="3"/>
  <c r="BH9" i="3"/>
  <c r="BF9" i="3"/>
  <c r="U9" i="3"/>
  <c r="S9" i="3"/>
  <c r="Q9" i="3"/>
  <c r="K9" i="3"/>
  <c r="BG9" i="3" s="1"/>
  <c r="BD95" i="2"/>
  <c r="BC95" i="2"/>
  <c r="BB95" i="2"/>
  <c r="BA95" i="2"/>
  <c r="BA94" i="2" s="1"/>
  <c r="AZ95" i="2"/>
  <c r="AY95" i="2"/>
  <c r="AX95" i="2"/>
  <c r="AW95" i="2"/>
  <c r="AT95" i="2" s="1"/>
  <c r="AN95" i="2" s="1"/>
  <c r="AV95" i="2"/>
  <c r="AU95" i="2"/>
  <c r="AG95" i="2"/>
  <c r="BD94" i="2"/>
  <c r="BC94" i="2"/>
  <c r="AY94" i="2" s="1"/>
  <c r="BB94" i="2"/>
  <c r="AX94" i="2" s="1"/>
  <c r="AZ94" i="2"/>
  <c r="AV94" i="2"/>
  <c r="AK29" i="2" s="1"/>
  <c r="AU94" i="2"/>
  <c r="AS94" i="2"/>
  <c r="AG94" i="2"/>
  <c r="AM90" i="2"/>
  <c r="L90" i="2"/>
  <c r="AM89" i="2"/>
  <c r="AM87" i="2"/>
  <c r="L87" i="2"/>
  <c r="L85" i="2"/>
  <c r="L84" i="2"/>
  <c r="W33" i="2"/>
  <c r="W29" i="2"/>
  <c r="U30" i="3" l="1"/>
  <c r="BL66" i="3"/>
  <c r="K66" i="3" s="1"/>
  <c r="BL8" i="3"/>
  <c r="K8" i="3" s="1"/>
  <c r="BL30" i="3"/>
  <c r="K30" i="3" s="1"/>
  <c r="Q8" i="3"/>
  <c r="U66" i="3"/>
  <c r="S8" i="3"/>
  <c r="U8" i="3"/>
  <c r="Q30" i="3"/>
  <c r="S30" i="3"/>
  <c r="Q66" i="3"/>
  <c r="S66" i="3"/>
  <c r="AW94" i="2"/>
  <c r="W30" i="2"/>
  <c r="W31" i="2"/>
  <c r="W32" i="2"/>
  <c r="U7" i="3" l="1"/>
  <c r="BL7" i="3"/>
  <c r="K7" i="3" s="1"/>
  <c r="AK26" i="2" s="1"/>
  <c r="AK35" i="2" s="1"/>
  <c r="Q7" i="3"/>
  <c r="S7" i="3"/>
  <c r="AK30" i="2"/>
  <c r="AT94" i="2"/>
  <c r="AN94" i="2" s="1"/>
</calcChain>
</file>

<file path=xl/sharedStrings.xml><?xml version="1.0" encoding="utf-8"?>
<sst xmlns="http://schemas.openxmlformats.org/spreadsheetml/2006/main" count="1046" uniqueCount="257">
  <si>
    <t>Export Komplet</t>
  </si>
  <si>
    <t>2.0</t>
  </si>
  <si>
    <t>False</t>
  </si>
  <si>
    <t>{471a906d-b05c-4773-a3b9-7fce77e5ad85}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</si>
  <si>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</si>
  <si>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</si>
  <si>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</si>
  <si>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</si>
  <si>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</si>
  <si>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Kód:</t>
  </si>
  <si>
    <t>Stavba:</t>
  </si>
  <si>
    <t>Považský Cukor a.s. - Osvetlenie objektov - Areál</t>
  </si>
  <si>
    <t>JKSO:</t>
  </si>
  <si>
    <t>KS:</t>
  </si>
  <si>
    <t>Miesto:</t>
  </si>
  <si>
    <t xml:space="preserve"> </t>
  </si>
  <si>
    <t>Dátum:</t>
  </si>
  <si>
    <t>Objednávateľ:</t>
  </si>
  <si>
    <t>Považský Cukor, a.s.</t>
  </si>
  <si>
    <t>IČO:</t>
  </si>
  <si>
    <t>Cukrovarská 311/9, 914 01  Trenčianska Teplá</t>
  </si>
  <si>
    <t>IČ DPH:</t>
  </si>
  <si>
    <t>SK2020267293</t>
  </si>
  <si>
    <t>Zhotoviteľ:</t>
  </si>
  <si>
    <t>URBANIX, s.r.o.</t>
  </si>
  <si>
    <t>Dražkovce 350,  038 02  Dražkovce</t>
  </si>
  <si>
    <t>SK2023368985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</si>
  <si>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</si>
  <si>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</si>
  <si>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</si>
  <si>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</si>
  <si>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</si>
  <si>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</si>
  <si>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</si>
  <si>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</si>
  <si>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</si>
  <si>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</si>
  <si>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</si>
  <si>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</si>
  <si>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</si>
  <si>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</si>
  <si>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</si>
  <si>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</si>
  <si>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</si>
  <si>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</si>
  <si>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</si>
  <si>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</si>
  <si>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</si>
  <si>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</si>
  <si>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</si>
  <si>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</si>
  <si>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Považský Cukor, a.s. , Cukrovarská 311/9, 914 01  Tr. Teplá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</si>
  <si>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</si>
  <si>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</si>
  <si>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</si>
  <si>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</si>
  <si>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</si>
  <si>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</si>
  <si>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Ostat._x005F_x000d_
náklady [EUR]</t>
  </si>
  <si>
    <t>DPH [EUR]</t>
  </si>
  <si>
    <t>Normohodiny [h]</t>
  </si>
  <si>
    <t>DPH základná [EUR]</t>
  </si>
  <si>
    <t>DPH znížená [EUR]</t>
  </si>
  <si>
    <t>DPH základná prenesená_x005F_x000d_
[EUR]</t>
  </si>
  <si>
    <t>DPH znížená prenesená_x005F_x000d_
[EUR]</t>
  </si>
  <si>
    <t>Základňa_x005F_x000d_
DPH základná</t>
  </si>
  <si>
    <t>Základňa_x005F_x000d_
DPH znížená</t>
  </si>
  <si>
    <t>Základňa_x005F_x000d_
DPH zákl. prenesená</t>
  </si>
  <si>
    <t>Základňa_x005F_x000d_
DPH zníž. prenesená</t>
  </si>
  <si>
    <t>Základňa_x005F_x000d_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</si>
  <si>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</si>
  <si>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</si>
  <si>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</si>
  <si>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</si>
  <si>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</si>
  <si>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</si>
  <si>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</si>
  <si>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</si>
  <si>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Osvetlenie objektov</t>
  </si>
  <si>
    <t>STA</t>
  </si>
  <si>
    <t>{a8e4f5eb-494a-43b9-a81a-890ea8300436}</t>
  </si>
  <si>
    <t>Cena celkom [EUR]</t>
  </si>
  <si>
    <t>Náklady z rozpočtu</t>
  </si>
  <si>
    <t>-1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</si>
  <si>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</si>
  <si>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</si>
  <si>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</si>
  <si>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</si>
  <si>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</si>
  <si>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</si>
  <si>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</si>
  <si>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</si>
  <si>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</si>
  <si>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</si>
  <si>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</si>
  <si>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</si>
  <si>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Administratívna budova A</t>
  </si>
  <si>
    <t>ROZPOCET</t>
  </si>
  <si>
    <t>K</t>
  </si>
  <si>
    <t>210201045</t>
  </si>
  <si>
    <t>Zapojenie svietidla na určené miesto</t>
  </si>
  <si>
    <t>ks</t>
  </si>
  <si>
    <t>64</t>
  </si>
  <si>
    <t>2</t>
  </si>
  <si>
    <t>M</t>
  </si>
  <si>
    <t>348130002300</t>
  </si>
  <si>
    <t>Svietidlo LED Panel UXTXBO 600x600 36W 120lm/W 4000K  5Y</t>
  </si>
  <si>
    <t>128</t>
  </si>
  <si>
    <t>4</t>
  </si>
  <si>
    <t>3</t>
  </si>
  <si>
    <t>210201040</t>
  </si>
  <si>
    <t>6</t>
  </si>
  <si>
    <t>348130002415</t>
  </si>
  <si>
    <t>Svietidlo LED Mini Panel UXTXKP 20W 83lm/W 4000K 3Y</t>
  </si>
  <si>
    <t>8</t>
  </si>
  <si>
    <t>5</t>
  </si>
  <si>
    <t>210201265</t>
  </si>
  <si>
    <t>10</t>
  </si>
  <si>
    <t>348130002417</t>
  </si>
  <si>
    <t>Svietidlo LED DustProof UXML 36W 137lm/W 4000K, IP65, IK06, 1228mm</t>
  </si>
  <si>
    <t>12</t>
  </si>
  <si>
    <t>7</t>
  </si>
  <si>
    <t>210192553</t>
  </si>
  <si>
    <t>Trojpólová svorka WAGO 3x0,2-2,5mm</t>
  </si>
  <si>
    <t>14</t>
  </si>
  <si>
    <t>210800159</t>
  </si>
  <si>
    <t>CYKY-J 5x2,5 Kábel pre pevné uloženie, medený STN</t>
  </si>
  <si>
    <t>m</t>
  </si>
  <si>
    <t>210100001</t>
  </si>
  <si>
    <t>Trasovanie a ukotvenie kábla</t>
  </si>
  <si>
    <t>210100001.S</t>
  </si>
  <si>
    <t>Ukončenie vodičov v rozvádzač. vrátane zapojenia a vodičovej koncovky do 2.5 mm2</t>
  </si>
  <si>
    <t>18</t>
  </si>
  <si>
    <t>11</t>
  </si>
  <si>
    <t>210010281</t>
  </si>
  <si>
    <t>I-Príchytka CL 32</t>
  </si>
  <si>
    <t>210010584</t>
  </si>
  <si>
    <t>Trubka VRM 32</t>
  </si>
  <si>
    <t>22</t>
  </si>
  <si>
    <t>210010284</t>
  </si>
  <si>
    <t>Spojka HSFM 32</t>
  </si>
  <si>
    <t>24</t>
  </si>
  <si>
    <t>210010351</t>
  </si>
  <si>
    <t>Krabicová rozvodka z lisovaného izolantu vrátane ukončenia káblov a zapojenia vodičov typ 6455-11 do 4 m</t>
  </si>
  <si>
    <t>26</t>
  </si>
  <si>
    <t>SM</t>
  </si>
  <si>
    <t>Spojovací materiál</t>
  </si>
  <si>
    <t>kpl</t>
  </si>
  <si>
    <t>28</t>
  </si>
  <si>
    <t>PM</t>
  </si>
  <si>
    <t>Podružný materiál</t>
  </si>
  <si>
    <t>%</t>
  </si>
  <si>
    <t>30</t>
  </si>
  <si>
    <t>PPV</t>
  </si>
  <si>
    <t>Podiel pridružených výkonov</t>
  </si>
  <si>
    <t>32</t>
  </si>
  <si>
    <t>DOP</t>
  </si>
  <si>
    <t>Doprava materiálu</t>
  </si>
  <si>
    <t>34</t>
  </si>
  <si>
    <t>210964320</t>
  </si>
  <si>
    <t>Demontáž starých svietidiel na vopred dohodnuté miesto</t>
  </si>
  <si>
    <t>36</t>
  </si>
  <si>
    <t>HZS000113</t>
  </si>
  <si>
    <t>Demontáž starej elektroinštalácie na vopred dohodnuté miesto</t>
  </si>
  <si>
    <t>hod</t>
  </si>
  <si>
    <t>38</t>
  </si>
  <si>
    <t>PL</t>
  </si>
  <si>
    <t>Prenájom lešenia - prenájom lešenia pre vyvýšené stropy</t>
  </si>
  <si>
    <t>RVS</t>
  </si>
  <si>
    <t xml:space="preserve">Revízia svietidiel </t>
  </si>
  <si>
    <t>210900009</t>
  </si>
  <si>
    <t>Likvidácia elekto odpadu v zmysle príslušnej legislatívy.</t>
  </si>
  <si>
    <t>40</t>
  </si>
  <si>
    <t>D2</t>
  </si>
  <si>
    <t>Výroba a exterier</t>
  </si>
  <si>
    <t>21020101768</t>
  </si>
  <si>
    <t>42</t>
  </si>
  <si>
    <t>348370001001</t>
  </si>
  <si>
    <t>Svietidlo LED DustProof UXML 66W 137lm/W 4000K, IP65, IK06, 1568mm</t>
  </si>
  <si>
    <t>44</t>
  </si>
  <si>
    <t>21020101769</t>
  </si>
  <si>
    <t>46</t>
  </si>
  <si>
    <t>348370001002</t>
  </si>
  <si>
    <t>LED Sport UXPV1-3 100W 125lm/W 4000K IP66 IK08</t>
  </si>
  <si>
    <t>48</t>
  </si>
  <si>
    <t>21020101770</t>
  </si>
  <si>
    <t>50</t>
  </si>
  <si>
    <t>348370001003</t>
  </si>
  <si>
    <t>LED mini panel UXPKP 18W 100lm/W 4000K (2Y)</t>
  </si>
  <si>
    <t>52</t>
  </si>
  <si>
    <t>21020101771</t>
  </si>
  <si>
    <t>54</t>
  </si>
  <si>
    <t>348370001004</t>
  </si>
  <si>
    <t>LED Street UX Indus 55W 4000K L2 (5Y)</t>
  </si>
  <si>
    <t>56</t>
  </si>
  <si>
    <t>210201017691</t>
  </si>
  <si>
    <t>58</t>
  </si>
  <si>
    <t>348370001005</t>
  </si>
  <si>
    <t>LED Sport UXPV1-3 300W 25000lm 4000K s  LUX čidlom</t>
  </si>
  <si>
    <t>60</t>
  </si>
  <si>
    <t>21020101693</t>
  </si>
  <si>
    <t>Inštalácia a nastavenie svietidla</t>
  </si>
  <si>
    <t>62</t>
  </si>
  <si>
    <t>21020101692</t>
  </si>
  <si>
    <t>348370001006</t>
  </si>
  <si>
    <t>Reflektor LED UXEM 21W 4000K IP65 s čidlom pohybu EM 21W</t>
  </si>
  <si>
    <t>66</t>
  </si>
  <si>
    <t>68</t>
  </si>
  <si>
    <t>21020101694</t>
  </si>
  <si>
    <t>70</t>
  </si>
  <si>
    <t>348370001007</t>
  </si>
  <si>
    <t>LED DustProof UXVYREXN 74W, 11 172lm 4000K (5Y)</t>
  </si>
  <si>
    <t>72</t>
  </si>
  <si>
    <t>74</t>
  </si>
  <si>
    <t>76</t>
  </si>
  <si>
    <t>78</t>
  </si>
  <si>
    <t>80</t>
  </si>
  <si>
    <t>82</t>
  </si>
  <si>
    <t>84</t>
  </si>
  <si>
    <t>86</t>
  </si>
  <si>
    <t>210201819</t>
  </si>
  <si>
    <t>Výložník 1,5</t>
  </si>
  <si>
    <t>88</t>
  </si>
  <si>
    <t>90</t>
  </si>
  <si>
    <t>92</t>
  </si>
  <si>
    <t>94</t>
  </si>
  <si>
    <t>Doprava</t>
  </si>
  <si>
    <t>96</t>
  </si>
  <si>
    <t>98</t>
  </si>
  <si>
    <t>100</t>
  </si>
  <si>
    <t>102</t>
  </si>
  <si>
    <t>MP</t>
  </si>
  <si>
    <t>Montážna plošina</t>
  </si>
  <si>
    <t>104</t>
  </si>
  <si>
    <t>D3</t>
  </si>
  <si>
    <t>Administratívna budova B</t>
  </si>
  <si>
    <t>Zapojenie svietidlá</t>
  </si>
  <si>
    <t>106</t>
  </si>
  <si>
    <t>108</t>
  </si>
  <si>
    <t>110</t>
  </si>
  <si>
    <t>112</t>
  </si>
  <si>
    <t>114</t>
  </si>
  <si>
    <t>116</t>
  </si>
  <si>
    <t>120</t>
  </si>
  <si>
    <t>122</t>
  </si>
  <si>
    <t>124</t>
  </si>
  <si>
    <t>126</t>
  </si>
  <si>
    <t>130</t>
  </si>
  <si>
    <t>132</t>
  </si>
  <si>
    <t>134</t>
  </si>
  <si>
    <t>136</t>
  </si>
  <si>
    <t>138</t>
  </si>
  <si>
    <t>140</t>
  </si>
  <si>
    <t>142</t>
  </si>
  <si>
    <t>PVS</t>
  </si>
  <si>
    <t>144</t>
  </si>
  <si>
    <t>Alternatívna náhrada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</si>
</sst>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%"/>
    <numFmt numFmtId="165" formatCode="dd\.mm\.yyyy"/>
    <numFmt numFmtId="166" formatCode="#,##0.00000"/>
  </numFmts>
  <fonts count="36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1"/>
    </font>
    <font>
      <sz val="8"/>
      <color rgb="FFFFFFFF"/>
      <name val="Arial CE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b/>
      <sz val="11"/>
      <name val="Arial CE"/>
      <charset val="1"/>
    </font>
    <font>
      <b/>
      <sz val="10"/>
      <name val="Arial CE"/>
      <charset val="1"/>
    </font>
    <font>
      <sz val="10"/>
      <color rgb="FFFFFFFF"/>
      <name val="Arial CE"/>
      <charset val="1"/>
    </font>
    <font>
      <b/>
      <sz val="10"/>
      <color rgb="FFFFFFFF"/>
      <name val="Arial CE"/>
      <charset val="1"/>
    </font>
    <font>
      <b/>
      <sz val="10"/>
      <color rgb="FF969696"/>
      <name val="Arial CE"/>
      <charset val="1"/>
    </font>
    <font>
      <b/>
      <sz val="12"/>
      <name val="Arial CE"/>
      <charset val="1"/>
    </font>
    <font>
      <b/>
      <sz val="10"/>
      <color rgb="FF464646"/>
      <name val="Arial CE"/>
      <charset val="1"/>
    </font>
    <font>
      <sz val="12"/>
      <color rgb="FF969696"/>
      <name val="Arial CE"/>
      <charset val="1"/>
    </font>
    <font>
      <sz val="9"/>
      <name val="Arial CE"/>
      <charset val="1"/>
    </font>
    <font>
      <sz val="9"/>
      <color rgb="FF969696"/>
      <name val="Arial CE"/>
      <charset val="1"/>
    </font>
    <font>
      <b/>
      <sz val="12"/>
      <color rgb="FF960000"/>
      <name val="Arial CE"/>
      <charset val="1"/>
    </font>
    <font>
      <sz val="12"/>
      <name val="Arial CE"/>
      <charset val="1"/>
    </font>
    <font>
      <u/>
      <sz val="11"/>
      <color rgb="FF0000FF"/>
      <name val="Calibri"/>
      <charset val="1"/>
    </font>
    <font>
      <sz val="18"/>
      <color rgb="FF0000FF"/>
      <name val="Wingdings 2"/>
      <charset val="1"/>
    </font>
    <font>
      <sz val="11"/>
      <name val="Arial CE"/>
      <charset val="1"/>
    </font>
    <font>
      <b/>
      <sz val="11"/>
      <color rgb="FF003366"/>
      <name val="Arial CE"/>
      <charset val="1"/>
    </font>
    <font>
      <sz val="11"/>
      <color rgb="FF003366"/>
      <name val="Arial CE"/>
      <charset val="1"/>
    </font>
    <font>
      <sz val="11"/>
      <color rgb="FF969696"/>
      <name val="Arial CE"/>
      <charset val="1"/>
    </font>
    <font>
      <sz val="12"/>
      <color rgb="FF003366"/>
      <name val="Arial CE"/>
      <charset val="1"/>
    </font>
    <font>
      <sz val="8"/>
      <color rgb="FF960000"/>
      <name val="Arial CE"/>
      <charset val="1"/>
    </font>
    <font>
      <b/>
      <sz val="8"/>
      <name val="Arial CE"/>
      <charset val="1"/>
    </font>
    <font>
      <sz val="8"/>
      <color rgb="FF003366"/>
      <name val="Arial CE"/>
      <charset val="1"/>
    </font>
    <font>
      <i/>
      <sz val="9"/>
      <color rgb="FF0000FF"/>
      <name val="Arial CE"/>
      <charset val="1"/>
    </font>
    <font>
      <i/>
      <sz val="8"/>
      <color rgb="FF0000FF"/>
      <name val="Arial CE"/>
      <charset val="1"/>
    </font>
    <font>
      <sz val="9"/>
      <color theme="1"/>
      <name val="Arial CE"/>
      <charset val="1"/>
    </font>
    <font>
      <sz val="9"/>
      <color theme="1"/>
      <name val="Arial CE"/>
      <charset val="238"/>
    </font>
    <font>
      <sz val="9"/>
      <color theme="0"/>
      <name val="Arial CE"/>
      <charset val="1"/>
    </font>
    <font>
      <i/>
      <sz val="9"/>
      <color theme="1"/>
      <name val="Arial CE"/>
      <charset val="1"/>
    </font>
    <font>
      <i/>
      <sz val="9"/>
      <name val="Arial CE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1" fillId="0" borderId="0"/>
    <xf numFmtId="0" fontId="19" fillId="0" borderId="0" applyBorder="0" applyProtection="0"/>
  </cellStyleXfs>
  <cellXfs count="148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/>
    <xf numFmtId="0" fontId="3" fillId="2" borderId="0" xfId="1" applyFont="1" applyFill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4" fontId="6" fillId="0" borderId="0" xfId="1" applyNumberFormat="1" applyFont="1" applyAlignment="1">
      <alignment horizontal="left" vertical="center"/>
    </xf>
    <xf numFmtId="0" fontId="1" fillId="0" borderId="0" xfId="1" applyAlignment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" fillId="0" borderId="4" xfId="1" applyBorder="1"/>
    <xf numFmtId="0" fontId="1" fillId="0" borderId="3" xfId="1" applyBorder="1" applyAlignment="1">
      <alignment vertical="center"/>
    </xf>
    <xf numFmtId="0" fontId="8" fillId="0" borderId="5" xfId="1" applyFont="1" applyBorder="1" applyAlignment="1">
      <alignment horizontal="left" vertical="center"/>
    </xf>
    <xf numFmtId="0" fontId="1" fillId="0" borderId="5" xfId="1" applyBorder="1" applyAlignment="1">
      <alignment vertical="center"/>
    </xf>
    <xf numFmtId="4" fontId="8" fillId="0" borderId="5" xfId="1" applyNumberFormat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9" fillId="0" borderId="3" xfId="1" applyFont="1" applyBorder="1" applyAlignment="1">
      <alignment vertical="center"/>
    </xf>
    <xf numFmtId="164" fontId="5" fillId="0" borderId="0" xfId="1" applyNumberFormat="1" applyFont="1" applyAlignment="1">
      <alignment horizontal="left" vertical="center"/>
    </xf>
    <xf numFmtId="4" fontId="11" fillId="0" borderId="0" xfId="1" applyNumberFormat="1" applyFont="1" applyAlignment="1">
      <alignment vertical="center"/>
    </xf>
    <xf numFmtId="0" fontId="1" fillId="3" borderId="0" xfId="1" applyFill="1" applyAlignment="1">
      <alignment vertical="center"/>
    </xf>
    <xf numFmtId="0" fontId="12" fillId="3" borderId="6" xfId="1" applyFont="1" applyFill="1" applyBorder="1" applyAlignment="1">
      <alignment horizontal="left" vertical="center"/>
    </xf>
    <xf numFmtId="0" fontId="1" fillId="3" borderId="7" xfId="1" applyFill="1" applyBorder="1" applyAlignment="1">
      <alignment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left" vertical="center"/>
    </xf>
    <xf numFmtId="4" fontId="12" fillId="3" borderId="8" xfId="1" applyNumberFormat="1" applyFont="1" applyFill="1" applyBorder="1" applyAlignment="1">
      <alignment vertical="center"/>
    </xf>
    <xf numFmtId="0" fontId="13" fillId="0" borderId="4" xfId="1" applyFont="1" applyBorder="1" applyAlignment="1">
      <alignment horizontal="left" vertical="center"/>
    </xf>
    <xf numFmtId="0" fontId="1" fillId="0" borderId="4" xfId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/>
    </xf>
    <xf numFmtId="165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14" fillId="0" borderId="11" xfId="1" applyFont="1" applyBorder="1" applyAlignment="1">
      <alignment horizontal="center"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5" fillId="4" borderId="6" xfId="1" applyFont="1" applyFill="1" applyBorder="1" applyAlignment="1">
      <alignment horizontal="center" vertical="center"/>
    </xf>
    <xf numFmtId="0" fontId="1" fillId="4" borderId="7" xfId="1" applyFill="1" applyBorder="1" applyAlignment="1">
      <alignment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right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0" xfId="1" applyFont="1" applyFill="1" applyAlignment="1">
      <alignment horizontal="center" vertical="center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3" xfId="1" applyFont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7" fillId="0" borderId="0" xfId="1" applyNumberFormat="1" applyFont="1" applyAlignment="1">
      <alignment horizontal="right" vertical="center"/>
    </xf>
    <xf numFmtId="4" fontId="17" fillId="0" borderId="0" xfId="1" applyNumberFormat="1" applyFont="1" applyAlignment="1">
      <alignment vertical="center"/>
    </xf>
    <xf numFmtId="0" fontId="12" fillId="0" borderId="0" xfId="1" applyFont="1" applyAlignment="1">
      <alignment horizontal="center" vertical="center"/>
    </xf>
    <xf numFmtId="4" fontId="14" fillId="0" borderId="18" xfId="1" applyNumberFormat="1" applyFont="1" applyBorder="1" applyAlignment="1">
      <alignment vertical="center"/>
    </xf>
    <xf numFmtId="4" fontId="14" fillId="0" borderId="0" xfId="1" applyNumberFormat="1" applyFont="1" applyAlignment="1">
      <alignment vertical="center"/>
    </xf>
    <xf numFmtId="166" fontId="14" fillId="0" borderId="0" xfId="1" applyNumberFormat="1" applyFont="1" applyAlignment="1">
      <alignment vertical="center"/>
    </xf>
    <xf numFmtId="4" fontId="14" fillId="0" borderId="14" xfId="1" applyNumberFormat="1" applyFont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20" fillId="0" borderId="0" xfId="2" applyFont="1" applyBorder="1" applyAlignment="1" applyProtection="1">
      <alignment horizontal="center" vertical="center"/>
    </xf>
    <xf numFmtId="0" fontId="21" fillId="0" borderId="3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left" vertical="center" wrapText="1"/>
    </xf>
    <xf numFmtId="0" fontId="23" fillId="0" borderId="0" xfId="1" applyFont="1" applyAlignment="1">
      <alignment vertical="center"/>
    </xf>
    <xf numFmtId="4" fontId="23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4" fontId="24" fillId="0" borderId="19" xfId="1" applyNumberFormat="1" applyFont="1" applyBorder="1" applyAlignment="1">
      <alignment vertical="center"/>
    </xf>
    <xf numFmtId="4" fontId="24" fillId="0" borderId="20" xfId="1" applyNumberFormat="1" applyFont="1" applyBorder="1" applyAlignment="1">
      <alignment vertical="center"/>
    </xf>
    <xf numFmtId="166" fontId="24" fillId="0" borderId="20" xfId="1" applyNumberFormat="1" applyFont="1" applyBorder="1" applyAlignment="1">
      <alignment vertical="center"/>
    </xf>
    <xf numFmtId="4" fontId="24" fillId="0" borderId="21" xfId="1" applyNumberFormat="1" applyFont="1" applyBorder="1" applyAlignment="1">
      <alignment vertical="center"/>
    </xf>
    <xf numFmtId="0" fontId="21" fillId="0" borderId="0" xfId="1" applyFont="1" applyAlignment="1">
      <alignment vertical="center"/>
    </xf>
    <xf numFmtId="0" fontId="21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 wrapText="1"/>
    </xf>
    <xf numFmtId="0" fontId="15" fillId="4" borderId="15" xfId="1" applyFont="1" applyFill="1" applyBorder="1" applyAlignment="1">
      <alignment horizontal="center" vertical="center" wrapText="1"/>
    </xf>
    <xf numFmtId="0" fontId="15" fillId="4" borderId="16" xfId="1" applyFont="1" applyFill="1" applyBorder="1" applyAlignment="1">
      <alignment horizontal="center" vertical="center" wrapText="1"/>
    </xf>
    <xf numFmtId="0" fontId="15" fillId="4" borderId="17" xfId="1" applyFont="1" applyFill="1" applyBorder="1" applyAlignment="1">
      <alignment horizontal="center" vertical="center" wrapText="1"/>
    </xf>
    <xf numFmtId="0" fontId="15" fillId="4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4" fontId="17" fillId="0" borderId="0" xfId="1" applyNumberFormat="1" applyFont="1"/>
    <xf numFmtId="166" fontId="26" fillId="0" borderId="12" xfId="1" applyNumberFormat="1" applyFont="1" applyBorder="1"/>
    <xf numFmtId="166" fontId="26" fillId="0" borderId="13" xfId="1" applyNumberFormat="1" applyFont="1" applyBorder="1"/>
    <xf numFmtId="4" fontId="27" fillId="0" borderId="0" xfId="1" applyNumberFormat="1" applyFont="1" applyAlignment="1">
      <alignment vertical="center"/>
    </xf>
    <xf numFmtId="0" fontId="28" fillId="0" borderId="3" xfId="1" applyFont="1" applyBorder="1"/>
    <xf numFmtId="0" fontId="28" fillId="0" borderId="0" xfId="1" applyFont="1"/>
    <xf numFmtId="0" fontId="28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4" fontId="25" fillId="0" borderId="0" xfId="1" applyNumberFormat="1" applyFont="1"/>
    <xf numFmtId="0" fontId="28" fillId="0" borderId="18" xfId="1" applyFont="1" applyBorder="1"/>
    <xf numFmtId="166" fontId="28" fillId="0" borderId="0" xfId="1" applyNumberFormat="1" applyFont="1"/>
    <xf numFmtId="166" fontId="28" fillId="0" borderId="14" xfId="1" applyNumberFormat="1" applyFont="1" applyBorder="1"/>
    <xf numFmtId="0" fontId="28" fillId="0" borderId="0" xfId="1" applyFont="1" applyAlignment="1">
      <alignment horizontal="center"/>
    </xf>
    <xf numFmtId="4" fontId="28" fillId="0" borderId="0" xfId="1" applyNumberFormat="1" applyFont="1" applyAlignment="1">
      <alignment vertical="center"/>
    </xf>
    <xf numFmtId="0" fontId="1" fillId="0" borderId="3" xfId="1" applyBorder="1" applyAlignment="1" applyProtection="1">
      <alignment vertical="center"/>
      <protection locked="0"/>
    </xf>
    <xf numFmtId="0" fontId="15" fillId="0" borderId="22" xfId="1" applyFont="1" applyBorder="1" applyAlignment="1" applyProtection="1">
      <alignment horizontal="center" vertical="center"/>
      <protection locked="0"/>
    </xf>
    <xf numFmtId="49" fontId="15" fillId="0" borderId="22" xfId="1" applyNumberFormat="1" applyFont="1" applyBorder="1" applyAlignment="1" applyProtection="1">
      <alignment horizontal="left" vertical="center" wrapText="1"/>
      <protection locked="0"/>
    </xf>
    <xf numFmtId="0" fontId="15" fillId="0" borderId="22" xfId="1" applyFont="1" applyBorder="1" applyAlignment="1" applyProtection="1">
      <alignment horizontal="left" vertical="center" wrapText="1"/>
      <protection locked="0"/>
    </xf>
    <xf numFmtId="0" fontId="15" fillId="0" borderId="22" xfId="1" applyFont="1" applyBorder="1" applyAlignment="1" applyProtection="1">
      <alignment horizontal="center" vertical="center" wrapText="1"/>
      <protection locked="0"/>
    </xf>
    <xf numFmtId="4" fontId="15" fillId="0" borderId="22" xfId="1" applyNumberFormat="1" applyFont="1" applyBorder="1" applyAlignment="1" applyProtection="1">
      <alignment vertical="center"/>
      <protection locked="0"/>
    </xf>
    <xf numFmtId="0" fontId="1" fillId="0" borderId="22" xfId="1" applyBorder="1" applyAlignment="1" applyProtection="1">
      <alignment vertical="center"/>
      <protection locked="0"/>
    </xf>
    <xf numFmtId="0" fontId="16" fillId="0" borderId="18" xfId="1" applyFont="1" applyBorder="1" applyAlignment="1">
      <alignment horizontal="left" vertical="center"/>
    </xf>
    <xf numFmtId="0" fontId="16" fillId="0" borderId="0" xfId="1" applyFont="1" applyAlignment="1">
      <alignment horizontal="center" vertical="center"/>
    </xf>
    <xf numFmtId="166" fontId="16" fillId="0" borderId="0" xfId="1" applyNumberFormat="1" applyFont="1" applyAlignment="1">
      <alignment vertical="center"/>
    </xf>
    <xf numFmtId="166" fontId="16" fillId="0" borderId="14" xfId="1" applyNumberFormat="1" applyFont="1" applyBorder="1" applyAlignment="1">
      <alignment vertical="center"/>
    </xf>
    <xf numFmtId="0" fontId="15" fillId="0" borderId="0" xfId="1" applyFont="1" applyAlignment="1">
      <alignment horizontal="left" vertical="center"/>
    </xf>
    <xf numFmtId="4" fontId="1" fillId="0" borderId="0" xfId="1" applyNumberFormat="1" applyAlignment="1">
      <alignment vertical="center"/>
    </xf>
    <xf numFmtId="0" fontId="29" fillId="0" borderId="22" xfId="1" applyFont="1" applyBorder="1" applyAlignment="1" applyProtection="1">
      <alignment horizontal="center" vertical="center"/>
      <protection locked="0"/>
    </xf>
    <xf numFmtId="49" fontId="29" fillId="0" borderId="22" xfId="1" applyNumberFormat="1" applyFont="1" applyBorder="1" applyAlignment="1" applyProtection="1">
      <alignment horizontal="left" vertical="center" wrapText="1"/>
      <protection locked="0"/>
    </xf>
    <xf numFmtId="0" fontId="29" fillId="0" borderId="22" xfId="1" applyFont="1" applyBorder="1" applyAlignment="1" applyProtection="1">
      <alignment horizontal="left" vertical="center" wrapText="1"/>
      <protection locked="0"/>
    </xf>
    <xf numFmtId="0" fontId="29" fillId="0" borderId="22" xfId="1" applyFont="1" applyBorder="1" applyAlignment="1" applyProtection="1">
      <alignment horizontal="center" vertical="center" wrapText="1"/>
      <protection locked="0"/>
    </xf>
    <xf numFmtId="4" fontId="29" fillId="0" borderId="22" xfId="1" applyNumberFormat="1" applyFont="1" applyBorder="1" applyAlignment="1" applyProtection="1">
      <alignment vertical="center"/>
      <protection locked="0"/>
    </xf>
    <xf numFmtId="0" fontId="30" fillId="0" borderId="22" xfId="1" applyFont="1" applyBorder="1" applyAlignment="1" applyProtection="1">
      <alignment vertical="center"/>
      <protection locked="0"/>
    </xf>
    <xf numFmtId="0" fontId="30" fillId="0" borderId="3" xfId="1" applyFont="1" applyBorder="1" applyAlignment="1">
      <alignment vertical="center"/>
    </xf>
    <xf numFmtId="0" fontId="29" fillId="0" borderId="18" xfId="1" applyFont="1" applyBorder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31" fillId="0" borderId="22" xfId="1" applyFont="1" applyBorder="1" applyAlignment="1" applyProtection="1">
      <alignment horizontal="center" vertical="center"/>
      <protection locked="0"/>
    </xf>
    <xf numFmtId="0" fontId="32" fillId="0" borderId="22" xfId="1" applyFont="1" applyBorder="1" applyAlignment="1" applyProtection="1">
      <alignment horizontal="center" vertical="center"/>
      <protection locked="0"/>
    </xf>
    <xf numFmtId="4" fontId="33" fillId="0" borderId="22" xfId="1" applyNumberFormat="1" applyFont="1" applyBorder="1" applyAlignment="1" applyProtection="1">
      <alignment vertical="center"/>
      <protection locked="0"/>
    </xf>
    <xf numFmtId="0" fontId="34" fillId="0" borderId="22" xfId="1" applyFont="1" applyBorder="1" applyAlignment="1" applyProtection="1">
      <alignment horizontal="center" vertical="center"/>
      <protection locked="0"/>
    </xf>
    <xf numFmtId="0" fontId="16" fillId="0" borderId="19" xfId="1" applyFont="1" applyBorder="1" applyAlignment="1">
      <alignment horizontal="left" vertical="center"/>
    </xf>
    <xf numFmtId="0" fontId="16" fillId="0" borderId="20" xfId="1" applyFont="1" applyBorder="1" applyAlignment="1">
      <alignment horizontal="center" vertical="center"/>
    </xf>
    <xf numFmtId="166" fontId="16" fillId="0" borderId="20" xfId="1" applyNumberFormat="1" applyFont="1" applyBorder="1" applyAlignment="1">
      <alignment vertical="center"/>
    </xf>
    <xf numFmtId="166" fontId="16" fillId="0" borderId="21" xfId="1" applyNumberFormat="1" applyFont="1" applyBorder="1" applyAlignment="1">
      <alignment vertical="center"/>
    </xf>
    <xf numFmtId="4" fontId="35" fillId="0" borderId="22" xfId="1" applyNumberFormat="1" applyFont="1" applyBorder="1" applyAlignment="1" applyProtection="1">
      <alignment vertical="center"/>
      <protection locked="0"/>
    </xf>
  </cellXfs>
  <cellStyles count="3">
    <cellStyle name="Hypertextové prepojenie 2" xfId="2" xr:uid="{DB8357B9-A9A8-4130-B10B-F9EC5E2F3747}"/>
    <cellStyle name="Normálna" xfId="0" builtinId="0"/>
    <cellStyle name="Normálna 2" xfId="1" xr:uid="{BADA87C4-3E0B-4037-BAE5-4655169CCAFE}"/>
  </cellStyles>
  <dxfs count="0"/>
  <tableStyles count="1" defaultTableStyle="TableStyleMedium2" defaultPivotStyle="PivotStyleLight16">
    <tableStyle name="Invisible" pivot="0" table="0" count="0" xr9:uid="{680733E4-145C-4E07-A8E8-14FF4D079C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ydlacka\AppData\Local\Microsoft\Windows\INetCache\Content.Outlook\EI65GXHA\POVA&#381;SK&#221;%20CUKOR%20-%20v&#253;mena%20osvetlenia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 - Osvetlenie objektov"/>
    </sheetNames>
    <sheetDataSet>
      <sheetData sheetId="0"/>
      <sheetData sheetId="1">
        <row r="30">
          <cell r="J30">
            <v>305460.93</v>
          </cell>
        </row>
        <row r="33">
          <cell r="F33">
            <v>0</v>
          </cell>
          <cell r="J33">
            <v>0</v>
          </cell>
        </row>
        <row r="34">
          <cell r="F34">
            <v>304973.43</v>
          </cell>
          <cell r="J34">
            <v>60994.69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19">
          <cell r="P1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38A72-2289-473A-8E02-3755EBBA3612}">
  <sheetPr>
    <pageSetUpPr fitToPage="1"/>
  </sheetPr>
  <dimension ref="A1:CM97"/>
  <sheetViews>
    <sheetView showGridLines="0" zoomScaleNormal="100" workbookViewId="0">
      <selection activeCell="AK32" sqref="AK32:AO32"/>
    </sheetView>
  </sheetViews>
  <sheetFormatPr defaultRowHeight="11.25"/>
  <cols>
    <col min="1" max="1" width="7.140625" style="2" customWidth="1"/>
    <col min="2" max="2" width="1.42578125" style="2" customWidth="1"/>
    <col min="3" max="3" width="3.5703125" style="2" customWidth="1"/>
    <col min="4" max="33" width="2.28515625" style="2" customWidth="1"/>
    <col min="34" max="34" width="3.28515625" style="2" customWidth="1"/>
    <col min="35" max="35" width="27.140625" style="2" customWidth="1"/>
    <col min="36" max="37" width="2.140625" style="2" customWidth="1"/>
    <col min="38" max="38" width="7.140625" style="2" customWidth="1"/>
    <col min="39" max="39" width="2.85546875" style="2" customWidth="1"/>
    <col min="40" max="40" width="11.42578125" style="2" customWidth="1"/>
    <col min="41" max="41" width="6.42578125" style="2" customWidth="1"/>
    <col min="42" max="42" width="3.5703125" style="2" customWidth="1"/>
    <col min="43" max="43" width="13.42578125" style="2" hidden="1" customWidth="1"/>
    <col min="44" max="44" width="11.7109375" style="2" customWidth="1"/>
    <col min="45" max="47" width="22.140625" style="2" hidden="1" customWidth="1"/>
    <col min="48" max="49" width="18.5703125" style="2" hidden="1" customWidth="1"/>
    <col min="50" max="51" width="21.42578125" style="2" hidden="1" customWidth="1"/>
    <col min="52" max="52" width="18.5703125" style="2" hidden="1" customWidth="1"/>
    <col min="53" max="53" width="16.42578125" style="2" hidden="1" customWidth="1"/>
    <col min="54" max="54" width="21.42578125" style="2" hidden="1" customWidth="1"/>
    <col min="55" max="55" width="18.5703125" style="2" hidden="1" customWidth="1"/>
    <col min="56" max="56" width="16.42578125" style="2" hidden="1" customWidth="1"/>
    <col min="57" max="57" width="57" style="2" customWidth="1"/>
    <col min="58" max="70" width="7.28515625" style="2" customWidth="1"/>
    <col min="71" max="91" width="8" style="2" hidden="1" customWidth="1"/>
    <col min="92" max="1025" width="7.28515625" style="2" customWidth="1"/>
    <col min="1026" max="16384" width="9.140625" style="2"/>
  </cols>
  <sheetData>
    <row r="1" spans="1:74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spans="1:74" ht="36.950000000000003" customHeight="1">
      <c r="AR2" s="3" t="s">
        <v>4</v>
      </c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S2" s="4" t="s">
        <v>5</v>
      </c>
      <c r="BT2" s="4" t="s">
        <v>6</v>
      </c>
    </row>
    <row r="3" spans="1:74" ht="6.9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/>
      <c r="BS3" s="4" t="s">
        <v>5</v>
      </c>
      <c r="BT3" s="4" t="s">
        <v>6</v>
      </c>
    </row>
    <row r="4" spans="1:74" ht="24.95" customHeight="1">
      <c r="B4" s="7"/>
      <c r="D4" s="8" t="s">
        <v>7</v>
      </c>
      <c r="AR4" s="7"/>
      <c r="AS4" s="9" t="s">
        <v>8</v>
      </c>
      <c r="BS4" s="4" t="s">
        <v>5</v>
      </c>
    </row>
    <row r="5" spans="1:74" ht="12" customHeight="1">
      <c r="B5" s="7"/>
      <c r="D5" s="10" t="s">
        <v>9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R5" s="7"/>
      <c r="BS5" s="4" t="s">
        <v>5</v>
      </c>
    </row>
    <row r="6" spans="1:74" ht="36.950000000000003" customHeight="1">
      <c r="B6" s="7"/>
      <c r="D6" s="12" t="s">
        <v>10</v>
      </c>
      <c r="K6" s="13" t="s">
        <v>11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R6" s="7"/>
      <c r="BS6" s="4" t="s">
        <v>5</v>
      </c>
    </row>
    <row r="7" spans="1:74" ht="12" customHeight="1">
      <c r="B7" s="7"/>
      <c r="D7" s="14" t="s">
        <v>12</v>
      </c>
      <c r="K7" s="15"/>
      <c r="AK7" s="14" t="s">
        <v>13</v>
      </c>
      <c r="AN7" s="15"/>
      <c r="AR7" s="7"/>
      <c r="BS7" s="4" t="s">
        <v>5</v>
      </c>
    </row>
    <row r="8" spans="1:74" ht="12" customHeight="1">
      <c r="B8" s="7"/>
      <c r="D8" s="14" t="s">
        <v>14</v>
      </c>
      <c r="K8" s="15" t="s">
        <v>15</v>
      </c>
      <c r="AK8" s="14" t="s">
        <v>16</v>
      </c>
      <c r="AN8" s="16">
        <v>44672</v>
      </c>
      <c r="AR8" s="7"/>
      <c r="BS8" s="4" t="s">
        <v>5</v>
      </c>
    </row>
    <row r="9" spans="1:74" ht="14.45" customHeight="1">
      <c r="B9" s="7"/>
      <c r="AR9" s="7"/>
      <c r="BS9" s="4" t="s">
        <v>5</v>
      </c>
    </row>
    <row r="10" spans="1:74" ht="12" customHeight="1">
      <c r="B10" s="7"/>
      <c r="D10" s="14" t="s">
        <v>17</v>
      </c>
      <c r="L10" s="17" t="s">
        <v>18</v>
      </c>
      <c r="AK10" s="14" t="s">
        <v>19</v>
      </c>
      <c r="AM10" s="18">
        <v>35716266</v>
      </c>
      <c r="AN10" s="18"/>
      <c r="AR10" s="7"/>
      <c r="BS10" s="4" t="s">
        <v>5</v>
      </c>
    </row>
    <row r="11" spans="1:74" ht="18.399999999999999" customHeight="1">
      <c r="B11" s="7"/>
      <c r="E11" s="15" t="s">
        <v>15</v>
      </c>
      <c r="L11" s="17" t="s">
        <v>20</v>
      </c>
      <c r="AK11" s="14" t="s">
        <v>21</v>
      </c>
      <c r="AM11" s="15" t="s">
        <v>22</v>
      </c>
      <c r="AN11" s="15"/>
      <c r="AR11" s="7"/>
      <c r="BS11" s="4" t="s">
        <v>5</v>
      </c>
    </row>
    <row r="12" spans="1:74" ht="6.95" customHeight="1">
      <c r="B12" s="7"/>
      <c r="AR12" s="7"/>
      <c r="BS12" s="4" t="s">
        <v>5</v>
      </c>
    </row>
    <row r="13" spans="1:74" ht="12" customHeight="1">
      <c r="B13" s="7"/>
      <c r="D13" s="14" t="s">
        <v>23</v>
      </c>
      <c r="L13" s="2" t="s">
        <v>24</v>
      </c>
      <c r="AK13" s="14" t="s">
        <v>19</v>
      </c>
      <c r="AM13" s="18">
        <v>46413421</v>
      </c>
      <c r="AN13" s="18"/>
      <c r="AO13" s="19"/>
      <c r="AR13" s="7"/>
      <c r="BS13" s="4" t="s">
        <v>5</v>
      </c>
    </row>
    <row r="14" spans="1:74" ht="12.75">
      <c r="B14" s="7"/>
      <c r="E14" s="15"/>
      <c r="L14" s="2" t="s">
        <v>25</v>
      </c>
      <c r="AK14" s="14" t="s">
        <v>21</v>
      </c>
      <c r="AM14" s="18" t="s">
        <v>26</v>
      </c>
      <c r="AN14" s="18"/>
      <c r="AR14" s="7"/>
      <c r="BS14" s="4" t="s">
        <v>5</v>
      </c>
    </row>
    <row r="15" spans="1:74" ht="6.95" customHeight="1">
      <c r="B15" s="7"/>
      <c r="AR15" s="7"/>
      <c r="BS15" s="4" t="s">
        <v>2</v>
      </c>
    </row>
    <row r="16" spans="1:74" ht="12" customHeight="1">
      <c r="B16" s="7"/>
      <c r="D16" s="14" t="s">
        <v>27</v>
      </c>
      <c r="AK16" s="14" t="s">
        <v>19</v>
      </c>
      <c r="AN16" s="15"/>
      <c r="AR16" s="7"/>
      <c r="BS16" s="4" t="s">
        <v>2</v>
      </c>
    </row>
    <row r="17" spans="2:71" ht="18.399999999999999" customHeight="1">
      <c r="B17" s="7"/>
      <c r="E17" s="15" t="s">
        <v>15</v>
      </c>
      <c r="AK17" s="14" t="s">
        <v>21</v>
      </c>
      <c r="AN17" s="15"/>
      <c r="AR17" s="7"/>
      <c r="BS17" s="4" t="s">
        <v>28</v>
      </c>
    </row>
    <row r="18" spans="2:71" ht="6.95" customHeight="1">
      <c r="B18" s="7"/>
      <c r="AR18" s="7"/>
      <c r="BS18" s="4" t="s">
        <v>5</v>
      </c>
    </row>
    <row r="19" spans="2:71" ht="12" customHeight="1">
      <c r="B19" s="7"/>
      <c r="D19" s="14" t="s">
        <v>29</v>
      </c>
      <c r="AK19" s="14" t="s">
        <v>19</v>
      </c>
      <c r="AN19" s="15"/>
      <c r="AR19" s="7"/>
      <c r="BS19" s="4" t="s">
        <v>5</v>
      </c>
    </row>
    <row r="20" spans="2:71" ht="18.399999999999999" customHeight="1">
      <c r="B20" s="7"/>
      <c r="E20" s="15"/>
      <c r="AK20" s="14" t="s">
        <v>21</v>
      </c>
      <c r="AN20" s="15"/>
      <c r="AR20" s="7"/>
      <c r="BS20" s="4" t="s">
        <v>28</v>
      </c>
    </row>
    <row r="21" spans="2:71" ht="6.95" customHeight="1">
      <c r="B21" s="7"/>
      <c r="AR21" s="7"/>
    </row>
    <row r="22" spans="2:71" ht="12" customHeight="1">
      <c r="B22" s="7"/>
      <c r="D22" s="14" t="s">
        <v>30</v>
      </c>
      <c r="AR22" s="7"/>
    </row>
    <row r="23" spans="2:71" ht="16.5" customHeight="1">
      <c r="B23" s="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R23" s="7"/>
    </row>
    <row r="24" spans="2:71" ht="6.95" customHeight="1">
      <c r="B24" s="7"/>
      <c r="AR24" s="7"/>
    </row>
    <row r="25" spans="2:71" ht="6.95" customHeight="1">
      <c r="B25" s="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R25" s="7"/>
    </row>
    <row r="26" spans="2:71" s="17" customFormat="1" ht="25.9" customHeight="1">
      <c r="B26" s="21"/>
      <c r="D26" s="22" t="s">
        <v>31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4">
        <f>'1 - Osvetlenie objektov'!K7</f>
        <v>0</v>
      </c>
      <c r="AL26" s="24"/>
      <c r="AM26" s="24"/>
      <c r="AN26" s="24"/>
      <c r="AO26" s="24"/>
      <c r="AR26" s="21"/>
    </row>
    <row r="27" spans="2:71" s="17" customFormat="1" ht="6.95" customHeight="1">
      <c r="B27" s="21"/>
      <c r="AR27" s="21"/>
    </row>
    <row r="28" spans="2:71" s="17" customFormat="1" ht="12.75">
      <c r="B28" s="21"/>
      <c r="L28" s="25" t="s">
        <v>32</v>
      </c>
      <c r="M28" s="25"/>
      <c r="N28" s="25"/>
      <c r="O28" s="25"/>
      <c r="P28" s="25"/>
      <c r="W28" s="25" t="s">
        <v>33</v>
      </c>
      <c r="X28" s="25"/>
      <c r="Y28" s="25"/>
      <c r="Z28" s="25"/>
      <c r="AA28" s="25"/>
      <c r="AB28" s="25"/>
      <c r="AC28" s="25"/>
      <c r="AD28" s="25"/>
      <c r="AE28" s="25"/>
      <c r="AK28" s="25" t="s">
        <v>34</v>
      </c>
      <c r="AL28" s="25"/>
      <c r="AM28" s="25"/>
      <c r="AN28" s="25"/>
      <c r="AO28" s="25"/>
      <c r="AR28" s="21"/>
    </row>
    <row r="29" spans="2:71" s="27" customFormat="1" ht="14.45" customHeight="1">
      <c r="B29" s="26"/>
      <c r="D29" s="14" t="s">
        <v>35</v>
      </c>
      <c r="F29" s="28" t="s">
        <v>36</v>
      </c>
      <c r="L29" s="29">
        <v>0.2</v>
      </c>
      <c r="M29" s="29"/>
      <c r="N29" s="29"/>
      <c r="O29" s="29"/>
      <c r="P29" s="29"/>
      <c r="Q29" s="30"/>
      <c r="R29" s="30"/>
      <c r="S29" s="30"/>
      <c r="T29" s="30"/>
      <c r="U29" s="30"/>
      <c r="V29" s="30"/>
      <c r="W29" s="31">
        <f>ROUND(AZ94, 2)</f>
        <v>0</v>
      </c>
      <c r="X29" s="31"/>
      <c r="Y29" s="31"/>
      <c r="Z29" s="31"/>
      <c r="AA29" s="31"/>
      <c r="AB29" s="31"/>
      <c r="AC29" s="31"/>
      <c r="AD29" s="31"/>
      <c r="AE29" s="31"/>
      <c r="AF29" s="30"/>
      <c r="AG29" s="30"/>
      <c r="AH29" s="30"/>
      <c r="AI29" s="30"/>
      <c r="AJ29" s="30"/>
      <c r="AK29" s="31">
        <f>ROUND(AV94, 2)</f>
        <v>0</v>
      </c>
      <c r="AL29" s="31"/>
      <c r="AM29" s="31"/>
      <c r="AN29" s="31"/>
      <c r="AO29" s="31"/>
      <c r="AP29" s="30"/>
      <c r="AQ29" s="30"/>
      <c r="AR29" s="32"/>
      <c r="AS29" s="30"/>
      <c r="AT29" s="30"/>
      <c r="AU29" s="30"/>
      <c r="AV29" s="30"/>
      <c r="AW29" s="30"/>
      <c r="AX29" s="30"/>
      <c r="AY29" s="30"/>
      <c r="AZ29" s="30"/>
    </row>
    <row r="30" spans="2:71" s="27" customFormat="1" ht="14.45" customHeight="1">
      <c r="B30" s="26"/>
      <c r="F30" s="28" t="s">
        <v>37</v>
      </c>
      <c r="L30" s="29">
        <v>0.2</v>
      </c>
      <c r="M30" s="29"/>
      <c r="N30" s="29"/>
      <c r="O30" s="29"/>
      <c r="P30" s="29"/>
      <c r="Q30" s="30"/>
      <c r="R30" s="30"/>
      <c r="S30" s="30"/>
      <c r="T30" s="30"/>
      <c r="U30" s="30"/>
      <c r="V30" s="30"/>
      <c r="W30" s="31">
        <f>ROUND(BA94, 2)</f>
        <v>304973.43</v>
      </c>
      <c r="X30" s="31"/>
      <c r="Y30" s="31"/>
      <c r="Z30" s="31"/>
      <c r="AA30" s="31"/>
      <c r="AB30" s="31"/>
      <c r="AC30" s="31"/>
      <c r="AD30" s="31"/>
      <c r="AE30" s="31"/>
      <c r="AF30" s="30"/>
      <c r="AG30" s="30"/>
      <c r="AH30" s="30"/>
      <c r="AI30" s="30"/>
      <c r="AJ30" s="30"/>
      <c r="AK30" s="31">
        <f>ROUND(AW94, 2)</f>
        <v>60994.69</v>
      </c>
      <c r="AL30" s="31"/>
      <c r="AM30" s="31"/>
      <c r="AN30" s="31"/>
      <c r="AO30" s="31"/>
      <c r="AP30" s="30"/>
      <c r="AQ30" s="30"/>
      <c r="AR30" s="32"/>
      <c r="AS30" s="30"/>
      <c r="AT30" s="30"/>
      <c r="AU30" s="30"/>
      <c r="AV30" s="30"/>
      <c r="AW30" s="30"/>
      <c r="AX30" s="30"/>
      <c r="AY30" s="30"/>
      <c r="AZ30" s="30"/>
    </row>
    <row r="31" spans="2:71" s="27" customFormat="1" ht="14.45" hidden="1" customHeight="1">
      <c r="B31" s="26"/>
      <c r="F31" s="14" t="s">
        <v>38</v>
      </c>
      <c r="L31" s="33">
        <v>0.2</v>
      </c>
      <c r="M31" s="33"/>
      <c r="N31" s="33"/>
      <c r="O31" s="33"/>
      <c r="P31" s="33"/>
      <c r="W31" s="34">
        <f>ROUND(BB94, 2)</f>
        <v>0</v>
      </c>
      <c r="X31" s="34"/>
      <c r="Y31" s="34"/>
      <c r="Z31" s="34"/>
      <c r="AA31" s="34"/>
      <c r="AB31" s="34"/>
      <c r="AC31" s="34"/>
      <c r="AD31" s="34"/>
      <c r="AE31" s="34"/>
      <c r="AK31" s="34">
        <v>0</v>
      </c>
      <c r="AL31" s="34"/>
      <c r="AM31" s="34"/>
      <c r="AN31" s="34"/>
      <c r="AO31" s="34"/>
      <c r="AR31" s="26"/>
    </row>
    <row r="32" spans="2:71" s="27" customFormat="1" ht="18.75" customHeight="1">
      <c r="B32" s="26"/>
      <c r="F32" s="14" t="s">
        <v>39</v>
      </c>
      <c r="L32" s="33">
        <v>0.2</v>
      </c>
      <c r="M32" s="33"/>
      <c r="N32" s="33"/>
      <c r="O32" s="33"/>
      <c r="P32" s="33"/>
      <c r="W32" s="34">
        <f>ROUND(BC94, 2)</f>
        <v>0</v>
      </c>
      <c r="X32" s="34"/>
      <c r="Y32" s="34"/>
      <c r="Z32" s="34"/>
      <c r="AA32" s="34"/>
      <c r="AB32" s="34"/>
      <c r="AC32" s="34"/>
      <c r="AD32" s="34"/>
      <c r="AE32" s="34"/>
      <c r="AK32" s="34">
        <v>0</v>
      </c>
      <c r="AL32" s="34"/>
      <c r="AM32" s="34"/>
      <c r="AN32" s="34"/>
      <c r="AO32" s="34"/>
      <c r="AR32" s="26"/>
    </row>
    <row r="33" spans="2:52" s="27" customFormat="1" ht="13.5" customHeight="1">
      <c r="B33" s="26"/>
      <c r="F33" s="28" t="s">
        <v>40</v>
      </c>
      <c r="L33" s="29">
        <v>0</v>
      </c>
      <c r="M33" s="29"/>
      <c r="N33" s="29"/>
      <c r="O33" s="29"/>
      <c r="P33" s="29"/>
      <c r="Q33" s="30"/>
      <c r="R33" s="30"/>
      <c r="S33" s="30"/>
      <c r="T33" s="30"/>
      <c r="U33" s="30"/>
      <c r="V33" s="30"/>
      <c r="W33" s="31">
        <f>ROUND(BD94, 2)</f>
        <v>0</v>
      </c>
      <c r="X33" s="31"/>
      <c r="Y33" s="31"/>
      <c r="Z33" s="31"/>
      <c r="AA33" s="31"/>
      <c r="AB33" s="31"/>
      <c r="AC33" s="31"/>
      <c r="AD33" s="31"/>
      <c r="AE33" s="31"/>
      <c r="AF33" s="30"/>
      <c r="AG33" s="30"/>
      <c r="AH33" s="30"/>
      <c r="AI33" s="30"/>
      <c r="AJ33" s="30"/>
      <c r="AK33" s="31">
        <v>0</v>
      </c>
      <c r="AL33" s="31"/>
      <c r="AM33" s="31"/>
      <c r="AN33" s="31"/>
      <c r="AO33" s="31"/>
      <c r="AP33" s="30"/>
      <c r="AQ33" s="30"/>
      <c r="AR33" s="32"/>
      <c r="AS33" s="30"/>
      <c r="AT33" s="30"/>
      <c r="AU33" s="30"/>
      <c r="AV33" s="30"/>
      <c r="AW33" s="30"/>
      <c r="AX33" s="30"/>
      <c r="AY33" s="30"/>
      <c r="AZ33" s="30"/>
    </row>
    <row r="34" spans="2:52" s="17" customFormat="1" ht="20.25" customHeight="1">
      <c r="B34" s="21"/>
      <c r="AR34" s="21"/>
    </row>
    <row r="35" spans="2:52" s="17" customFormat="1" ht="25.9" customHeight="1">
      <c r="B35" s="21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39" t="s">
        <v>43</v>
      </c>
      <c r="Y35" s="39"/>
      <c r="Z35" s="39"/>
      <c r="AA35" s="39"/>
      <c r="AB35" s="39"/>
      <c r="AC35" s="37"/>
      <c r="AD35" s="37"/>
      <c r="AE35" s="37"/>
      <c r="AF35" s="37"/>
      <c r="AG35" s="37"/>
      <c r="AH35" s="37"/>
      <c r="AI35" s="37"/>
      <c r="AJ35" s="37"/>
      <c r="AK35" s="40">
        <f>AK26*1.2</f>
        <v>0</v>
      </c>
      <c r="AL35" s="40"/>
      <c r="AM35" s="40"/>
      <c r="AN35" s="40"/>
      <c r="AO35" s="40"/>
      <c r="AP35" s="35"/>
      <c r="AQ35" s="35"/>
      <c r="AR35" s="21"/>
    </row>
    <row r="36" spans="2:52" s="17" customFormat="1" ht="6.95" customHeight="1">
      <c r="B36" s="21"/>
      <c r="AR36" s="21"/>
    </row>
    <row r="37" spans="2:52" s="17" customFormat="1" ht="14.45" customHeight="1">
      <c r="B37" s="21"/>
      <c r="AR37" s="21"/>
    </row>
    <row r="38" spans="2:52" ht="14.45" customHeight="1">
      <c r="B38" s="7"/>
      <c r="AR38" s="7"/>
    </row>
    <row r="39" spans="2:52" ht="14.45" customHeight="1">
      <c r="B39" s="7"/>
      <c r="AR39" s="7"/>
    </row>
    <row r="40" spans="2:52" ht="14.45" customHeight="1">
      <c r="B40" s="7"/>
      <c r="AR40" s="7"/>
    </row>
    <row r="41" spans="2:52" ht="14.45" customHeight="1">
      <c r="B41" s="7"/>
      <c r="AR41" s="7"/>
    </row>
    <row r="42" spans="2:52" ht="14.45" customHeight="1">
      <c r="B42" s="7"/>
      <c r="AR42" s="7"/>
    </row>
    <row r="43" spans="2:52" ht="14.45" customHeight="1">
      <c r="B43" s="7"/>
      <c r="AR43" s="7"/>
    </row>
    <row r="44" spans="2:52" ht="14.45" customHeight="1">
      <c r="B44" s="7"/>
      <c r="AR44" s="7"/>
    </row>
    <row r="45" spans="2:52" ht="14.45" customHeight="1">
      <c r="B45" s="7"/>
      <c r="AR45" s="7"/>
    </row>
    <row r="46" spans="2:52" ht="14.45" customHeight="1">
      <c r="B46" s="7"/>
      <c r="AR46" s="7"/>
    </row>
    <row r="47" spans="2:52" ht="14.45" customHeight="1">
      <c r="B47" s="7"/>
      <c r="AR47" s="7"/>
    </row>
    <row r="48" spans="2:52" ht="14.45" customHeight="1">
      <c r="B48" s="7"/>
      <c r="AR48" s="7"/>
    </row>
    <row r="49" spans="2:44" s="17" customFormat="1" ht="14.45" customHeight="1">
      <c r="B49" s="21"/>
      <c r="D49" s="41" t="s">
        <v>44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45</v>
      </c>
      <c r="AI49" s="42"/>
      <c r="AJ49" s="42"/>
      <c r="AK49" s="42"/>
      <c r="AL49" s="42"/>
      <c r="AM49" s="42"/>
      <c r="AN49" s="42"/>
      <c r="AO49" s="42"/>
      <c r="AR49" s="21"/>
    </row>
    <row r="50" spans="2:44">
      <c r="B50" s="7"/>
      <c r="AR50" s="7"/>
    </row>
    <row r="51" spans="2:44">
      <c r="B51" s="7"/>
      <c r="AR51" s="7"/>
    </row>
    <row r="52" spans="2:44">
      <c r="B52" s="7"/>
      <c r="AR52" s="7"/>
    </row>
    <row r="53" spans="2:44">
      <c r="B53" s="7"/>
      <c r="AR53" s="7"/>
    </row>
    <row r="54" spans="2:44">
      <c r="B54" s="7"/>
      <c r="AR54" s="7"/>
    </row>
    <row r="55" spans="2:44">
      <c r="B55" s="7"/>
      <c r="AR55" s="7"/>
    </row>
    <row r="56" spans="2:44">
      <c r="B56" s="7"/>
      <c r="AR56" s="7"/>
    </row>
    <row r="57" spans="2:44">
      <c r="B57" s="7"/>
      <c r="AR57" s="7"/>
    </row>
    <row r="58" spans="2:44">
      <c r="B58" s="7"/>
      <c r="AR58" s="7"/>
    </row>
    <row r="59" spans="2:44">
      <c r="B59" s="7"/>
      <c r="AR59" s="7"/>
    </row>
    <row r="60" spans="2:44" s="17" customFormat="1" ht="12.75">
      <c r="B60" s="21"/>
      <c r="D60" s="43" t="s">
        <v>46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43" t="s">
        <v>47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43" t="s">
        <v>46</v>
      </c>
      <c r="AI60" s="23"/>
      <c r="AJ60" s="23"/>
      <c r="AK60" s="23"/>
      <c r="AL60" s="23"/>
      <c r="AM60" s="43" t="s">
        <v>47</v>
      </c>
      <c r="AN60" s="23"/>
      <c r="AO60" s="23"/>
      <c r="AR60" s="21"/>
    </row>
    <row r="61" spans="2:44">
      <c r="B61" s="7"/>
      <c r="AR61" s="7"/>
    </row>
    <row r="62" spans="2:44">
      <c r="B62" s="7"/>
      <c r="AR62" s="7"/>
    </row>
    <row r="63" spans="2:44">
      <c r="B63" s="7"/>
      <c r="AR63" s="7"/>
    </row>
    <row r="64" spans="2:44" s="17" customFormat="1" ht="12.75">
      <c r="B64" s="21"/>
      <c r="D64" s="41" t="s">
        <v>48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49</v>
      </c>
      <c r="AI64" s="42"/>
      <c r="AJ64" s="42"/>
      <c r="AK64" s="42"/>
      <c r="AL64" s="42"/>
      <c r="AM64" s="42"/>
      <c r="AN64" s="42"/>
      <c r="AO64" s="42"/>
      <c r="AR64" s="21"/>
    </row>
    <row r="65" spans="2:44">
      <c r="B65" s="7"/>
      <c r="AR65" s="7"/>
    </row>
    <row r="66" spans="2:44">
      <c r="B66" s="7"/>
      <c r="AR66" s="7"/>
    </row>
    <row r="67" spans="2:44">
      <c r="B67" s="7"/>
      <c r="AR67" s="7"/>
    </row>
    <row r="68" spans="2:44">
      <c r="B68" s="7"/>
      <c r="AR68" s="7"/>
    </row>
    <row r="69" spans="2:44">
      <c r="B69" s="7"/>
      <c r="AR69" s="7"/>
    </row>
    <row r="70" spans="2:44">
      <c r="B70" s="7"/>
      <c r="AR70" s="7"/>
    </row>
    <row r="71" spans="2:44">
      <c r="B71" s="7"/>
      <c r="AR71" s="7"/>
    </row>
    <row r="72" spans="2:44">
      <c r="B72" s="7"/>
      <c r="AR72" s="7"/>
    </row>
    <row r="73" spans="2:44">
      <c r="B73" s="7"/>
      <c r="AR73" s="7"/>
    </row>
    <row r="74" spans="2:44">
      <c r="B74" s="7"/>
      <c r="AR74" s="7"/>
    </row>
    <row r="75" spans="2:44" s="17" customFormat="1" ht="12.75">
      <c r="B75" s="21"/>
      <c r="D75" s="43" t="s">
        <v>46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43" t="s">
        <v>47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43" t="s">
        <v>46</v>
      </c>
      <c r="AI75" s="23"/>
      <c r="AJ75" s="23"/>
      <c r="AK75" s="23"/>
      <c r="AL75" s="23"/>
      <c r="AM75" s="43" t="s">
        <v>47</v>
      </c>
      <c r="AN75" s="23"/>
      <c r="AO75" s="23"/>
      <c r="AR75" s="21"/>
    </row>
    <row r="76" spans="2:44" s="17" customFormat="1">
      <c r="B76" s="21"/>
      <c r="AR76" s="21"/>
    </row>
    <row r="77" spans="2:44" s="17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1"/>
    </row>
    <row r="81" spans="1:91" s="17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1"/>
    </row>
    <row r="82" spans="1:91" s="17" customFormat="1" ht="24.95" customHeight="1">
      <c r="B82" s="21"/>
      <c r="C82" s="8" t="s">
        <v>50</v>
      </c>
      <c r="AR82" s="21"/>
    </row>
    <row r="83" spans="1:91" s="17" customFormat="1" ht="6.95" customHeight="1">
      <c r="B83" s="21"/>
      <c r="AR83" s="21"/>
    </row>
    <row r="84" spans="1:91" s="48" customFormat="1" ht="12" customHeight="1">
      <c r="B84" s="49"/>
      <c r="C84" s="14" t="s">
        <v>9</v>
      </c>
      <c r="L84" s="48">
        <f>K5</f>
        <v>0</v>
      </c>
      <c r="AR84" s="49"/>
    </row>
    <row r="85" spans="1:91" s="50" customFormat="1" ht="36.950000000000003" customHeight="1">
      <c r="B85" s="51"/>
      <c r="C85" s="52" t="s">
        <v>10</v>
      </c>
      <c r="L85" s="53" t="str">
        <f>K6</f>
        <v>Považský Cukor a.s. - Osvetlenie objektov - Areál</v>
      </c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R85" s="51"/>
    </row>
    <row r="86" spans="1:91" s="17" customFormat="1" ht="6.95" customHeight="1">
      <c r="B86" s="21"/>
      <c r="AR86" s="21"/>
    </row>
    <row r="87" spans="1:91" s="17" customFormat="1" ht="12" customHeight="1">
      <c r="B87" s="21"/>
      <c r="C87" s="14" t="s">
        <v>14</v>
      </c>
      <c r="L87" s="54" t="str">
        <f>IF(K8="","",K8)</f>
        <v xml:space="preserve"> </v>
      </c>
      <c r="AI87" s="14" t="s">
        <v>16</v>
      </c>
      <c r="AM87" s="55">
        <f>IF(AN8= "","",AN8)</f>
        <v>44672</v>
      </c>
      <c r="AN87" s="55"/>
      <c r="AR87" s="21"/>
    </row>
    <row r="88" spans="1:91" s="17" customFormat="1" ht="6.95" customHeight="1">
      <c r="B88" s="21"/>
      <c r="AR88" s="21"/>
    </row>
    <row r="89" spans="1:91" s="17" customFormat="1" ht="15.2" customHeight="1">
      <c r="B89" s="21"/>
      <c r="C89" s="14" t="s">
        <v>17</v>
      </c>
      <c r="L89" s="48" t="s">
        <v>51</v>
      </c>
      <c r="AI89" s="14" t="s">
        <v>27</v>
      </c>
      <c r="AM89" s="56" t="str">
        <f>IF(E17="","",E17)</f>
        <v xml:space="preserve"> </v>
      </c>
      <c r="AN89" s="56"/>
      <c r="AO89" s="56"/>
      <c r="AP89" s="56"/>
      <c r="AR89" s="21"/>
      <c r="AS89" s="57" t="s">
        <v>52</v>
      </c>
      <c r="AT89" s="57"/>
      <c r="AU89" s="58"/>
      <c r="AV89" s="58"/>
      <c r="AW89" s="58"/>
      <c r="AX89" s="58"/>
      <c r="AY89" s="58"/>
      <c r="AZ89" s="58"/>
      <c r="BA89" s="58"/>
      <c r="BB89" s="58"/>
      <c r="BC89" s="58"/>
      <c r="BD89" s="59"/>
    </row>
    <row r="90" spans="1:91" s="17" customFormat="1" ht="15.2" customHeight="1">
      <c r="B90" s="21"/>
      <c r="C90" s="14" t="s">
        <v>23</v>
      </c>
      <c r="L90" s="48" t="str">
        <f>IF(E14="","",E14)</f>
        <v/>
      </c>
      <c r="AI90" s="14" t="s">
        <v>29</v>
      </c>
      <c r="AM90" s="56" t="str">
        <f>IF(E20="","",E20)</f>
        <v/>
      </c>
      <c r="AN90" s="56"/>
      <c r="AO90" s="56"/>
      <c r="AP90" s="56"/>
      <c r="AR90" s="21"/>
      <c r="AS90" s="57"/>
      <c r="AT90" s="57"/>
      <c r="BD90" s="60"/>
    </row>
    <row r="91" spans="1:91" s="17" customFormat="1" ht="10.9" customHeight="1">
      <c r="B91" s="21"/>
      <c r="AR91" s="21"/>
      <c r="AS91" s="57"/>
      <c r="AT91" s="57"/>
      <c r="BD91" s="60"/>
    </row>
    <row r="92" spans="1:91" s="17" customFormat="1" ht="29.25" customHeight="1">
      <c r="B92" s="21"/>
      <c r="C92" s="61" t="s">
        <v>53</v>
      </c>
      <c r="D92" s="61"/>
      <c r="E92" s="61"/>
      <c r="F92" s="61"/>
      <c r="G92" s="61"/>
      <c r="H92" s="62"/>
      <c r="I92" s="63" t="s">
        <v>54</v>
      </c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4" t="s">
        <v>55</v>
      </c>
      <c r="AH92" s="64"/>
      <c r="AI92" s="64"/>
      <c r="AJ92" s="64"/>
      <c r="AK92" s="64"/>
      <c r="AL92" s="64"/>
      <c r="AM92" s="64"/>
      <c r="AN92" s="65" t="s">
        <v>56</v>
      </c>
      <c r="AO92" s="65"/>
      <c r="AP92" s="65"/>
      <c r="AQ92" s="66" t="s">
        <v>57</v>
      </c>
      <c r="AR92" s="21"/>
      <c r="AS92" s="67" t="s">
        <v>58</v>
      </c>
      <c r="AT92" s="68" t="s">
        <v>59</v>
      </c>
      <c r="AU92" s="68" t="s">
        <v>60</v>
      </c>
      <c r="AV92" s="68" t="s">
        <v>61</v>
      </c>
      <c r="AW92" s="68" t="s">
        <v>62</v>
      </c>
      <c r="AX92" s="68" t="s">
        <v>63</v>
      </c>
      <c r="AY92" s="68" t="s">
        <v>64</v>
      </c>
      <c r="AZ92" s="68" t="s">
        <v>65</v>
      </c>
      <c r="BA92" s="68" t="s">
        <v>66</v>
      </c>
      <c r="BB92" s="68" t="s">
        <v>67</v>
      </c>
      <c r="BC92" s="68" t="s">
        <v>68</v>
      </c>
      <c r="BD92" s="69" t="s">
        <v>69</v>
      </c>
    </row>
    <row r="93" spans="1:91" s="17" customFormat="1" ht="10.9" customHeight="1">
      <c r="B93" s="21"/>
      <c r="AR93" s="21"/>
      <c r="AS93" s="70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9"/>
    </row>
    <row r="94" spans="1:91" s="71" customFormat="1" ht="32.450000000000003" customHeight="1">
      <c r="B94" s="72"/>
      <c r="C94" s="73" t="s">
        <v>70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5">
        <f>ROUND(AG95,2)</f>
        <v>305460.93</v>
      </c>
      <c r="AH94" s="75"/>
      <c r="AI94" s="75"/>
      <c r="AJ94" s="75"/>
      <c r="AK94" s="75"/>
      <c r="AL94" s="75"/>
      <c r="AM94" s="75"/>
      <c r="AN94" s="76">
        <f>SUM(AG94,AT94)</f>
        <v>366455.62</v>
      </c>
      <c r="AO94" s="76"/>
      <c r="AP94" s="76"/>
      <c r="AQ94" s="77"/>
      <c r="AR94" s="72"/>
      <c r="AS94" s="78">
        <f>ROUND(AS95,2)</f>
        <v>0</v>
      </c>
      <c r="AT94" s="79">
        <f>ROUND(SUM(AV94:AW94),2)</f>
        <v>60994.69</v>
      </c>
      <c r="AU94" s="80">
        <f>ROUND(AU95,5)</f>
        <v>0</v>
      </c>
      <c r="AV94" s="79">
        <f>ROUND(AZ94*L29,2)</f>
        <v>0</v>
      </c>
      <c r="AW94" s="79">
        <f>ROUND(BA94*L30,2)</f>
        <v>60994.69</v>
      </c>
      <c r="AX94" s="79">
        <f>ROUND(BB94*L29,2)</f>
        <v>0</v>
      </c>
      <c r="AY94" s="79">
        <f>ROUND(BC94*L30,2)</f>
        <v>0</v>
      </c>
      <c r="AZ94" s="79">
        <f>ROUND(AZ95,2)</f>
        <v>0</v>
      </c>
      <c r="BA94" s="79">
        <f>ROUND(BA95,2)</f>
        <v>304973.43</v>
      </c>
      <c r="BB94" s="79">
        <f>ROUND(BB95,2)</f>
        <v>0</v>
      </c>
      <c r="BC94" s="79">
        <f>ROUND(BC95,2)</f>
        <v>0</v>
      </c>
      <c r="BD94" s="81">
        <f>ROUND(BD95,2)</f>
        <v>0</v>
      </c>
      <c r="BS94" s="82" t="s">
        <v>71</v>
      </c>
      <c r="BT94" s="82" t="s">
        <v>72</v>
      </c>
      <c r="BU94" s="83" t="s">
        <v>73</v>
      </c>
      <c r="BV94" s="82" t="s">
        <v>74</v>
      </c>
      <c r="BW94" s="82" t="s">
        <v>3</v>
      </c>
      <c r="BX94" s="82" t="s">
        <v>75</v>
      </c>
      <c r="CL94" s="82"/>
    </row>
    <row r="95" spans="1:91" s="95" customFormat="1" ht="16.5" customHeight="1">
      <c r="A95" s="84" t="s">
        <v>76</v>
      </c>
      <c r="B95" s="85"/>
      <c r="C95" s="86"/>
      <c r="D95" s="87" t="s">
        <v>77</v>
      </c>
      <c r="E95" s="87"/>
      <c r="F95" s="87"/>
      <c r="G95" s="87"/>
      <c r="H95" s="87"/>
      <c r="I95" s="88"/>
      <c r="J95" s="87" t="s">
        <v>78</v>
      </c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9">
        <f>'[1]1 - Osvetlenie objektov'!J30</f>
        <v>305460.93</v>
      </c>
      <c r="AH95" s="89"/>
      <c r="AI95" s="89"/>
      <c r="AJ95" s="89"/>
      <c r="AK95" s="89"/>
      <c r="AL95" s="89"/>
      <c r="AM95" s="89"/>
      <c r="AN95" s="89">
        <f>SUM(AG95,AT95)</f>
        <v>366455.62</v>
      </c>
      <c r="AO95" s="89"/>
      <c r="AP95" s="89"/>
      <c r="AQ95" s="90" t="s">
        <v>79</v>
      </c>
      <c r="AR95" s="85"/>
      <c r="AS95" s="91">
        <v>0</v>
      </c>
      <c r="AT95" s="92">
        <f>ROUND(SUM(AV95:AW95),2)</f>
        <v>60994.69</v>
      </c>
      <c r="AU95" s="93">
        <f>'[1]1 - Osvetlenie objektov'!P119</f>
        <v>0</v>
      </c>
      <c r="AV95" s="92">
        <f>'[1]1 - Osvetlenie objektov'!J33</f>
        <v>0</v>
      </c>
      <c r="AW95" s="92">
        <f>'[1]1 - Osvetlenie objektov'!J34</f>
        <v>60994.69</v>
      </c>
      <c r="AX95" s="92">
        <f>'[1]1 - Osvetlenie objektov'!J35</f>
        <v>0</v>
      </c>
      <c r="AY95" s="92">
        <f>'[1]1 - Osvetlenie objektov'!J36</f>
        <v>0</v>
      </c>
      <c r="AZ95" s="92">
        <f>'[1]1 - Osvetlenie objektov'!F33</f>
        <v>0</v>
      </c>
      <c r="BA95" s="92">
        <f>'[1]1 - Osvetlenie objektov'!F34</f>
        <v>304973.43</v>
      </c>
      <c r="BB95" s="92">
        <f>'[1]1 - Osvetlenie objektov'!F35</f>
        <v>0</v>
      </c>
      <c r="BC95" s="92">
        <f>'[1]1 - Osvetlenie objektov'!F36</f>
        <v>0</v>
      </c>
      <c r="BD95" s="94">
        <f>'[1]1 - Osvetlenie objektov'!F37</f>
        <v>0</v>
      </c>
      <c r="BT95" s="96" t="s">
        <v>77</v>
      </c>
      <c r="BV95" s="96" t="s">
        <v>74</v>
      </c>
      <c r="BW95" s="96" t="s">
        <v>80</v>
      </c>
      <c r="BX95" s="96" t="s">
        <v>3</v>
      </c>
      <c r="CL95" s="96"/>
      <c r="CM95" s="96" t="s">
        <v>72</v>
      </c>
    </row>
    <row r="96" spans="1:91" s="17" customFormat="1" ht="30" customHeight="1">
      <c r="B96" s="21"/>
      <c r="AR96" s="21"/>
    </row>
    <row r="97" spans="2:44" s="17" customFormat="1" ht="6.95" customHeight="1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1"/>
    </row>
  </sheetData>
  <mergeCells count="43">
    <mergeCell ref="D95:H95"/>
    <mergeCell ref="J95:AF95"/>
    <mergeCell ref="AG95:AM95"/>
    <mergeCell ref="AN95:AP95"/>
    <mergeCell ref="C92:G92"/>
    <mergeCell ref="I92:AF92"/>
    <mergeCell ref="AG92:AM92"/>
    <mergeCell ref="AN92:AP92"/>
    <mergeCell ref="AG94:AM94"/>
    <mergeCell ref="AN94:AP94"/>
    <mergeCell ref="X35:AB35"/>
    <mergeCell ref="AK35:AO35"/>
    <mergeCell ref="L85:AO85"/>
    <mergeCell ref="AM87:AN87"/>
    <mergeCell ref="AM89:AP89"/>
    <mergeCell ref="AS89:AT91"/>
    <mergeCell ref="AM90:AP90"/>
    <mergeCell ref="L32:P32"/>
    <mergeCell ref="W32:AE32"/>
    <mergeCell ref="AK32:AO32"/>
    <mergeCell ref="L33:P33"/>
    <mergeCell ref="W33:AE33"/>
    <mergeCell ref="AK33:AO33"/>
    <mergeCell ref="L30:P30"/>
    <mergeCell ref="W30:AE30"/>
    <mergeCell ref="AK30:AO30"/>
    <mergeCell ref="L31:P31"/>
    <mergeCell ref="W31:AE31"/>
    <mergeCell ref="AK31:AO31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R2:BE2"/>
    <mergeCell ref="K5:AO5"/>
    <mergeCell ref="K6:AO6"/>
    <mergeCell ref="AM10:AN10"/>
    <mergeCell ref="AM13:AN13"/>
    <mergeCell ref="AM14:AN14"/>
  </mergeCells>
  <hyperlinks>
    <hyperlink ref="A95" location="'1 - Osvetlenie objektov'!C2" display="/" xr:uid="{6AFB2CA2-3C0D-43AC-B4CA-35E1DC4297E6}"/>
  </hyperlink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58203-4385-4D3A-B1C1-5A95EAB5A82C}">
  <sheetPr>
    <pageSetUpPr fitToPage="1"/>
  </sheetPr>
  <dimension ref="B4:BN88"/>
  <sheetViews>
    <sheetView showGridLines="0" tabSelected="1" zoomScale="70" zoomScaleNormal="70" workbookViewId="0">
      <selection activeCell="F27" sqref="F27"/>
    </sheetView>
  </sheetViews>
  <sheetFormatPr defaultRowHeight="11.25"/>
  <cols>
    <col min="1" max="1" width="7.140625" style="2" customWidth="1"/>
    <col min="2" max="2" width="1" style="2" customWidth="1"/>
    <col min="3" max="3" width="3.5703125" style="2" customWidth="1"/>
    <col min="4" max="4" width="3.7109375" style="2" customWidth="1"/>
    <col min="5" max="5" width="13.140625" style="2" customWidth="1"/>
    <col min="6" max="7" width="43.5703125" style="2" customWidth="1"/>
    <col min="8" max="8" width="6.42578125" style="2" customWidth="1"/>
    <col min="9" max="9" width="12" style="2" customWidth="1"/>
    <col min="10" max="10" width="13.5703125" style="2" customWidth="1"/>
    <col min="11" max="11" width="19.140625" style="2" customWidth="1"/>
    <col min="12" max="12" width="19.140625" style="2" hidden="1" customWidth="1"/>
    <col min="13" max="13" width="8" style="2" customWidth="1"/>
    <col min="14" max="14" width="9.28515625" style="2" hidden="1" customWidth="1"/>
    <col min="15" max="15" width="8" style="2" hidden="1" customWidth="1"/>
    <col min="16" max="21" width="12.140625" style="2" hidden="1" customWidth="1"/>
    <col min="22" max="22" width="14" style="2" hidden="1" customWidth="1"/>
    <col min="23" max="23" width="10.5703125" style="2" customWidth="1"/>
    <col min="24" max="24" width="14" style="2" customWidth="1"/>
    <col min="25" max="25" width="10.5703125" style="2" customWidth="1"/>
    <col min="26" max="26" width="12.85546875" style="2" customWidth="1"/>
    <col min="27" max="27" width="9.42578125" style="2" customWidth="1"/>
    <col min="28" max="28" width="12.85546875" style="2" customWidth="1"/>
    <col min="29" max="29" width="14" style="2" customWidth="1"/>
    <col min="30" max="30" width="9.42578125" style="2" customWidth="1"/>
    <col min="31" max="31" width="12.85546875" style="2" customWidth="1"/>
    <col min="32" max="32" width="14" style="2" customWidth="1"/>
    <col min="33" max="44" width="7.28515625" style="2" customWidth="1"/>
    <col min="45" max="66" width="8" style="2" hidden="1" customWidth="1"/>
    <col min="67" max="1026" width="7.28515625" style="2" customWidth="1"/>
    <col min="1027" max="16384" width="9.140625" style="2"/>
  </cols>
  <sheetData>
    <row r="4" spans="2:66" s="17" customFormat="1" ht="6.75" customHeight="1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21"/>
    </row>
    <row r="5" spans="2:66" s="17" customFormat="1" ht="10.35" customHeight="1">
      <c r="B5" s="21"/>
      <c r="M5" s="21"/>
    </row>
    <row r="6" spans="2:66" s="102" customFormat="1" ht="29.25" customHeight="1">
      <c r="B6" s="97"/>
      <c r="C6" s="98" t="s">
        <v>84</v>
      </c>
      <c r="D6" s="99" t="s">
        <v>57</v>
      </c>
      <c r="E6" s="99" t="s">
        <v>53</v>
      </c>
      <c r="F6" s="99" t="s">
        <v>54</v>
      </c>
      <c r="G6" s="99" t="s">
        <v>256</v>
      </c>
      <c r="H6" s="99" t="s">
        <v>85</v>
      </c>
      <c r="I6" s="99" t="s">
        <v>86</v>
      </c>
      <c r="J6" s="99" t="s">
        <v>87</v>
      </c>
      <c r="K6" s="100" t="s">
        <v>81</v>
      </c>
      <c r="L6" s="101" t="s">
        <v>88</v>
      </c>
      <c r="M6" s="97"/>
      <c r="N6" s="67"/>
      <c r="O6" s="68" t="s">
        <v>35</v>
      </c>
      <c r="P6" s="68" t="s">
        <v>89</v>
      </c>
      <c r="Q6" s="68" t="s">
        <v>90</v>
      </c>
      <c r="R6" s="68" t="s">
        <v>91</v>
      </c>
      <c r="S6" s="68" t="s">
        <v>92</v>
      </c>
      <c r="T6" s="68" t="s">
        <v>93</v>
      </c>
      <c r="U6" s="69" t="s">
        <v>94</v>
      </c>
    </row>
    <row r="7" spans="2:66" s="17" customFormat="1" ht="22.9" customHeight="1">
      <c r="B7" s="21"/>
      <c r="C7" s="73" t="s">
        <v>82</v>
      </c>
      <c r="K7" s="103">
        <f>BL7</f>
        <v>0</v>
      </c>
      <c r="M7" s="21"/>
      <c r="N7" s="70"/>
      <c r="O7" s="58"/>
      <c r="P7" s="58"/>
      <c r="Q7" s="104">
        <f>Q8+Q30+Q66</f>
        <v>0</v>
      </c>
      <c r="R7" s="58"/>
      <c r="S7" s="104">
        <f>S8+S30+S66</f>
        <v>0</v>
      </c>
      <c r="T7" s="58"/>
      <c r="U7" s="105">
        <f>U8+U30+U66</f>
        <v>0</v>
      </c>
      <c r="AU7" s="4" t="s">
        <v>71</v>
      </c>
      <c r="AV7" s="4" t="s">
        <v>83</v>
      </c>
      <c r="BL7" s="106">
        <f>BL8+BL30+BL66</f>
        <v>0</v>
      </c>
    </row>
    <row r="8" spans="2:66" s="108" customFormat="1" ht="25.9" customHeight="1">
      <c r="B8" s="107"/>
      <c r="D8" s="109" t="s">
        <v>71</v>
      </c>
      <c r="E8" s="110" t="s">
        <v>95</v>
      </c>
      <c r="F8" s="110" t="s">
        <v>96</v>
      </c>
      <c r="G8" s="110"/>
      <c r="K8" s="111">
        <f>BL8</f>
        <v>0</v>
      </c>
      <c r="M8" s="107"/>
      <c r="N8" s="112"/>
      <c r="Q8" s="113">
        <f>SUM(Q9:Q29)</f>
        <v>0</v>
      </c>
      <c r="S8" s="113">
        <f>SUM(S9:S29)</f>
        <v>0</v>
      </c>
      <c r="U8" s="114">
        <f>SUM(U9:U29)</f>
        <v>0</v>
      </c>
      <c r="AS8" s="109" t="s">
        <v>77</v>
      </c>
      <c r="AU8" s="115" t="s">
        <v>71</v>
      </c>
      <c r="AV8" s="115" t="s">
        <v>72</v>
      </c>
      <c r="AZ8" s="109" t="s">
        <v>97</v>
      </c>
      <c r="BL8" s="116">
        <f>SUM(BL9:BL29)</f>
        <v>0</v>
      </c>
    </row>
    <row r="9" spans="2:66" s="17" customFormat="1" ht="16.5" customHeight="1">
      <c r="B9" s="117"/>
      <c r="C9" s="118" t="s">
        <v>77</v>
      </c>
      <c r="D9" s="118" t="s">
        <v>98</v>
      </c>
      <c r="E9" s="119" t="s">
        <v>99</v>
      </c>
      <c r="F9" s="120" t="s">
        <v>100</v>
      </c>
      <c r="G9" s="120"/>
      <c r="H9" s="121" t="s">
        <v>101</v>
      </c>
      <c r="I9" s="122">
        <v>100</v>
      </c>
      <c r="J9" s="122"/>
      <c r="K9" s="122">
        <f t="shared" ref="K9:K29" si="0">ROUND(J9*I9,2)</f>
        <v>0</v>
      </c>
      <c r="L9" s="123"/>
      <c r="M9" s="21"/>
      <c r="N9" s="124"/>
      <c r="O9" s="125" t="s">
        <v>37</v>
      </c>
      <c r="P9" s="126">
        <v>0</v>
      </c>
      <c r="Q9" s="126">
        <f t="shared" ref="Q9:Q29" si="1">P9*I9</f>
        <v>0</v>
      </c>
      <c r="R9" s="126">
        <v>0</v>
      </c>
      <c r="S9" s="126">
        <f t="shared" ref="S9:S29" si="2">R9*I9</f>
        <v>0</v>
      </c>
      <c r="T9" s="126">
        <v>0</v>
      </c>
      <c r="U9" s="127">
        <f t="shared" ref="U9:U29" si="3">T9*I9</f>
        <v>0</v>
      </c>
      <c r="AS9" s="128" t="s">
        <v>102</v>
      </c>
      <c r="AU9" s="128" t="s">
        <v>98</v>
      </c>
      <c r="AV9" s="128" t="s">
        <v>77</v>
      </c>
      <c r="AZ9" s="4" t="s">
        <v>97</v>
      </c>
      <c r="BF9" s="129">
        <f t="shared" ref="BF9:BF29" si="4">IF(O9="základná",K9,0)</f>
        <v>0</v>
      </c>
      <c r="BG9" s="129">
        <f t="shared" ref="BG9:BG29" si="5">IF(O9="znížená",K9,0)</f>
        <v>0</v>
      </c>
      <c r="BH9" s="129">
        <f t="shared" ref="BH9:BH29" si="6">IF(O9="zákl. prenesená",K9,0)</f>
        <v>0</v>
      </c>
      <c r="BI9" s="129">
        <f t="shared" ref="BI9:BI29" si="7">IF(O9="zníž. prenesená",K9,0)</f>
        <v>0</v>
      </c>
      <c r="BJ9" s="129">
        <f t="shared" ref="BJ9:BJ29" si="8">IF(O9="nulová",K9,0)</f>
        <v>0</v>
      </c>
      <c r="BK9" s="4" t="s">
        <v>103</v>
      </c>
      <c r="BL9" s="129">
        <f t="shared" ref="BL9:BL29" si="9">ROUND(J9*I9,2)</f>
        <v>0</v>
      </c>
      <c r="BM9" s="4" t="s">
        <v>102</v>
      </c>
      <c r="BN9" s="128" t="s">
        <v>103</v>
      </c>
    </row>
    <row r="10" spans="2:66" s="17" customFormat="1" ht="24.2" customHeight="1">
      <c r="B10" s="117"/>
      <c r="C10" s="130" t="s">
        <v>103</v>
      </c>
      <c r="D10" s="130" t="s">
        <v>104</v>
      </c>
      <c r="E10" s="131" t="s">
        <v>105</v>
      </c>
      <c r="F10" s="132" t="s">
        <v>106</v>
      </c>
      <c r="G10" s="132"/>
      <c r="H10" s="133" t="s">
        <v>101</v>
      </c>
      <c r="I10" s="134">
        <v>100</v>
      </c>
      <c r="J10" s="147"/>
      <c r="K10" s="134">
        <f t="shared" si="0"/>
        <v>0</v>
      </c>
      <c r="L10" s="135"/>
      <c r="M10" s="136"/>
      <c r="N10" s="137"/>
      <c r="O10" s="138" t="s">
        <v>37</v>
      </c>
      <c r="P10" s="126">
        <v>0</v>
      </c>
      <c r="Q10" s="126">
        <f t="shared" si="1"/>
        <v>0</v>
      </c>
      <c r="R10" s="126">
        <v>0</v>
      </c>
      <c r="S10" s="126">
        <f t="shared" si="2"/>
        <v>0</v>
      </c>
      <c r="T10" s="126">
        <v>0</v>
      </c>
      <c r="U10" s="127">
        <f t="shared" si="3"/>
        <v>0</v>
      </c>
      <c r="AS10" s="128" t="s">
        <v>107</v>
      </c>
      <c r="AU10" s="128" t="s">
        <v>104</v>
      </c>
      <c r="AV10" s="128" t="s">
        <v>77</v>
      </c>
      <c r="AZ10" s="4" t="s">
        <v>97</v>
      </c>
      <c r="BF10" s="129">
        <f t="shared" si="4"/>
        <v>0</v>
      </c>
      <c r="BG10" s="129">
        <f t="shared" si="5"/>
        <v>0</v>
      </c>
      <c r="BH10" s="129">
        <f t="shared" si="6"/>
        <v>0</v>
      </c>
      <c r="BI10" s="129">
        <f t="shared" si="7"/>
        <v>0</v>
      </c>
      <c r="BJ10" s="129">
        <f t="shared" si="8"/>
        <v>0</v>
      </c>
      <c r="BK10" s="4" t="s">
        <v>103</v>
      </c>
      <c r="BL10" s="129">
        <f t="shared" si="9"/>
        <v>0</v>
      </c>
      <c r="BM10" s="4" t="s">
        <v>107</v>
      </c>
      <c r="BN10" s="128" t="s">
        <v>108</v>
      </c>
    </row>
    <row r="11" spans="2:66" s="17" customFormat="1" ht="16.5" customHeight="1">
      <c r="B11" s="117"/>
      <c r="C11" s="118" t="s">
        <v>109</v>
      </c>
      <c r="D11" s="118" t="s">
        <v>98</v>
      </c>
      <c r="E11" s="119" t="s">
        <v>110</v>
      </c>
      <c r="F11" s="120" t="s">
        <v>100</v>
      </c>
      <c r="G11" s="120"/>
      <c r="H11" s="121" t="s">
        <v>101</v>
      </c>
      <c r="I11" s="122">
        <v>31</v>
      </c>
      <c r="J11" s="122"/>
      <c r="K11" s="122">
        <f t="shared" si="0"/>
        <v>0</v>
      </c>
      <c r="L11" s="123"/>
      <c r="M11" s="21"/>
      <c r="N11" s="124"/>
      <c r="O11" s="125" t="s">
        <v>37</v>
      </c>
      <c r="P11" s="126">
        <v>0</v>
      </c>
      <c r="Q11" s="126">
        <f t="shared" si="1"/>
        <v>0</v>
      </c>
      <c r="R11" s="126">
        <v>0</v>
      </c>
      <c r="S11" s="126">
        <f t="shared" si="2"/>
        <v>0</v>
      </c>
      <c r="T11" s="126">
        <v>0</v>
      </c>
      <c r="U11" s="127">
        <f t="shared" si="3"/>
        <v>0</v>
      </c>
      <c r="AS11" s="128" t="s">
        <v>102</v>
      </c>
      <c r="AU11" s="128" t="s">
        <v>98</v>
      </c>
      <c r="AV11" s="128" t="s">
        <v>77</v>
      </c>
      <c r="AZ11" s="4" t="s">
        <v>97</v>
      </c>
      <c r="BF11" s="129">
        <f t="shared" si="4"/>
        <v>0</v>
      </c>
      <c r="BG11" s="129">
        <f t="shared" si="5"/>
        <v>0</v>
      </c>
      <c r="BH11" s="129">
        <f t="shared" si="6"/>
        <v>0</v>
      </c>
      <c r="BI11" s="129">
        <f t="shared" si="7"/>
        <v>0</v>
      </c>
      <c r="BJ11" s="129">
        <f t="shared" si="8"/>
        <v>0</v>
      </c>
      <c r="BK11" s="4" t="s">
        <v>103</v>
      </c>
      <c r="BL11" s="129">
        <f t="shared" si="9"/>
        <v>0</v>
      </c>
      <c r="BM11" s="4" t="s">
        <v>102</v>
      </c>
      <c r="BN11" s="128" t="s">
        <v>111</v>
      </c>
    </row>
    <row r="12" spans="2:66" s="17" customFormat="1" ht="24.2" customHeight="1">
      <c r="B12" s="117"/>
      <c r="C12" s="130" t="s">
        <v>108</v>
      </c>
      <c r="D12" s="130" t="s">
        <v>104</v>
      </c>
      <c r="E12" s="131" t="s">
        <v>112</v>
      </c>
      <c r="F12" s="132" t="s">
        <v>113</v>
      </c>
      <c r="G12" s="132"/>
      <c r="H12" s="133" t="s">
        <v>101</v>
      </c>
      <c r="I12" s="134">
        <v>31</v>
      </c>
      <c r="J12" s="147"/>
      <c r="K12" s="134">
        <f t="shared" si="0"/>
        <v>0</v>
      </c>
      <c r="L12" s="135"/>
      <c r="M12" s="136"/>
      <c r="N12" s="137"/>
      <c r="O12" s="138" t="s">
        <v>37</v>
      </c>
      <c r="P12" s="126">
        <v>0</v>
      </c>
      <c r="Q12" s="126">
        <f t="shared" si="1"/>
        <v>0</v>
      </c>
      <c r="R12" s="126">
        <v>0</v>
      </c>
      <c r="S12" s="126">
        <f t="shared" si="2"/>
        <v>0</v>
      </c>
      <c r="T12" s="126">
        <v>0</v>
      </c>
      <c r="U12" s="127">
        <f t="shared" si="3"/>
        <v>0</v>
      </c>
      <c r="AS12" s="128" t="s">
        <v>107</v>
      </c>
      <c r="AU12" s="128" t="s">
        <v>104</v>
      </c>
      <c r="AV12" s="128" t="s">
        <v>77</v>
      </c>
      <c r="AZ12" s="4" t="s">
        <v>97</v>
      </c>
      <c r="BF12" s="129">
        <f t="shared" si="4"/>
        <v>0</v>
      </c>
      <c r="BG12" s="129">
        <f t="shared" si="5"/>
        <v>0</v>
      </c>
      <c r="BH12" s="129">
        <f t="shared" si="6"/>
        <v>0</v>
      </c>
      <c r="BI12" s="129">
        <f t="shared" si="7"/>
        <v>0</v>
      </c>
      <c r="BJ12" s="129">
        <f t="shared" si="8"/>
        <v>0</v>
      </c>
      <c r="BK12" s="4" t="s">
        <v>103</v>
      </c>
      <c r="BL12" s="129">
        <f t="shared" si="9"/>
        <v>0</v>
      </c>
      <c r="BM12" s="4" t="s">
        <v>107</v>
      </c>
      <c r="BN12" s="128" t="s">
        <v>114</v>
      </c>
    </row>
    <row r="13" spans="2:66" s="17" customFormat="1" ht="16.5" customHeight="1">
      <c r="B13" s="117"/>
      <c r="C13" s="118" t="s">
        <v>115</v>
      </c>
      <c r="D13" s="118" t="s">
        <v>98</v>
      </c>
      <c r="E13" s="119" t="s">
        <v>116</v>
      </c>
      <c r="F13" s="120" t="s">
        <v>100</v>
      </c>
      <c r="G13" s="120"/>
      <c r="H13" s="121" t="s">
        <v>101</v>
      </c>
      <c r="I13" s="122">
        <v>9</v>
      </c>
      <c r="J13" s="122"/>
      <c r="K13" s="122">
        <f t="shared" si="0"/>
        <v>0</v>
      </c>
      <c r="L13" s="123"/>
      <c r="M13" s="21"/>
      <c r="N13" s="124"/>
      <c r="O13" s="125" t="s">
        <v>37</v>
      </c>
      <c r="P13" s="126">
        <v>0</v>
      </c>
      <c r="Q13" s="126">
        <f t="shared" si="1"/>
        <v>0</v>
      </c>
      <c r="R13" s="126">
        <v>0</v>
      </c>
      <c r="S13" s="126">
        <f t="shared" si="2"/>
        <v>0</v>
      </c>
      <c r="T13" s="126">
        <v>0</v>
      </c>
      <c r="U13" s="127">
        <f t="shared" si="3"/>
        <v>0</v>
      </c>
      <c r="AS13" s="128" t="s">
        <v>102</v>
      </c>
      <c r="AU13" s="128" t="s">
        <v>98</v>
      </c>
      <c r="AV13" s="128" t="s">
        <v>77</v>
      </c>
      <c r="AZ13" s="4" t="s">
        <v>97</v>
      </c>
      <c r="BF13" s="129">
        <f t="shared" si="4"/>
        <v>0</v>
      </c>
      <c r="BG13" s="129">
        <f t="shared" si="5"/>
        <v>0</v>
      </c>
      <c r="BH13" s="129">
        <f t="shared" si="6"/>
        <v>0</v>
      </c>
      <c r="BI13" s="129">
        <f t="shared" si="7"/>
        <v>0</v>
      </c>
      <c r="BJ13" s="129">
        <f t="shared" si="8"/>
        <v>0</v>
      </c>
      <c r="BK13" s="4" t="s">
        <v>103</v>
      </c>
      <c r="BL13" s="129">
        <f t="shared" si="9"/>
        <v>0</v>
      </c>
      <c r="BM13" s="4" t="s">
        <v>102</v>
      </c>
      <c r="BN13" s="128" t="s">
        <v>117</v>
      </c>
    </row>
    <row r="14" spans="2:66" s="17" customFormat="1" ht="24.2" customHeight="1">
      <c r="B14" s="117"/>
      <c r="C14" s="130" t="s">
        <v>111</v>
      </c>
      <c r="D14" s="130" t="s">
        <v>104</v>
      </c>
      <c r="E14" s="131" t="s">
        <v>118</v>
      </c>
      <c r="F14" s="132" t="s">
        <v>119</v>
      </c>
      <c r="G14" s="132"/>
      <c r="H14" s="133" t="s">
        <v>101</v>
      </c>
      <c r="I14" s="134">
        <v>9</v>
      </c>
      <c r="J14" s="147"/>
      <c r="K14" s="134">
        <f t="shared" si="0"/>
        <v>0</v>
      </c>
      <c r="L14" s="135"/>
      <c r="M14" s="136"/>
      <c r="N14" s="137"/>
      <c r="O14" s="138" t="s">
        <v>37</v>
      </c>
      <c r="P14" s="126">
        <v>0</v>
      </c>
      <c r="Q14" s="126">
        <f t="shared" si="1"/>
        <v>0</v>
      </c>
      <c r="R14" s="126">
        <v>0</v>
      </c>
      <c r="S14" s="126">
        <f t="shared" si="2"/>
        <v>0</v>
      </c>
      <c r="T14" s="126">
        <v>0</v>
      </c>
      <c r="U14" s="127">
        <f t="shared" si="3"/>
        <v>0</v>
      </c>
      <c r="AS14" s="128" t="s">
        <v>107</v>
      </c>
      <c r="AU14" s="128" t="s">
        <v>104</v>
      </c>
      <c r="AV14" s="128" t="s">
        <v>77</v>
      </c>
      <c r="AZ14" s="4" t="s">
        <v>97</v>
      </c>
      <c r="BF14" s="129">
        <f t="shared" si="4"/>
        <v>0</v>
      </c>
      <c r="BG14" s="129">
        <f t="shared" si="5"/>
        <v>0</v>
      </c>
      <c r="BH14" s="129">
        <f t="shared" si="6"/>
        <v>0</v>
      </c>
      <c r="BI14" s="129">
        <f t="shared" si="7"/>
        <v>0</v>
      </c>
      <c r="BJ14" s="129">
        <f t="shared" si="8"/>
        <v>0</v>
      </c>
      <c r="BK14" s="4" t="s">
        <v>103</v>
      </c>
      <c r="BL14" s="129">
        <f t="shared" si="9"/>
        <v>0</v>
      </c>
      <c r="BM14" s="4" t="s">
        <v>107</v>
      </c>
      <c r="BN14" s="128" t="s">
        <v>120</v>
      </c>
    </row>
    <row r="15" spans="2:66" s="17" customFormat="1" ht="16.5" customHeight="1">
      <c r="B15" s="117"/>
      <c r="C15" s="139" t="s">
        <v>121</v>
      </c>
      <c r="D15" s="118" t="s">
        <v>98</v>
      </c>
      <c r="E15" s="119" t="s">
        <v>122</v>
      </c>
      <c r="F15" s="120" t="s">
        <v>123</v>
      </c>
      <c r="G15" s="120"/>
      <c r="H15" s="121" t="s">
        <v>101</v>
      </c>
      <c r="I15" s="122">
        <v>602</v>
      </c>
      <c r="J15" s="122"/>
      <c r="K15" s="122">
        <f t="shared" si="0"/>
        <v>0</v>
      </c>
      <c r="L15" s="123"/>
      <c r="M15" s="21"/>
      <c r="N15" s="124"/>
      <c r="O15" s="125" t="s">
        <v>37</v>
      </c>
      <c r="P15" s="126">
        <v>0</v>
      </c>
      <c r="Q15" s="126">
        <f t="shared" si="1"/>
        <v>0</v>
      </c>
      <c r="R15" s="126">
        <v>0</v>
      </c>
      <c r="S15" s="126">
        <f t="shared" si="2"/>
        <v>0</v>
      </c>
      <c r="T15" s="126">
        <v>0</v>
      </c>
      <c r="U15" s="127">
        <f t="shared" si="3"/>
        <v>0</v>
      </c>
      <c r="AS15" s="128" t="s">
        <v>102</v>
      </c>
      <c r="AU15" s="128" t="s">
        <v>98</v>
      </c>
      <c r="AV15" s="128" t="s">
        <v>77</v>
      </c>
      <c r="AZ15" s="4" t="s">
        <v>97</v>
      </c>
      <c r="BF15" s="129">
        <f t="shared" si="4"/>
        <v>0</v>
      </c>
      <c r="BG15" s="129">
        <f t="shared" si="5"/>
        <v>0</v>
      </c>
      <c r="BH15" s="129">
        <f t="shared" si="6"/>
        <v>0</v>
      </c>
      <c r="BI15" s="129">
        <f t="shared" si="7"/>
        <v>0</v>
      </c>
      <c r="BJ15" s="129">
        <f t="shared" si="8"/>
        <v>0</v>
      </c>
      <c r="BK15" s="4" t="s">
        <v>103</v>
      </c>
      <c r="BL15" s="129">
        <f t="shared" si="9"/>
        <v>0</v>
      </c>
      <c r="BM15" s="4" t="s">
        <v>102</v>
      </c>
      <c r="BN15" s="128" t="s">
        <v>124</v>
      </c>
    </row>
    <row r="16" spans="2:66" s="17" customFormat="1" ht="24.2" customHeight="1">
      <c r="B16" s="117"/>
      <c r="C16" s="140" t="s">
        <v>117</v>
      </c>
      <c r="D16" s="118" t="s">
        <v>98</v>
      </c>
      <c r="E16" s="119" t="s">
        <v>130</v>
      </c>
      <c r="F16" s="120" t="s">
        <v>131</v>
      </c>
      <c r="G16" s="120"/>
      <c r="H16" s="121" t="s">
        <v>101</v>
      </c>
      <c r="I16" s="122">
        <v>140</v>
      </c>
      <c r="J16" s="122"/>
      <c r="K16" s="122">
        <f t="shared" si="0"/>
        <v>0</v>
      </c>
      <c r="L16" s="123"/>
      <c r="M16" s="21"/>
      <c r="N16" s="124"/>
      <c r="O16" s="125" t="s">
        <v>37</v>
      </c>
      <c r="P16" s="126">
        <v>0</v>
      </c>
      <c r="Q16" s="126">
        <f t="shared" si="1"/>
        <v>0</v>
      </c>
      <c r="R16" s="126">
        <v>0</v>
      </c>
      <c r="S16" s="126">
        <f t="shared" si="2"/>
        <v>0</v>
      </c>
      <c r="T16" s="126">
        <v>0</v>
      </c>
      <c r="U16" s="127">
        <f t="shared" si="3"/>
        <v>0</v>
      </c>
      <c r="AS16" s="128" t="s">
        <v>102</v>
      </c>
      <c r="AU16" s="128" t="s">
        <v>98</v>
      </c>
      <c r="AV16" s="128" t="s">
        <v>77</v>
      </c>
      <c r="AZ16" s="4" t="s">
        <v>97</v>
      </c>
      <c r="BF16" s="129">
        <f t="shared" si="4"/>
        <v>0</v>
      </c>
      <c r="BG16" s="129">
        <f t="shared" si="5"/>
        <v>0</v>
      </c>
      <c r="BH16" s="129">
        <f t="shared" si="6"/>
        <v>0</v>
      </c>
      <c r="BI16" s="129">
        <f t="shared" si="7"/>
        <v>0</v>
      </c>
      <c r="BJ16" s="129">
        <f t="shared" si="8"/>
        <v>0</v>
      </c>
      <c r="BK16" s="4" t="s">
        <v>103</v>
      </c>
      <c r="BL16" s="129">
        <f t="shared" si="9"/>
        <v>0</v>
      </c>
      <c r="BM16" s="4" t="s">
        <v>102</v>
      </c>
      <c r="BN16" s="128" t="s">
        <v>132</v>
      </c>
    </row>
    <row r="17" spans="2:66" s="17" customFormat="1" ht="16.5" customHeight="1">
      <c r="B17" s="117"/>
      <c r="C17" s="139" t="s">
        <v>133</v>
      </c>
      <c r="D17" s="118" t="s">
        <v>98</v>
      </c>
      <c r="E17" s="119" t="s">
        <v>134</v>
      </c>
      <c r="F17" s="120" t="s">
        <v>135</v>
      </c>
      <c r="G17" s="120"/>
      <c r="H17" s="121" t="s">
        <v>101</v>
      </c>
      <c r="I17" s="122">
        <v>250</v>
      </c>
      <c r="J17" s="122"/>
      <c r="K17" s="122">
        <f t="shared" si="0"/>
        <v>0</v>
      </c>
      <c r="L17" s="123"/>
      <c r="M17" s="21"/>
      <c r="N17" s="124"/>
      <c r="O17" s="125" t="s">
        <v>37</v>
      </c>
      <c r="P17" s="126">
        <v>0</v>
      </c>
      <c r="Q17" s="126">
        <f t="shared" si="1"/>
        <v>0</v>
      </c>
      <c r="R17" s="126">
        <v>0</v>
      </c>
      <c r="S17" s="126">
        <f t="shared" si="2"/>
        <v>0</v>
      </c>
      <c r="T17" s="126">
        <v>0</v>
      </c>
      <c r="U17" s="127">
        <f t="shared" si="3"/>
        <v>0</v>
      </c>
      <c r="AS17" s="128" t="s">
        <v>102</v>
      </c>
      <c r="AU17" s="128" t="s">
        <v>98</v>
      </c>
      <c r="AV17" s="128" t="s">
        <v>77</v>
      </c>
      <c r="AZ17" s="4" t="s">
        <v>97</v>
      </c>
      <c r="BF17" s="129">
        <f t="shared" si="4"/>
        <v>0</v>
      </c>
      <c r="BG17" s="129">
        <f t="shared" si="5"/>
        <v>0</v>
      </c>
      <c r="BH17" s="129">
        <f t="shared" si="6"/>
        <v>0</v>
      </c>
      <c r="BI17" s="129">
        <f t="shared" si="7"/>
        <v>0</v>
      </c>
      <c r="BJ17" s="129">
        <f t="shared" si="8"/>
        <v>0</v>
      </c>
      <c r="BK17" s="4" t="s">
        <v>103</v>
      </c>
      <c r="BL17" s="129">
        <f t="shared" si="9"/>
        <v>0</v>
      </c>
      <c r="BM17" s="4" t="s">
        <v>102</v>
      </c>
      <c r="BN17" s="128" t="s">
        <v>6</v>
      </c>
    </row>
    <row r="18" spans="2:66" s="17" customFormat="1" ht="16.5" customHeight="1">
      <c r="B18" s="117"/>
      <c r="C18" s="140" t="s">
        <v>120</v>
      </c>
      <c r="D18" s="118" t="s">
        <v>98</v>
      </c>
      <c r="E18" s="119" t="s">
        <v>136</v>
      </c>
      <c r="F18" s="120" t="s">
        <v>137</v>
      </c>
      <c r="G18" s="120"/>
      <c r="H18" s="121" t="s">
        <v>127</v>
      </c>
      <c r="I18" s="122">
        <v>250</v>
      </c>
      <c r="J18" s="122"/>
      <c r="K18" s="122">
        <f t="shared" si="0"/>
        <v>0</v>
      </c>
      <c r="L18" s="123"/>
      <c r="M18" s="21"/>
      <c r="N18" s="124"/>
      <c r="O18" s="125" t="s">
        <v>37</v>
      </c>
      <c r="P18" s="126">
        <v>0</v>
      </c>
      <c r="Q18" s="126">
        <f t="shared" si="1"/>
        <v>0</v>
      </c>
      <c r="R18" s="126">
        <v>0</v>
      </c>
      <c r="S18" s="126">
        <f t="shared" si="2"/>
        <v>0</v>
      </c>
      <c r="T18" s="126">
        <v>0</v>
      </c>
      <c r="U18" s="127">
        <f t="shared" si="3"/>
        <v>0</v>
      </c>
      <c r="AS18" s="128" t="s">
        <v>102</v>
      </c>
      <c r="AU18" s="128" t="s">
        <v>98</v>
      </c>
      <c r="AV18" s="128" t="s">
        <v>77</v>
      </c>
      <c r="AZ18" s="4" t="s">
        <v>97</v>
      </c>
      <c r="BF18" s="129">
        <f t="shared" si="4"/>
        <v>0</v>
      </c>
      <c r="BG18" s="129">
        <f t="shared" si="5"/>
        <v>0</v>
      </c>
      <c r="BH18" s="129">
        <f t="shared" si="6"/>
        <v>0</v>
      </c>
      <c r="BI18" s="129">
        <f t="shared" si="7"/>
        <v>0</v>
      </c>
      <c r="BJ18" s="129">
        <f t="shared" si="8"/>
        <v>0</v>
      </c>
      <c r="BK18" s="4" t="s">
        <v>103</v>
      </c>
      <c r="BL18" s="129">
        <f t="shared" si="9"/>
        <v>0</v>
      </c>
      <c r="BM18" s="4" t="s">
        <v>102</v>
      </c>
      <c r="BN18" s="128" t="s">
        <v>138</v>
      </c>
    </row>
    <row r="19" spans="2:66" s="17" customFormat="1" ht="16.5" customHeight="1">
      <c r="B19" s="117"/>
      <c r="C19" s="139">
        <v>13</v>
      </c>
      <c r="D19" s="118" t="s">
        <v>98</v>
      </c>
      <c r="E19" s="119" t="s">
        <v>139</v>
      </c>
      <c r="F19" s="120" t="s">
        <v>140</v>
      </c>
      <c r="G19" s="120"/>
      <c r="H19" s="121" t="s">
        <v>101</v>
      </c>
      <c r="I19" s="122">
        <v>250</v>
      </c>
      <c r="J19" s="122"/>
      <c r="K19" s="122">
        <f t="shared" si="0"/>
        <v>0</v>
      </c>
      <c r="L19" s="123"/>
      <c r="M19" s="21"/>
      <c r="N19" s="124"/>
      <c r="O19" s="125" t="s">
        <v>37</v>
      </c>
      <c r="P19" s="126">
        <v>0</v>
      </c>
      <c r="Q19" s="126">
        <f t="shared" si="1"/>
        <v>0</v>
      </c>
      <c r="R19" s="126">
        <v>0</v>
      </c>
      <c r="S19" s="126">
        <f t="shared" si="2"/>
        <v>0</v>
      </c>
      <c r="T19" s="126">
        <v>0</v>
      </c>
      <c r="U19" s="127">
        <f t="shared" si="3"/>
        <v>0</v>
      </c>
      <c r="AS19" s="128" t="s">
        <v>102</v>
      </c>
      <c r="AU19" s="128" t="s">
        <v>98</v>
      </c>
      <c r="AV19" s="128" t="s">
        <v>77</v>
      </c>
      <c r="AZ19" s="4" t="s">
        <v>97</v>
      </c>
      <c r="BF19" s="129">
        <f t="shared" si="4"/>
        <v>0</v>
      </c>
      <c r="BG19" s="129">
        <f t="shared" si="5"/>
        <v>0</v>
      </c>
      <c r="BH19" s="129">
        <f t="shared" si="6"/>
        <v>0</v>
      </c>
      <c r="BI19" s="129">
        <f t="shared" si="7"/>
        <v>0</v>
      </c>
      <c r="BJ19" s="129">
        <f t="shared" si="8"/>
        <v>0</v>
      </c>
      <c r="BK19" s="4" t="s">
        <v>103</v>
      </c>
      <c r="BL19" s="129">
        <f t="shared" si="9"/>
        <v>0</v>
      </c>
      <c r="BM19" s="4" t="s">
        <v>102</v>
      </c>
      <c r="BN19" s="128" t="s">
        <v>141</v>
      </c>
    </row>
    <row r="20" spans="2:66" s="17" customFormat="1" ht="37.9" customHeight="1">
      <c r="B20" s="117"/>
      <c r="C20" s="140">
        <v>14</v>
      </c>
      <c r="D20" s="118" t="s">
        <v>98</v>
      </c>
      <c r="E20" s="119" t="s">
        <v>142</v>
      </c>
      <c r="F20" s="120" t="s">
        <v>143</v>
      </c>
      <c r="G20" s="120"/>
      <c r="H20" s="121" t="s">
        <v>101</v>
      </c>
      <c r="I20" s="122">
        <v>140</v>
      </c>
      <c r="J20" s="122"/>
      <c r="K20" s="122">
        <f t="shared" si="0"/>
        <v>0</v>
      </c>
      <c r="L20" s="123"/>
      <c r="M20" s="21"/>
      <c r="N20" s="124"/>
      <c r="O20" s="125" t="s">
        <v>37</v>
      </c>
      <c r="P20" s="126">
        <v>0</v>
      </c>
      <c r="Q20" s="126">
        <f t="shared" si="1"/>
        <v>0</v>
      </c>
      <c r="R20" s="126">
        <v>0</v>
      </c>
      <c r="S20" s="126">
        <f t="shared" si="2"/>
        <v>0</v>
      </c>
      <c r="T20" s="126">
        <v>0</v>
      </c>
      <c r="U20" s="127">
        <f t="shared" si="3"/>
        <v>0</v>
      </c>
      <c r="AS20" s="128" t="s">
        <v>102</v>
      </c>
      <c r="AU20" s="128" t="s">
        <v>98</v>
      </c>
      <c r="AV20" s="128" t="s">
        <v>77</v>
      </c>
      <c r="AZ20" s="4" t="s">
        <v>97</v>
      </c>
      <c r="BF20" s="129">
        <f t="shared" si="4"/>
        <v>0</v>
      </c>
      <c r="BG20" s="129">
        <f t="shared" si="5"/>
        <v>0</v>
      </c>
      <c r="BH20" s="129">
        <f t="shared" si="6"/>
        <v>0</v>
      </c>
      <c r="BI20" s="129">
        <f t="shared" si="7"/>
        <v>0</v>
      </c>
      <c r="BJ20" s="129">
        <f t="shared" si="8"/>
        <v>0</v>
      </c>
      <c r="BK20" s="4" t="s">
        <v>103</v>
      </c>
      <c r="BL20" s="129">
        <f t="shared" si="9"/>
        <v>0</v>
      </c>
      <c r="BM20" s="4" t="s">
        <v>102</v>
      </c>
      <c r="BN20" s="128" t="s">
        <v>144</v>
      </c>
    </row>
    <row r="21" spans="2:66" s="17" customFormat="1" ht="16.5" customHeight="1">
      <c r="B21" s="117"/>
      <c r="C21" s="139">
        <v>15</v>
      </c>
      <c r="D21" s="118" t="s">
        <v>98</v>
      </c>
      <c r="E21" s="119" t="s">
        <v>145</v>
      </c>
      <c r="F21" s="120" t="s">
        <v>146</v>
      </c>
      <c r="G21" s="120"/>
      <c r="H21" s="121" t="s">
        <v>147</v>
      </c>
      <c r="I21" s="122">
        <v>1</v>
      </c>
      <c r="J21" s="122"/>
      <c r="K21" s="122">
        <f t="shared" si="0"/>
        <v>0</v>
      </c>
      <c r="L21" s="123"/>
      <c r="M21" s="21"/>
      <c r="N21" s="124"/>
      <c r="O21" s="125" t="s">
        <v>37</v>
      </c>
      <c r="P21" s="126">
        <v>0</v>
      </c>
      <c r="Q21" s="126">
        <f t="shared" si="1"/>
        <v>0</v>
      </c>
      <c r="R21" s="126">
        <v>0</v>
      </c>
      <c r="S21" s="126">
        <f t="shared" si="2"/>
        <v>0</v>
      </c>
      <c r="T21" s="126">
        <v>0</v>
      </c>
      <c r="U21" s="127">
        <f t="shared" si="3"/>
        <v>0</v>
      </c>
      <c r="AS21" s="128" t="s">
        <v>102</v>
      </c>
      <c r="AU21" s="128" t="s">
        <v>98</v>
      </c>
      <c r="AV21" s="128" t="s">
        <v>77</v>
      </c>
      <c r="AZ21" s="4" t="s">
        <v>97</v>
      </c>
      <c r="BF21" s="129">
        <f t="shared" si="4"/>
        <v>0</v>
      </c>
      <c r="BG21" s="129">
        <f t="shared" si="5"/>
        <v>0</v>
      </c>
      <c r="BH21" s="129">
        <f t="shared" si="6"/>
        <v>0</v>
      </c>
      <c r="BI21" s="129">
        <f t="shared" si="7"/>
        <v>0</v>
      </c>
      <c r="BJ21" s="129">
        <f t="shared" si="8"/>
        <v>0</v>
      </c>
      <c r="BK21" s="4" t="s">
        <v>103</v>
      </c>
      <c r="BL21" s="129">
        <f t="shared" si="9"/>
        <v>0</v>
      </c>
      <c r="BM21" s="4" t="s">
        <v>102</v>
      </c>
      <c r="BN21" s="128" t="s">
        <v>148</v>
      </c>
    </row>
    <row r="22" spans="2:66" s="17" customFormat="1" ht="16.5" customHeight="1">
      <c r="B22" s="117"/>
      <c r="C22" s="142">
        <v>16</v>
      </c>
      <c r="D22" s="118" t="s">
        <v>98</v>
      </c>
      <c r="E22" s="119" t="s">
        <v>149</v>
      </c>
      <c r="F22" s="120" t="s">
        <v>150</v>
      </c>
      <c r="G22" s="120"/>
      <c r="H22" s="121" t="s">
        <v>151</v>
      </c>
      <c r="I22" s="122">
        <v>0.05</v>
      </c>
      <c r="J22" s="122"/>
      <c r="K22" s="122">
        <f t="shared" si="0"/>
        <v>0</v>
      </c>
      <c r="L22" s="123"/>
      <c r="M22" s="21"/>
      <c r="N22" s="124"/>
      <c r="O22" s="125" t="s">
        <v>37</v>
      </c>
      <c r="P22" s="126">
        <v>0</v>
      </c>
      <c r="Q22" s="126">
        <f t="shared" si="1"/>
        <v>0</v>
      </c>
      <c r="R22" s="126">
        <v>0</v>
      </c>
      <c r="S22" s="126">
        <f t="shared" si="2"/>
        <v>0</v>
      </c>
      <c r="T22" s="126">
        <v>0</v>
      </c>
      <c r="U22" s="127">
        <f t="shared" si="3"/>
        <v>0</v>
      </c>
      <c r="AS22" s="128" t="s">
        <v>102</v>
      </c>
      <c r="AU22" s="128" t="s">
        <v>98</v>
      </c>
      <c r="AV22" s="128" t="s">
        <v>77</v>
      </c>
      <c r="AZ22" s="4" t="s">
        <v>97</v>
      </c>
      <c r="BF22" s="129">
        <f t="shared" si="4"/>
        <v>0</v>
      </c>
      <c r="BG22" s="129">
        <f t="shared" si="5"/>
        <v>0</v>
      </c>
      <c r="BH22" s="129">
        <f t="shared" si="6"/>
        <v>0</v>
      </c>
      <c r="BI22" s="129">
        <f t="shared" si="7"/>
        <v>0</v>
      </c>
      <c r="BJ22" s="129">
        <f t="shared" si="8"/>
        <v>0</v>
      </c>
      <c r="BK22" s="4" t="s">
        <v>103</v>
      </c>
      <c r="BL22" s="129">
        <f t="shared" si="9"/>
        <v>0</v>
      </c>
      <c r="BM22" s="4" t="s">
        <v>102</v>
      </c>
      <c r="BN22" s="128" t="s">
        <v>152</v>
      </c>
    </row>
    <row r="23" spans="2:66" s="17" customFormat="1" ht="16.5" customHeight="1">
      <c r="B23" s="117"/>
      <c r="C23" s="139">
        <v>17</v>
      </c>
      <c r="D23" s="118" t="s">
        <v>98</v>
      </c>
      <c r="E23" s="119" t="s">
        <v>153</v>
      </c>
      <c r="F23" s="120" t="s">
        <v>154</v>
      </c>
      <c r="G23" s="120"/>
      <c r="H23" s="121" t="s">
        <v>151</v>
      </c>
      <c r="I23" s="122">
        <v>0.05</v>
      </c>
      <c r="J23" s="122"/>
      <c r="K23" s="122">
        <f t="shared" si="0"/>
        <v>0</v>
      </c>
      <c r="L23" s="123"/>
      <c r="M23" s="21"/>
      <c r="N23" s="124"/>
      <c r="O23" s="125" t="s">
        <v>37</v>
      </c>
      <c r="P23" s="126">
        <v>0</v>
      </c>
      <c r="Q23" s="126">
        <f t="shared" si="1"/>
        <v>0</v>
      </c>
      <c r="R23" s="126">
        <v>0</v>
      </c>
      <c r="S23" s="126">
        <f t="shared" si="2"/>
        <v>0</v>
      </c>
      <c r="T23" s="126">
        <v>0</v>
      </c>
      <c r="U23" s="127">
        <f t="shared" si="3"/>
        <v>0</v>
      </c>
      <c r="AS23" s="128" t="s">
        <v>102</v>
      </c>
      <c r="AU23" s="128" t="s">
        <v>98</v>
      </c>
      <c r="AV23" s="128" t="s">
        <v>77</v>
      </c>
      <c r="AZ23" s="4" t="s">
        <v>97</v>
      </c>
      <c r="BF23" s="129">
        <f t="shared" si="4"/>
        <v>0</v>
      </c>
      <c r="BG23" s="129">
        <f t="shared" si="5"/>
        <v>0</v>
      </c>
      <c r="BH23" s="129">
        <f t="shared" si="6"/>
        <v>0</v>
      </c>
      <c r="BI23" s="129">
        <f t="shared" si="7"/>
        <v>0</v>
      </c>
      <c r="BJ23" s="129">
        <f t="shared" si="8"/>
        <v>0</v>
      </c>
      <c r="BK23" s="4" t="s">
        <v>103</v>
      </c>
      <c r="BL23" s="129">
        <f t="shared" si="9"/>
        <v>0</v>
      </c>
      <c r="BM23" s="4" t="s">
        <v>102</v>
      </c>
      <c r="BN23" s="128" t="s">
        <v>155</v>
      </c>
    </row>
    <row r="24" spans="2:66" s="17" customFormat="1" ht="16.5" customHeight="1">
      <c r="B24" s="117"/>
      <c r="C24" s="140">
        <v>18</v>
      </c>
      <c r="D24" s="118" t="s">
        <v>98</v>
      </c>
      <c r="E24" s="119" t="s">
        <v>156</v>
      </c>
      <c r="F24" s="120" t="s">
        <v>157</v>
      </c>
      <c r="G24" s="120"/>
      <c r="H24" s="121" t="s">
        <v>151</v>
      </c>
      <c r="I24" s="122">
        <v>0.03</v>
      </c>
      <c r="J24" s="122"/>
      <c r="K24" s="122">
        <f t="shared" si="0"/>
        <v>0</v>
      </c>
      <c r="L24" s="123"/>
      <c r="M24" s="21"/>
      <c r="N24" s="124"/>
      <c r="O24" s="125" t="s">
        <v>37</v>
      </c>
      <c r="P24" s="126">
        <v>0</v>
      </c>
      <c r="Q24" s="126">
        <f t="shared" si="1"/>
        <v>0</v>
      </c>
      <c r="R24" s="126">
        <v>0</v>
      </c>
      <c r="S24" s="126">
        <f t="shared" si="2"/>
        <v>0</v>
      </c>
      <c r="T24" s="126">
        <v>0</v>
      </c>
      <c r="U24" s="127">
        <f t="shared" si="3"/>
        <v>0</v>
      </c>
      <c r="AS24" s="128" t="s">
        <v>102</v>
      </c>
      <c r="AU24" s="128" t="s">
        <v>98</v>
      </c>
      <c r="AV24" s="128" t="s">
        <v>77</v>
      </c>
      <c r="AZ24" s="4" t="s">
        <v>97</v>
      </c>
      <c r="BF24" s="129">
        <f t="shared" si="4"/>
        <v>0</v>
      </c>
      <c r="BG24" s="129">
        <f t="shared" si="5"/>
        <v>0</v>
      </c>
      <c r="BH24" s="129">
        <f t="shared" si="6"/>
        <v>0</v>
      </c>
      <c r="BI24" s="129">
        <f t="shared" si="7"/>
        <v>0</v>
      </c>
      <c r="BJ24" s="129">
        <f t="shared" si="8"/>
        <v>0</v>
      </c>
      <c r="BK24" s="4" t="s">
        <v>103</v>
      </c>
      <c r="BL24" s="129">
        <f t="shared" si="9"/>
        <v>0</v>
      </c>
      <c r="BM24" s="4" t="s">
        <v>102</v>
      </c>
      <c r="BN24" s="128" t="s">
        <v>158</v>
      </c>
    </row>
    <row r="25" spans="2:66" s="17" customFormat="1" ht="27.6" customHeight="1">
      <c r="B25" s="117"/>
      <c r="C25" s="139">
        <v>19</v>
      </c>
      <c r="D25" s="118" t="s">
        <v>98</v>
      </c>
      <c r="E25" s="119" t="s">
        <v>159</v>
      </c>
      <c r="F25" s="120" t="s">
        <v>160</v>
      </c>
      <c r="G25" s="120"/>
      <c r="H25" s="121" t="s">
        <v>101</v>
      </c>
      <c r="I25" s="122">
        <v>140</v>
      </c>
      <c r="J25" s="122"/>
      <c r="K25" s="122">
        <f t="shared" si="0"/>
        <v>0</v>
      </c>
      <c r="L25" s="123"/>
      <c r="M25" s="21"/>
      <c r="N25" s="124"/>
      <c r="O25" s="125" t="s">
        <v>37</v>
      </c>
      <c r="P25" s="126">
        <v>0</v>
      </c>
      <c r="Q25" s="126">
        <f t="shared" si="1"/>
        <v>0</v>
      </c>
      <c r="R25" s="126">
        <v>0</v>
      </c>
      <c r="S25" s="126">
        <f t="shared" si="2"/>
        <v>0</v>
      </c>
      <c r="T25" s="126">
        <v>0</v>
      </c>
      <c r="U25" s="127">
        <f t="shared" si="3"/>
        <v>0</v>
      </c>
      <c r="AS25" s="128" t="s">
        <v>102</v>
      </c>
      <c r="AU25" s="128" t="s">
        <v>98</v>
      </c>
      <c r="AV25" s="128" t="s">
        <v>77</v>
      </c>
      <c r="AZ25" s="4" t="s">
        <v>97</v>
      </c>
      <c r="BF25" s="129">
        <f t="shared" si="4"/>
        <v>0</v>
      </c>
      <c r="BG25" s="129">
        <f t="shared" si="5"/>
        <v>0</v>
      </c>
      <c r="BH25" s="129">
        <f t="shared" si="6"/>
        <v>0</v>
      </c>
      <c r="BI25" s="129">
        <f t="shared" si="7"/>
        <v>0</v>
      </c>
      <c r="BJ25" s="129">
        <f t="shared" si="8"/>
        <v>0</v>
      </c>
      <c r="BK25" s="4" t="s">
        <v>103</v>
      </c>
      <c r="BL25" s="129">
        <f t="shared" si="9"/>
        <v>0</v>
      </c>
      <c r="BM25" s="4" t="s">
        <v>102</v>
      </c>
      <c r="BN25" s="128" t="s">
        <v>161</v>
      </c>
    </row>
    <row r="26" spans="2:66" s="17" customFormat="1" ht="24">
      <c r="B26" s="117"/>
      <c r="C26" s="140">
        <v>20</v>
      </c>
      <c r="D26" s="118" t="s">
        <v>98</v>
      </c>
      <c r="E26" s="119" t="s">
        <v>162</v>
      </c>
      <c r="F26" s="120" t="s">
        <v>163</v>
      </c>
      <c r="G26" s="120"/>
      <c r="H26" s="121" t="s">
        <v>164</v>
      </c>
      <c r="I26" s="122">
        <v>50</v>
      </c>
      <c r="J26" s="122"/>
      <c r="K26" s="122">
        <f t="shared" si="0"/>
        <v>0</v>
      </c>
      <c r="L26" s="123"/>
      <c r="M26" s="21"/>
      <c r="N26" s="124"/>
      <c r="O26" s="125" t="s">
        <v>37</v>
      </c>
      <c r="P26" s="126">
        <v>0</v>
      </c>
      <c r="Q26" s="126">
        <f t="shared" si="1"/>
        <v>0</v>
      </c>
      <c r="R26" s="126">
        <v>0</v>
      </c>
      <c r="S26" s="126">
        <f t="shared" si="2"/>
        <v>0</v>
      </c>
      <c r="T26" s="126">
        <v>0</v>
      </c>
      <c r="U26" s="127">
        <f t="shared" si="3"/>
        <v>0</v>
      </c>
      <c r="AS26" s="128" t="s">
        <v>102</v>
      </c>
      <c r="AU26" s="128" t="s">
        <v>98</v>
      </c>
      <c r="AV26" s="128" t="s">
        <v>77</v>
      </c>
      <c r="AZ26" s="4" t="s">
        <v>97</v>
      </c>
      <c r="BF26" s="129">
        <f t="shared" si="4"/>
        <v>0</v>
      </c>
      <c r="BG26" s="129">
        <f t="shared" si="5"/>
        <v>0</v>
      </c>
      <c r="BH26" s="129">
        <f t="shared" si="6"/>
        <v>0</v>
      </c>
      <c r="BI26" s="129">
        <f t="shared" si="7"/>
        <v>0</v>
      </c>
      <c r="BJ26" s="129">
        <f t="shared" si="8"/>
        <v>0</v>
      </c>
      <c r="BK26" s="4" t="s">
        <v>103</v>
      </c>
      <c r="BL26" s="129">
        <f t="shared" si="9"/>
        <v>0</v>
      </c>
      <c r="BM26" s="4" t="s">
        <v>102</v>
      </c>
      <c r="BN26" s="128" t="s">
        <v>165</v>
      </c>
    </row>
    <row r="27" spans="2:66" s="17" customFormat="1" ht="24">
      <c r="B27" s="117"/>
      <c r="C27" s="139">
        <v>21</v>
      </c>
      <c r="D27" s="118" t="s">
        <v>98</v>
      </c>
      <c r="E27" s="119" t="s">
        <v>166</v>
      </c>
      <c r="F27" s="120" t="s">
        <v>167</v>
      </c>
      <c r="G27" s="120"/>
      <c r="H27" s="121" t="s">
        <v>164</v>
      </c>
      <c r="I27" s="122">
        <v>80</v>
      </c>
      <c r="J27" s="122"/>
      <c r="K27" s="122">
        <f t="shared" si="0"/>
        <v>0</v>
      </c>
      <c r="L27" s="123"/>
      <c r="M27" s="21"/>
      <c r="N27" s="124"/>
      <c r="O27" s="125"/>
      <c r="P27" s="126"/>
      <c r="Q27" s="126"/>
      <c r="R27" s="126"/>
      <c r="S27" s="126"/>
      <c r="T27" s="126"/>
      <c r="U27" s="127"/>
      <c r="AS27" s="128"/>
      <c r="AU27" s="128"/>
      <c r="AV27" s="128"/>
      <c r="AZ27" s="4"/>
      <c r="BF27" s="129"/>
      <c r="BG27" s="129"/>
      <c r="BH27" s="129"/>
      <c r="BI27" s="129"/>
      <c r="BJ27" s="129"/>
      <c r="BK27" s="4"/>
      <c r="BL27" s="129"/>
      <c r="BM27" s="4"/>
      <c r="BN27" s="128"/>
    </row>
    <row r="28" spans="2:66" s="17" customFormat="1" ht="22.15" customHeight="1">
      <c r="B28" s="117"/>
      <c r="C28" s="142">
        <v>22</v>
      </c>
      <c r="D28" s="118" t="s">
        <v>98</v>
      </c>
      <c r="E28" s="119" t="s">
        <v>168</v>
      </c>
      <c r="F28" s="120" t="s">
        <v>169</v>
      </c>
      <c r="G28" s="120"/>
      <c r="H28" s="121" t="s">
        <v>164</v>
      </c>
      <c r="I28" s="122">
        <v>40</v>
      </c>
      <c r="J28" s="122"/>
      <c r="K28" s="122">
        <f t="shared" si="0"/>
        <v>0</v>
      </c>
      <c r="L28" s="123"/>
      <c r="M28" s="21"/>
      <c r="N28" s="124"/>
      <c r="O28" s="125"/>
      <c r="P28" s="126"/>
      <c r="Q28" s="126"/>
      <c r="R28" s="126"/>
      <c r="S28" s="126"/>
      <c r="T28" s="126"/>
      <c r="U28" s="127"/>
      <c r="AS28" s="128"/>
      <c r="AU28" s="128"/>
      <c r="AV28" s="128"/>
      <c r="AZ28" s="4"/>
      <c r="BF28" s="129"/>
      <c r="BG28" s="129"/>
      <c r="BH28" s="129"/>
      <c r="BI28" s="129"/>
      <c r="BJ28" s="129"/>
      <c r="BK28" s="4"/>
      <c r="BL28" s="129"/>
      <c r="BM28" s="4"/>
      <c r="BN28" s="128"/>
    </row>
    <row r="29" spans="2:66" s="17" customFormat="1" ht="24">
      <c r="B29" s="117"/>
      <c r="C29" s="139">
        <v>23</v>
      </c>
      <c r="D29" s="118" t="s">
        <v>98</v>
      </c>
      <c r="E29" s="119" t="s">
        <v>170</v>
      </c>
      <c r="F29" s="120" t="s">
        <v>171</v>
      </c>
      <c r="G29" s="120"/>
      <c r="H29" s="121" t="s">
        <v>101</v>
      </c>
      <c r="I29" s="122">
        <v>140</v>
      </c>
      <c r="J29" s="122"/>
      <c r="K29" s="122">
        <f t="shared" si="0"/>
        <v>0</v>
      </c>
      <c r="L29" s="123"/>
      <c r="M29" s="21"/>
      <c r="N29" s="124"/>
      <c r="O29" s="125" t="s">
        <v>37</v>
      </c>
      <c r="P29" s="126">
        <v>0</v>
      </c>
      <c r="Q29" s="126">
        <f t="shared" si="1"/>
        <v>0</v>
      </c>
      <c r="R29" s="126">
        <v>0</v>
      </c>
      <c r="S29" s="126">
        <f t="shared" si="2"/>
        <v>0</v>
      </c>
      <c r="T29" s="126">
        <v>0</v>
      </c>
      <c r="U29" s="127">
        <f t="shared" si="3"/>
        <v>0</v>
      </c>
      <c r="AS29" s="128" t="s">
        <v>102</v>
      </c>
      <c r="AU29" s="128" t="s">
        <v>98</v>
      </c>
      <c r="AV29" s="128" t="s">
        <v>77</v>
      </c>
      <c r="AZ29" s="4" t="s">
        <v>97</v>
      </c>
      <c r="BF29" s="129">
        <f t="shared" si="4"/>
        <v>0</v>
      </c>
      <c r="BG29" s="129">
        <f t="shared" si="5"/>
        <v>0</v>
      </c>
      <c r="BH29" s="129">
        <f t="shared" si="6"/>
        <v>0</v>
      </c>
      <c r="BI29" s="129">
        <f t="shared" si="7"/>
        <v>0</v>
      </c>
      <c r="BJ29" s="129">
        <f t="shared" si="8"/>
        <v>0</v>
      </c>
      <c r="BK29" s="4" t="s">
        <v>103</v>
      </c>
      <c r="BL29" s="129">
        <f t="shared" si="9"/>
        <v>0</v>
      </c>
      <c r="BM29" s="4" t="s">
        <v>102</v>
      </c>
      <c r="BN29" s="128" t="s">
        <v>172</v>
      </c>
    </row>
    <row r="30" spans="2:66" s="108" customFormat="1" ht="25.9" customHeight="1">
      <c r="B30" s="107"/>
      <c r="D30" s="109" t="s">
        <v>71</v>
      </c>
      <c r="E30" s="110" t="s">
        <v>173</v>
      </c>
      <c r="F30" s="110" t="s">
        <v>174</v>
      </c>
      <c r="G30" s="110"/>
      <c r="K30" s="111">
        <f>BL30</f>
        <v>0</v>
      </c>
      <c r="M30" s="107"/>
      <c r="N30" s="112"/>
      <c r="Q30" s="113">
        <f>SUM(Q31:Q65)</f>
        <v>0</v>
      </c>
      <c r="S30" s="113">
        <f>SUM(S31:S65)</f>
        <v>0</v>
      </c>
      <c r="U30" s="114">
        <f>SUM(U31:U65)</f>
        <v>0</v>
      </c>
      <c r="AS30" s="109" t="s">
        <v>77</v>
      </c>
      <c r="AU30" s="115" t="s">
        <v>71</v>
      </c>
      <c r="AV30" s="115" t="s">
        <v>72</v>
      </c>
      <c r="AZ30" s="109" t="s">
        <v>97</v>
      </c>
      <c r="BL30" s="116">
        <f>SUM(BL31:BL65)</f>
        <v>0</v>
      </c>
    </row>
    <row r="31" spans="2:66" s="17" customFormat="1" ht="16.5" customHeight="1">
      <c r="B31" s="117"/>
      <c r="C31" s="118">
        <v>24</v>
      </c>
      <c r="D31" s="118" t="s">
        <v>98</v>
      </c>
      <c r="E31" s="119" t="s">
        <v>175</v>
      </c>
      <c r="F31" s="120" t="s">
        <v>100</v>
      </c>
      <c r="G31" s="120"/>
      <c r="H31" s="121" t="s">
        <v>101</v>
      </c>
      <c r="I31" s="122">
        <v>2106</v>
      </c>
      <c r="J31" s="122"/>
      <c r="K31" s="122">
        <f t="shared" ref="K31:K65" si="10">ROUND(J31*I31,2)</f>
        <v>0</v>
      </c>
      <c r="L31" s="123"/>
      <c r="M31" s="21"/>
      <c r="N31" s="124"/>
      <c r="O31" s="125" t="s">
        <v>37</v>
      </c>
      <c r="P31" s="126">
        <v>0</v>
      </c>
      <c r="Q31" s="126">
        <f t="shared" ref="Q31:Q65" si="11">P31*I31</f>
        <v>0</v>
      </c>
      <c r="R31" s="126">
        <v>0</v>
      </c>
      <c r="S31" s="126">
        <f t="shared" ref="S31:S65" si="12">R31*I31</f>
        <v>0</v>
      </c>
      <c r="T31" s="126">
        <v>0</v>
      </c>
      <c r="U31" s="127">
        <f t="shared" ref="U31:U65" si="13">T31*I31</f>
        <v>0</v>
      </c>
      <c r="AS31" s="128" t="s">
        <v>102</v>
      </c>
      <c r="AU31" s="128" t="s">
        <v>98</v>
      </c>
      <c r="AV31" s="128" t="s">
        <v>77</v>
      </c>
      <c r="AZ31" s="4" t="s">
        <v>97</v>
      </c>
      <c r="BF31" s="129">
        <f t="shared" ref="BF31:BF65" si="14">IF(O31="základná",K31,0)</f>
        <v>0</v>
      </c>
      <c r="BG31" s="129">
        <f t="shared" ref="BG31:BG65" si="15">IF(O31="znížená",K31,0)</f>
        <v>0</v>
      </c>
      <c r="BH31" s="129">
        <f t="shared" ref="BH31:BH65" si="16">IF(O31="zákl. prenesená",K31,0)</f>
        <v>0</v>
      </c>
      <c r="BI31" s="129">
        <f t="shared" ref="BI31:BI65" si="17">IF(O31="zníž. prenesená",K31,0)</f>
        <v>0</v>
      </c>
      <c r="BJ31" s="129">
        <f t="shared" ref="BJ31:BJ65" si="18">IF(O31="nulová",K31,0)</f>
        <v>0</v>
      </c>
      <c r="BK31" s="4" t="s">
        <v>103</v>
      </c>
      <c r="BL31" s="129">
        <f t="shared" ref="BL31:BL65" si="19">ROUND(J31*I31,2)</f>
        <v>0</v>
      </c>
      <c r="BM31" s="4" t="s">
        <v>102</v>
      </c>
      <c r="BN31" s="128" t="s">
        <v>176</v>
      </c>
    </row>
    <row r="32" spans="2:66" s="17" customFormat="1" ht="24.2" customHeight="1">
      <c r="B32" s="117"/>
      <c r="C32" s="130">
        <v>25</v>
      </c>
      <c r="D32" s="130" t="s">
        <v>104</v>
      </c>
      <c r="E32" s="131" t="s">
        <v>177</v>
      </c>
      <c r="F32" s="132" t="s">
        <v>178</v>
      </c>
      <c r="G32" s="132"/>
      <c r="H32" s="133" t="s">
        <v>101</v>
      </c>
      <c r="I32" s="134">
        <v>2106</v>
      </c>
      <c r="J32" s="134"/>
      <c r="K32" s="134">
        <f t="shared" si="10"/>
        <v>0</v>
      </c>
      <c r="L32" s="135"/>
      <c r="M32" s="136"/>
      <c r="N32" s="137"/>
      <c r="O32" s="138" t="s">
        <v>37</v>
      </c>
      <c r="P32" s="126">
        <v>0</v>
      </c>
      <c r="Q32" s="126">
        <f t="shared" si="11"/>
        <v>0</v>
      </c>
      <c r="R32" s="126">
        <v>0</v>
      </c>
      <c r="S32" s="126">
        <f t="shared" si="12"/>
        <v>0</v>
      </c>
      <c r="T32" s="126">
        <v>0</v>
      </c>
      <c r="U32" s="127">
        <f t="shared" si="13"/>
        <v>0</v>
      </c>
      <c r="AS32" s="128" t="s">
        <v>107</v>
      </c>
      <c r="AU32" s="128" t="s">
        <v>104</v>
      </c>
      <c r="AV32" s="128" t="s">
        <v>77</v>
      </c>
      <c r="AZ32" s="4" t="s">
        <v>97</v>
      </c>
      <c r="BF32" s="129">
        <f t="shared" si="14"/>
        <v>0</v>
      </c>
      <c r="BG32" s="129">
        <f t="shared" si="15"/>
        <v>0</v>
      </c>
      <c r="BH32" s="129">
        <f t="shared" si="16"/>
        <v>0</v>
      </c>
      <c r="BI32" s="129">
        <f t="shared" si="17"/>
        <v>0</v>
      </c>
      <c r="BJ32" s="129">
        <f t="shared" si="18"/>
        <v>0</v>
      </c>
      <c r="BK32" s="4" t="s">
        <v>103</v>
      </c>
      <c r="BL32" s="129">
        <f t="shared" si="19"/>
        <v>0</v>
      </c>
      <c r="BM32" s="4" t="s">
        <v>107</v>
      </c>
      <c r="BN32" s="128" t="s">
        <v>179</v>
      </c>
    </row>
    <row r="33" spans="2:66" s="17" customFormat="1" ht="16.5" customHeight="1">
      <c r="B33" s="117"/>
      <c r="C33" s="118">
        <v>26</v>
      </c>
      <c r="D33" s="118" t="s">
        <v>98</v>
      </c>
      <c r="E33" s="119" t="s">
        <v>180</v>
      </c>
      <c r="F33" s="120" t="s">
        <v>100</v>
      </c>
      <c r="G33" s="120"/>
      <c r="H33" s="121" t="s">
        <v>101</v>
      </c>
      <c r="I33" s="122">
        <v>80</v>
      </c>
      <c r="J33" s="122"/>
      <c r="K33" s="122">
        <f t="shared" si="10"/>
        <v>0</v>
      </c>
      <c r="L33" s="123"/>
      <c r="M33" s="21"/>
      <c r="N33" s="124"/>
      <c r="O33" s="125" t="s">
        <v>37</v>
      </c>
      <c r="P33" s="126">
        <v>0</v>
      </c>
      <c r="Q33" s="126">
        <f t="shared" si="11"/>
        <v>0</v>
      </c>
      <c r="R33" s="126">
        <v>0</v>
      </c>
      <c r="S33" s="126">
        <f t="shared" si="12"/>
        <v>0</v>
      </c>
      <c r="T33" s="126">
        <v>0</v>
      </c>
      <c r="U33" s="127">
        <f t="shared" si="13"/>
        <v>0</v>
      </c>
      <c r="AS33" s="128" t="s">
        <v>102</v>
      </c>
      <c r="AU33" s="128" t="s">
        <v>98</v>
      </c>
      <c r="AV33" s="128" t="s">
        <v>77</v>
      </c>
      <c r="AZ33" s="4" t="s">
        <v>97</v>
      </c>
      <c r="BF33" s="129">
        <f t="shared" si="14"/>
        <v>0</v>
      </c>
      <c r="BG33" s="129">
        <f t="shared" si="15"/>
        <v>0</v>
      </c>
      <c r="BH33" s="129">
        <f t="shared" si="16"/>
        <v>0</v>
      </c>
      <c r="BI33" s="129">
        <f t="shared" si="17"/>
        <v>0</v>
      </c>
      <c r="BJ33" s="129">
        <f t="shared" si="18"/>
        <v>0</v>
      </c>
      <c r="BK33" s="4" t="s">
        <v>103</v>
      </c>
      <c r="BL33" s="129">
        <f t="shared" si="19"/>
        <v>0</v>
      </c>
      <c r="BM33" s="4" t="s">
        <v>102</v>
      </c>
      <c r="BN33" s="128" t="s">
        <v>181</v>
      </c>
    </row>
    <row r="34" spans="2:66" s="17" customFormat="1" ht="21.75" customHeight="1">
      <c r="B34" s="117"/>
      <c r="C34" s="130">
        <v>27</v>
      </c>
      <c r="D34" s="130" t="s">
        <v>104</v>
      </c>
      <c r="E34" s="131" t="s">
        <v>182</v>
      </c>
      <c r="F34" s="132" t="s">
        <v>183</v>
      </c>
      <c r="G34" s="132"/>
      <c r="H34" s="133" t="s">
        <v>101</v>
      </c>
      <c r="I34" s="134">
        <v>80</v>
      </c>
      <c r="J34" s="134"/>
      <c r="K34" s="134">
        <f t="shared" si="10"/>
        <v>0</v>
      </c>
      <c r="L34" s="135"/>
      <c r="M34" s="136"/>
      <c r="N34" s="137"/>
      <c r="O34" s="138" t="s">
        <v>37</v>
      </c>
      <c r="P34" s="126">
        <v>0</v>
      </c>
      <c r="Q34" s="126">
        <f t="shared" si="11"/>
        <v>0</v>
      </c>
      <c r="R34" s="126">
        <v>0</v>
      </c>
      <c r="S34" s="126">
        <f t="shared" si="12"/>
        <v>0</v>
      </c>
      <c r="T34" s="126">
        <v>0</v>
      </c>
      <c r="U34" s="127">
        <f t="shared" si="13"/>
        <v>0</v>
      </c>
      <c r="AS34" s="128" t="s">
        <v>107</v>
      </c>
      <c r="AU34" s="128" t="s">
        <v>104</v>
      </c>
      <c r="AV34" s="128" t="s">
        <v>77</v>
      </c>
      <c r="AZ34" s="4" t="s">
        <v>97</v>
      </c>
      <c r="BF34" s="129">
        <f t="shared" si="14"/>
        <v>0</v>
      </c>
      <c r="BG34" s="129">
        <f t="shared" si="15"/>
        <v>0</v>
      </c>
      <c r="BH34" s="129">
        <f t="shared" si="16"/>
        <v>0</v>
      </c>
      <c r="BI34" s="129">
        <f t="shared" si="17"/>
        <v>0</v>
      </c>
      <c r="BJ34" s="129">
        <f t="shared" si="18"/>
        <v>0</v>
      </c>
      <c r="BK34" s="4" t="s">
        <v>103</v>
      </c>
      <c r="BL34" s="129">
        <f t="shared" si="19"/>
        <v>0</v>
      </c>
      <c r="BM34" s="4" t="s">
        <v>107</v>
      </c>
      <c r="BN34" s="128" t="s">
        <v>184</v>
      </c>
    </row>
    <row r="35" spans="2:66" s="17" customFormat="1" ht="16.5" customHeight="1">
      <c r="B35" s="117"/>
      <c r="C35" s="118">
        <v>28</v>
      </c>
      <c r="D35" s="118" t="s">
        <v>98</v>
      </c>
      <c r="E35" s="119" t="s">
        <v>185</v>
      </c>
      <c r="F35" s="120" t="s">
        <v>100</v>
      </c>
      <c r="G35" s="120"/>
      <c r="H35" s="121" t="s">
        <v>101</v>
      </c>
      <c r="I35" s="122">
        <v>12</v>
      </c>
      <c r="J35" s="122"/>
      <c r="K35" s="122">
        <f t="shared" si="10"/>
        <v>0</v>
      </c>
      <c r="L35" s="123"/>
      <c r="M35" s="21"/>
      <c r="N35" s="124"/>
      <c r="O35" s="125" t="s">
        <v>37</v>
      </c>
      <c r="P35" s="126">
        <v>0</v>
      </c>
      <c r="Q35" s="126">
        <f t="shared" si="11"/>
        <v>0</v>
      </c>
      <c r="R35" s="126">
        <v>0</v>
      </c>
      <c r="S35" s="126">
        <f t="shared" si="12"/>
        <v>0</v>
      </c>
      <c r="T35" s="126">
        <v>0</v>
      </c>
      <c r="U35" s="127">
        <f t="shared" si="13"/>
        <v>0</v>
      </c>
      <c r="AS35" s="128" t="s">
        <v>102</v>
      </c>
      <c r="AU35" s="128" t="s">
        <v>98</v>
      </c>
      <c r="AV35" s="128" t="s">
        <v>77</v>
      </c>
      <c r="AZ35" s="4" t="s">
        <v>97</v>
      </c>
      <c r="BF35" s="129">
        <f t="shared" si="14"/>
        <v>0</v>
      </c>
      <c r="BG35" s="129">
        <f t="shared" si="15"/>
        <v>0</v>
      </c>
      <c r="BH35" s="129">
        <f t="shared" si="16"/>
        <v>0</v>
      </c>
      <c r="BI35" s="129">
        <f t="shared" si="17"/>
        <v>0</v>
      </c>
      <c r="BJ35" s="129">
        <f t="shared" si="18"/>
        <v>0</v>
      </c>
      <c r="BK35" s="4" t="s">
        <v>103</v>
      </c>
      <c r="BL35" s="129">
        <f t="shared" si="19"/>
        <v>0</v>
      </c>
      <c r="BM35" s="4" t="s">
        <v>102</v>
      </c>
      <c r="BN35" s="128" t="s">
        <v>186</v>
      </c>
    </row>
    <row r="36" spans="2:66" s="17" customFormat="1" ht="21.75" customHeight="1">
      <c r="B36" s="117"/>
      <c r="C36" s="130">
        <v>29</v>
      </c>
      <c r="D36" s="130" t="s">
        <v>104</v>
      </c>
      <c r="E36" s="131" t="s">
        <v>187</v>
      </c>
      <c r="F36" s="132" t="s">
        <v>188</v>
      </c>
      <c r="G36" s="132"/>
      <c r="H36" s="133" t="s">
        <v>101</v>
      </c>
      <c r="I36" s="134">
        <v>12</v>
      </c>
      <c r="J36" s="134"/>
      <c r="K36" s="134">
        <f t="shared" si="10"/>
        <v>0</v>
      </c>
      <c r="L36" s="135"/>
      <c r="M36" s="136"/>
      <c r="N36" s="137"/>
      <c r="O36" s="138" t="s">
        <v>37</v>
      </c>
      <c r="P36" s="126">
        <v>0</v>
      </c>
      <c r="Q36" s="126">
        <f t="shared" si="11"/>
        <v>0</v>
      </c>
      <c r="R36" s="126">
        <v>0</v>
      </c>
      <c r="S36" s="126">
        <f t="shared" si="12"/>
        <v>0</v>
      </c>
      <c r="T36" s="126">
        <v>0</v>
      </c>
      <c r="U36" s="127">
        <f t="shared" si="13"/>
        <v>0</v>
      </c>
      <c r="AS36" s="128" t="s">
        <v>107</v>
      </c>
      <c r="AU36" s="128" t="s">
        <v>104</v>
      </c>
      <c r="AV36" s="128" t="s">
        <v>77</v>
      </c>
      <c r="AZ36" s="4" t="s">
        <v>97</v>
      </c>
      <c r="BF36" s="129">
        <f t="shared" si="14"/>
        <v>0</v>
      </c>
      <c r="BG36" s="129">
        <f t="shared" si="15"/>
        <v>0</v>
      </c>
      <c r="BH36" s="129">
        <f t="shared" si="16"/>
        <v>0</v>
      </c>
      <c r="BI36" s="129">
        <f t="shared" si="17"/>
        <v>0</v>
      </c>
      <c r="BJ36" s="129">
        <f t="shared" si="18"/>
        <v>0</v>
      </c>
      <c r="BK36" s="4" t="s">
        <v>103</v>
      </c>
      <c r="BL36" s="129">
        <f t="shared" si="19"/>
        <v>0</v>
      </c>
      <c r="BM36" s="4" t="s">
        <v>107</v>
      </c>
      <c r="BN36" s="128" t="s">
        <v>189</v>
      </c>
    </row>
    <row r="37" spans="2:66" s="17" customFormat="1" ht="16.5" customHeight="1">
      <c r="B37" s="117"/>
      <c r="C37" s="118">
        <v>30</v>
      </c>
      <c r="D37" s="118" t="s">
        <v>98</v>
      </c>
      <c r="E37" s="119" t="s">
        <v>190</v>
      </c>
      <c r="F37" s="120" t="s">
        <v>100</v>
      </c>
      <c r="G37" s="120"/>
      <c r="H37" s="121" t="s">
        <v>101</v>
      </c>
      <c r="I37" s="122">
        <v>4</v>
      </c>
      <c r="J37" s="122"/>
      <c r="K37" s="122">
        <f t="shared" si="10"/>
        <v>0</v>
      </c>
      <c r="L37" s="123"/>
      <c r="M37" s="21"/>
      <c r="N37" s="124"/>
      <c r="O37" s="125" t="s">
        <v>37</v>
      </c>
      <c r="P37" s="126">
        <v>0</v>
      </c>
      <c r="Q37" s="126">
        <f t="shared" si="11"/>
        <v>0</v>
      </c>
      <c r="R37" s="126">
        <v>0</v>
      </c>
      <c r="S37" s="126">
        <f t="shared" si="12"/>
        <v>0</v>
      </c>
      <c r="T37" s="126">
        <v>0</v>
      </c>
      <c r="U37" s="127">
        <f t="shared" si="13"/>
        <v>0</v>
      </c>
      <c r="AS37" s="128" t="s">
        <v>102</v>
      </c>
      <c r="AU37" s="128" t="s">
        <v>98</v>
      </c>
      <c r="AV37" s="128" t="s">
        <v>77</v>
      </c>
      <c r="AZ37" s="4" t="s">
        <v>97</v>
      </c>
      <c r="BF37" s="129">
        <f t="shared" si="14"/>
        <v>0</v>
      </c>
      <c r="BG37" s="129">
        <f t="shared" si="15"/>
        <v>0</v>
      </c>
      <c r="BH37" s="129">
        <f t="shared" si="16"/>
        <v>0</v>
      </c>
      <c r="BI37" s="129">
        <f t="shared" si="17"/>
        <v>0</v>
      </c>
      <c r="BJ37" s="129">
        <f t="shared" si="18"/>
        <v>0</v>
      </c>
      <c r="BK37" s="4" t="s">
        <v>103</v>
      </c>
      <c r="BL37" s="129">
        <f t="shared" si="19"/>
        <v>0</v>
      </c>
      <c r="BM37" s="4" t="s">
        <v>102</v>
      </c>
      <c r="BN37" s="128" t="s">
        <v>191</v>
      </c>
    </row>
    <row r="38" spans="2:66" s="17" customFormat="1" ht="16.5" customHeight="1">
      <c r="B38" s="117"/>
      <c r="C38" s="130">
        <v>31</v>
      </c>
      <c r="D38" s="130" t="s">
        <v>104</v>
      </c>
      <c r="E38" s="131" t="s">
        <v>192</v>
      </c>
      <c r="F38" s="132" t="s">
        <v>193</v>
      </c>
      <c r="G38" s="132"/>
      <c r="H38" s="133" t="s">
        <v>101</v>
      </c>
      <c r="I38" s="134">
        <v>4</v>
      </c>
      <c r="J38" s="134"/>
      <c r="K38" s="134">
        <f t="shared" si="10"/>
        <v>0</v>
      </c>
      <c r="L38" s="135"/>
      <c r="M38" s="136"/>
      <c r="N38" s="137"/>
      <c r="O38" s="138" t="s">
        <v>37</v>
      </c>
      <c r="P38" s="126">
        <v>0</v>
      </c>
      <c r="Q38" s="126">
        <f t="shared" si="11"/>
        <v>0</v>
      </c>
      <c r="R38" s="126">
        <v>0</v>
      </c>
      <c r="S38" s="126">
        <f t="shared" si="12"/>
        <v>0</v>
      </c>
      <c r="T38" s="126">
        <v>0</v>
      </c>
      <c r="U38" s="127">
        <f t="shared" si="13"/>
        <v>0</v>
      </c>
      <c r="AS38" s="128" t="s">
        <v>107</v>
      </c>
      <c r="AU38" s="128" t="s">
        <v>104</v>
      </c>
      <c r="AV38" s="128" t="s">
        <v>77</v>
      </c>
      <c r="AZ38" s="4" t="s">
        <v>97</v>
      </c>
      <c r="BF38" s="129">
        <f t="shared" si="14"/>
        <v>0</v>
      </c>
      <c r="BG38" s="129">
        <f t="shared" si="15"/>
        <v>0</v>
      </c>
      <c r="BH38" s="129">
        <f t="shared" si="16"/>
        <v>0</v>
      </c>
      <c r="BI38" s="129">
        <f t="shared" si="17"/>
        <v>0</v>
      </c>
      <c r="BJ38" s="129">
        <f t="shared" si="18"/>
        <v>0</v>
      </c>
      <c r="BK38" s="4" t="s">
        <v>103</v>
      </c>
      <c r="BL38" s="129">
        <f t="shared" si="19"/>
        <v>0</v>
      </c>
      <c r="BM38" s="4" t="s">
        <v>107</v>
      </c>
      <c r="BN38" s="128" t="s">
        <v>194</v>
      </c>
    </row>
    <row r="39" spans="2:66" s="17" customFormat="1" ht="16.5" customHeight="1">
      <c r="B39" s="117"/>
      <c r="C39" s="118">
        <v>32</v>
      </c>
      <c r="D39" s="118" t="s">
        <v>98</v>
      </c>
      <c r="E39" s="119" t="s">
        <v>195</v>
      </c>
      <c r="F39" s="120" t="s">
        <v>100</v>
      </c>
      <c r="G39" s="120"/>
      <c r="H39" s="121" t="s">
        <v>101</v>
      </c>
      <c r="I39" s="122">
        <v>39</v>
      </c>
      <c r="J39" s="122"/>
      <c r="K39" s="122">
        <f t="shared" si="10"/>
        <v>0</v>
      </c>
      <c r="L39" s="123"/>
      <c r="M39" s="21"/>
      <c r="N39" s="124"/>
      <c r="O39" s="125" t="s">
        <v>37</v>
      </c>
      <c r="P39" s="126">
        <v>0</v>
      </c>
      <c r="Q39" s="126">
        <f t="shared" si="11"/>
        <v>0</v>
      </c>
      <c r="R39" s="126">
        <v>0</v>
      </c>
      <c r="S39" s="126">
        <f t="shared" si="12"/>
        <v>0</v>
      </c>
      <c r="T39" s="126">
        <v>0</v>
      </c>
      <c r="U39" s="127">
        <f t="shared" si="13"/>
        <v>0</v>
      </c>
      <c r="AS39" s="128" t="s">
        <v>102</v>
      </c>
      <c r="AU39" s="128" t="s">
        <v>98</v>
      </c>
      <c r="AV39" s="128" t="s">
        <v>77</v>
      </c>
      <c r="AZ39" s="4" t="s">
        <v>97</v>
      </c>
      <c r="BF39" s="129">
        <f t="shared" si="14"/>
        <v>0</v>
      </c>
      <c r="BG39" s="129">
        <f t="shared" si="15"/>
        <v>0</v>
      </c>
      <c r="BH39" s="129">
        <f t="shared" si="16"/>
        <v>0</v>
      </c>
      <c r="BI39" s="129">
        <f t="shared" si="17"/>
        <v>0</v>
      </c>
      <c r="BJ39" s="129">
        <f t="shared" si="18"/>
        <v>0</v>
      </c>
      <c r="BK39" s="4" t="s">
        <v>103</v>
      </c>
      <c r="BL39" s="129">
        <f t="shared" si="19"/>
        <v>0</v>
      </c>
      <c r="BM39" s="4" t="s">
        <v>102</v>
      </c>
      <c r="BN39" s="128" t="s">
        <v>196</v>
      </c>
    </row>
    <row r="40" spans="2:66" s="17" customFormat="1" ht="24.2" customHeight="1">
      <c r="B40" s="117"/>
      <c r="C40" s="130">
        <v>33</v>
      </c>
      <c r="D40" s="130" t="s">
        <v>104</v>
      </c>
      <c r="E40" s="131" t="s">
        <v>197</v>
      </c>
      <c r="F40" s="132" t="s">
        <v>198</v>
      </c>
      <c r="G40" s="132"/>
      <c r="H40" s="133" t="s">
        <v>101</v>
      </c>
      <c r="I40" s="134">
        <v>39</v>
      </c>
      <c r="J40" s="134"/>
      <c r="K40" s="134">
        <f t="shared" si="10"/>
        <v>0</v>
      </c>
      <c r="L40" s="135"/>
      <c r="M40" s="136"/>
      <c r="N40" s="137"/>
      <c r="O40" s="138" t="s">
        <v>37</v>
      </c>
      <c r="P40" s="126">
        <v>0</v>
      </c>
      <c r="Q40" s="126">
        <f t="shared" si="11"/>
        <v>0</v>
      </c>
      <c r="R40" s="126">
        <v>0</v>
      </c>
      <c r="S40" s="126">
        <f t="shared" si="12"/>
        <v>0</v>
      </c>
      <c r="T40" s="126">
        <v>0</v>
      </c>
      <c r="U40" s="127">
        <f t="shared" si="13"/>
        <v>0</v>
      </c>
      <c r="AS40" s="128" t="s">
        <v>107</v>
      </c>
      <c r="AU40" s="128" t="s">
        <v>104</v>
      </c>
      <c r="AV40" s="128" t="s">
        <v>77</v>
      </c>
      <c r="AZ40" s="4" t="s">
        <v>97</v>
      </c>
      <c r="BF40" s="129">
        <f t="shared" si="14"/>
        <v>0</v>
      </c>
      <c r="BG40" s="129">
        <f t="shared" si="15"/>
        <v>0</v>
      </c>
      <c r="BH40" s="129">
        <f t="shared" si="16"/>
        <v>0</v>
      </c>
      <c r="BI40" s="129">
        <f t="shared" si="17"/>
        <v>0</v>
      </c>
      <c r="BJ40" s="129">
        <f t="shared" si="18"/>
        <v>0</v>
      </c>
      <c r="BK40" s="4" t="s">
        <v>103</v>
      </c>
      <c r="BL40" s="129">
        <f t="shared" si="19"/>
        <v>0</v>
      </c>
      <c r="BM40" s="4" t="s">
        <v>107</v>
      </c>
      <c r="BN40" s="128" t="s">
        <v>199</v>
      </c>
    </row>
    <row r="41" spans="2:66" s="17" customFormat="1" ht="16.5" customHeight="1">
      <c r="B41" s="117"/>
      <c r="C41" s="118">
        <v>34</v>
      </c>
      <c r="D41" s="118" t="s">
        <v>98</v>
      </c>
      <c r="E41" s="119" t="s">
        <v>200</v>
      </c>
      <c r="F41" s="120" t="s">
        <v>201</v>
      </c>
      <c r="G41" s="120"/>
      <c r="H41" s="121" t="s">
        <v>101</v>
      </c>
      <c r="I41" s="122">
        <v>39</v>
      </c>
      <c r="J41" s="122"/>
      <c r="K41" s="122">
        <f t="shared" si="10"/>
        <v>0</v>
      </c>
      <c r="L41" s="123"/>
      <c r="M41" s="21"/>
      <c r="N41" s="124"/>
      <c r="O41" s="125" t="s">
        <v>37</v>
      </c>
      <c r="P41" s="126">
        <v>0</v>
      </c>
      <c r="Q41" s="126">
        <f t="shared" si="11"/>
        <v>0</v>
      </c>
      <c r="R41" s="126">
        <v>0</v>
      </c>
      <c r="S41" s="126">
        <f t="shared" si="12"/>
        <v>0</v>
      </c>
      <c r="T41" s="126">
        <v>0</v>
      </c>
      <c r="U41" s="127">
        <f t="shared" si="13"/>
        <v>0</v>
      </c>
      <c r="AS41" s="128" t="s">
        <v>102</v>
      </c>
      <c r="AU41" s="128" t="s">
        <v>98</v>
      </c>
      <c r="AV41" s="128" t="s">
        <v>77</v>
      </c>
      <c r="AZ41" s="4" t="s">
        <v>97</v>
      </c>
      <c r="BF41" s="129">
        <f t="shared" si="14"/>
        <v>0</v>
      </c>
      <c r="BG41" s="129">
        <f t="shared" si="15"/>
        <v>0</v>
      </c>
      <c r="BH41" s="129">
        <f t="shared" si="16"/>
        <v>0</v>
      </c>
      <c r="BI41" s="129">
        <f t="shared" si="17"/>
        <v>0</v>
      </c>
      <c r="BJ41" s="129">
        <f t="shared" si="18"/>
        <v>0</v>
      </c>
      <c r="BK41" s="4" t="s">
        <v>103</v>
      </c>
      <c r="BL41" s="129">
        <f t="shared" si="19"/>
        <v>0</v>
      </c>
      <c r="BM41" s="4" t="s">
        <v>102</v>
      </c>
      <c r="BN41" s="128" t="s">
        <v>202</v>
      </c>
    </row>
    <row r="42" spans="2:66" s="17" customFormat="1" ht="16.5" customHeight="1">
      <c r="B42" s="117"/>
      <c r="C42" s="118">
        <v>35</v>
      </c>
      <c r="D42" s="118" t="s">
        <v>98</v>
      </c>
      <c r="E42" s="119" t="s">
        <v>203</v>
      </c>
      <c r="F42" s="120" t="s">
        <v>100</v>
      </c>
      <c r="G42" s="120"/>
      <c r="H42" s="121" t="s">
        <v>101</v>
      </c>
      <c r="I42" s="122">
        <v>4</v>
      </c>
      <c r="J42" s="122"/>
      <c r="K42" s="122">
        <f t="shared" si="10"/>
        <v>0</v>
      </c>
      <c r="L42" s="123"/>
      <c r="M42" s="21"/>
      <c r="N42" s="124"/>
      <c r="O42" s="125" t="s">
        <v>37</v>
      </c>
      <c r="P42" s="126">
        <v>0</v>
      </c>
      <c r="Q42" s="126">
        <f t="shared" si="11"/>
        <v>0</v>
      </c>
      <c r="R42" s="126">
        <v>0</v>
      </c>
      <c r="S42" s="126">
        <f t="shared" si="12"/>
        <v>0</v>
      </c>
      <c r="T42" s="126">
        <v>0</v>
      </c>
      <c r="U42" s="127">
        <f t="shared" si="13"/>
        <v>0</v>
      </c>
      <c r="AS42" s="128" t="s">
        <v>102</v>
      </c>
      <c r="AU42" s="128" t="s">
        <v>98</v>
      </c>
      <c r="AV42" s="128" t="s">
        <v>77</v>
      </c>
      <c r="AZ42" s="4" t="s">
        <v>97</v>
      </c>
      <c r="BF42" s="129">
        <f t="shared" si="14"/>
        <v>0</v>
      </c>
      <c r="BG42" s="129">
        <f t="shared" si="15"/>
        <v>0</v>
      </c>
      <c r="BH42" s="129">
        <f t="shared" si="16"/>
        <v>0</v>
      </c>
      <c r="BI42" s="129">
        <f t="shared" si="17"/>
        <v>0</v>
      </c>
      <c r="BJ42" s="129">
        <f t="shared" si="18"/>
        <v>0</v>
      </c>
      <c r="BK42" s="4" t="s">
        <v>103</v>
      </c>
      <c r="BL42" s="129">
        <f t="shared" si="19"/>
        <v>0</v>
      </c>
      <c r="BM42" s="4" t="s">
        <v>102</v>
      </c>
      <c r="BN42" s="128" t="s">
        <v>102</v>
      </c>
    </row>
    <row r="43" spans="2:66" s="17" customFormat="1" ht="24.2" customHeight="1">
      <c r="B43" s="117"/>
      <c r="C43" s="130">
        <v>36</v>
      </c>
      <c r="D43" s="130" t="s">
        <v>104</v>
      </c>
      <c r="E43" s="131" t="s">
        <v>204</v>
      </c>
      <c r="F43" s="132" t="s">
        <v>205</v>
      </c>
      <c r="G43" s="132"/>
      <c r="H43" s="133" t="s">
        <v>101</v>
      </c>
      <c r="I43" s="134">
        <v>4</v>
      </c>
      <c r="J43" s="134"/>
      <c r="K43" s="134">
        <f t="shared" si="10"/>
        <v>0</v>
      </c>
      <c r="L43" s="135"/>
      <c r="M43" s="136"/>
      <c r="N43" s="137"/>
      <c r="O43" s="138" t="s">
        <v>37</v>
      </c>
      <c r="P43" s="126">
        <v>0</v>
      </c>
      <c r="Q43" s="126">
        <f t="shared" si="11"/>
        <v>0</v>
      </c>
      <c r="R43" s="126">
        <v>0</v>
      </c>
      <c r="S43" s="126">
        <f t="shared" si="12"/>
        <v>0</v>
      </c>
      <c r="T43" s="126">
        <v>0</v>
      </c>
      <c r="U43" s="127">
        <f t="shared" si="13"/>
        <v>0</v>
      </c>
      <c r="AS43" s="128" t="s">
        <v>107</v>
      </c>
      <c r="AU43" s="128" t="s">
        <v>104</v>
      </c>
      <c r="AV43" s="128" t="s">
        <v>77</v>
      </c>
      <c r="AZ43" s="4" t="s">
        <v>97</v>
      </c>
      <c r="BF43" s="129">
        <f t="shared" si="14"/>
        <v>0</v>
      </c>
      <c r="BG43" s="129">
        <f t="shared" si="15"/>
        <v>0</v>
      </c>
      <c r="BH43" s="129">
        <f t="shared" si="16"/>
        <v>0</v>
      </c>
      <c r="BI43" s="129">
        <f t="shared" si="17"/>
        <v>0</v>
      </c>
      <c r="BJ43" s="129">
        <f t="shared" si="18"/>
        <v>0</v>
      </c>
      <c r="BK43" s="4" t="s">
        <v>103</v>
      </c>
      <c r="BL43" s="129">
        <f t="shared" si="19"/>
        <v>0</v>
      </c>
      <c r="BM43" s="4" t="s">
        <v>107</v>
      </c>
      <c r="BN43" s="128" t="s">
        <v>206</v>
      </c>
    </row>
    <row r="44" spans="2:66" s="17" customFormat="1" ht="16.5" customHeight="1">
      <c r="B44" s="117"/>
      <c r="C44" s="118">
        <v>37</v>
      </c>
      <c r="D44" s="118" t="s">
        <v>98</v>
      </c>
      <c r="E44" s="119" t="s">
        <v>200</v>
      </c>
      <c r="F44" s="120" t="s">
        <v>201</v>
      </c>
      <c r="G44" s="120"/>
      <c r="H44" s="121" t="s">
        <v>101</v>
      </c>
      <c r="I44" s="122">
        <v>4</v>
      </c>
      <c r="J44" s="122"/>
      <c r="K44" s="122">
        <f t="shared" si="10"/>
        <v>0</v>
      </c>
      <c r="L44" s="123"/>
      <c r="M44" s="21"/>
      <c r="N44" s="124"/>
      <c r="O44" s="125" t="s">
        <v>37</v>
      </c>
      <c r="P44" s="126">
        <v>0</v>
      </c>
      <c r="Q44" s="126">
        <f t="shared" si="11"/>
        <v>0</v>
      </c>
      <c r="R44" s="126">
        <v>0</v>
      </c>
      <c r="S44" s="126">
        <f t="shared" si="12"/>
        <v>0</v>
      </c>
      <c r="T44" s="126">
        <v>0</v>
      </c>
      <c r="U44" s="127">
        <f t="shared" si="13"/>
        <v>0</v>
      </c>
      <c r="AS44" s="128" t="s">
        <v>102</v>
      </c>
      <c r="AU44" s="128" t="s">
        <v>98</v>
      </c>
      <c r="AV44" s="128" t="s">
        <v>77</v>
      </c>
      <c r="AZ44" s="4" t="s">
        <v>97</v>
      </c>
      <c r="BF44" s="129">
        <f t="shared" si="14"/>
        <v>0</v>
      </c>
      <c r="BG44" s="129">
        <f t="shared" si="15"/>
        <v>0</v>
      </c>
      <c r="BH44" s="129">
        <f t="shared" si="16"/>
        <v>0</v>
      </c>
      <c r="BI44" s="129">
        <f t="shared" si="17"/>
        <v>0</v>
      </c>
      <c r="BJ44" s="129">
        <f t="shared" si="18"/>
        <v>0</v>
      </c>
      <c r="BK44" s="4" t="s">
        <v>103</v>
      </c>
      <c r="BL44" s="129">
        <f t="shared" si="19"/>
        <v>0</v>
      </c>
      <c r="BM44" s="4" t="s">
        <v>102</v>
      </c>
      <c r="BN44" s="128" t="s">
        <v>207</v>
      </c>
    </row>
    <row r="45" spans="2:66" s="17" customFormat="1" ht="16.5" customHeight="1">
      <c r="B45" s="117"/>
      <c r="C45" s="118">
        <v>38</v>
      </c>
      <c r="D45" s="118" t="s">
        <v>98</v>
      </c>
      <c r="E45" s="119" t="s">
        <v>208</v>
      </c>
      <c r="F45" s="120" t="s">
        <v>100</v>
      </c>
      <c r="G45" s="120"/>
      <c r="H45" s="121" t="s">
        <v>101</v>
      </c>
      <c r="I45" s="122">
        <v>22</v>
      </c>
      <c r="J45" s="122"/>
      <c r="K45" s="122">
        <f t="shared" si="10"/>
        <v>0</v>
      </c>
      <c r="L45" s="123"/>
      <c r="M45" s="21"/>
      <c r="N45" s="124"/>
      <c r="O45" s="125" t="s">
        <v>37</v>
      </c>
      <c r="P45" s="126">
        <v>0</v>
      </c>
      <c r="Q45" s="126">
        <f t="shared" si="11"/>
        <v>0</v>
      </c>
      <c r="R45" s="126">
        <v>0</v>
      </c>
      <c r="S45" s="126">
        <f t="shared" si="12"/>
        <v>0</v>
      </c>
      <c r="T45" s="126">
        <v>0</v>
      </c>
      <c r="U45" s="127">
        <f t="shared" si="13"/>
        <v>0</v>
      </c>
      <c r="AS45" s="128" t="s">
        <v>102</v>
      </c>
      <c r="AU45" s="128" t="s">
        <v>98</v>
      </c>
      <c r="AV45" s="128" t="s">
        <v>77</v>
      </c>
      <c r="AZ45" s="4" t="s">
        <v>97</v>
      </c>
      <c r="BF45" s="129">
        <f t="shared" si="14"/>
        <v>0</v>
      </c>
      <c r="BG45" s="129">
        <f t="shared" si="15"/>
        <v>0</v>
      </c>
      <c r="BH45" s="129">
        <f t="shared" si="16"/>
        <v>0</v>
      </c>
      <c r="BI45" s="129">
        <f t="shared" si="17"/>
        <v>0</v>
      </c>
      <c r="BJ45" s="129">
        <f t="shared" si="18"/>
        <v>0</v>
      </c>
      <c r="BK45" s="4" t="s">
        <v>103</v>
      </c>
      <c r="BL45" s="129">
        <f t="shared" si="19"/>
        <v>0</v>
      </c>
      <c r="BM45" s="4" t="s">
        <v>102</v>
      </c>
      <c r="BN45" s="128" t="s">
        <v>209</v>
      </c>
    </row>
    <row r="46" spans="2:66" s="17" customFormat="1" ht="21.75" customHeight="1">
      <c r="B46" s="117"/>
      <c r="C46" s="130">
        <v>39</v>
      </c>
      <c r="D46" s="130" t="s">
        <v>104</v>
      </c>
      <c r="E46" s="131" t="s">
        <v>210</v>
      </c>
      <c r="F46" s="132" t="s">
        <v>211</v>
      </c>
      <c r="G46" s="132"/>
      <c r="H46" s="133" t="s">
        <v>101</v>
      </c>
      <c r="I46" s="134">
        <v>22</v>
      </c>
      <c r="J46" s="134"/>
      <c r="K46" s="134">
        <f t="shared" si="10"/>
        <v>0</v>
      </c>
      <c r="L46" s="135"/>
      <c r="M46" s="136"/>
      <c r="N46" s="137"/>
      <c r="O46" s="138" t="s">
        <v>37</v>
      </c>
      <c r="P46" s="126">
        <v>0</v>
      </c>
      <c r="Q46" s="126">
        <f t="shared" si="11"/>
        <v>0</v>
      </c>
      <c r="R46" s="126">
        <v>0</v>
      </c>
      <c r="S46" s="126">
        <f t="shared" si="12"/>
        <v>0</v>
      </c>
      <c r="T46" s="126">
        <v>0</v>
      </c>
      <c r="U46" s="127">
        <f t="shared" si="13"/>
        <v>0</v>
      </c>
      <c r="AS46" s="128" t="s">
        <v>107</v>
      </c>
      <c r="AU46" s="128" t="s">
        <v>104</v>
      </c>
      <c r="AV46" s="128" t="s">
        <v>77</v>
      </c>
      <c r="AZ46" s="4" t="s">
        <v>97</v>
      </c>
      <c r="BF46" s="129">
        <f t="shared" si="14"/>
        <v>0</v>
      </c>
      <c r="BG46" s="129">
        <f t="shared" si="15"/>
        <v>0</v>
      </c>
      <c r="BH46" s="129">
        <f t="shared" si="16"/>
        <v>0</v>
      </c>
      <c r="BI46" s="129">
        <f t="shared" si="17"/>
        <v>0</v>
      </c>
      <c r="BJ46" s="129">
        <f t="shared" si="18"/>
        <v>0</v>
      </c>
      <c r="BK46" s="4" t="s">
        <v>103</v>
      </c>
      <c r="BL46" s="129">
        <f t="shared" si="19"/>
        <v>0</v>
      </c>
      <c r="BM46" s="4" t="s">
        <v>107</v>
      </c>
      <c r="BN46" s="128" t="s">
        <v>212</v>
      </c>
    </row>
    <row r="47" spans="2:66" s="17" customFormat="1" ht="16.5" customHeight="1">
      <c r="B47" s="117"/>
      <c r="C47" s="118">
        <v>40</v>
      </c>
      <c r="D47" s="118" t="s">
        <v>98</v>
      </c>
      <c r="E47" s="119" t="s">
        <v>122</v>
      </c>
      <c r="F47" s="120" t="s">
        <v>123</v>
      </c>
      <c r="G47" s="120"/>
      <c r="H47" s="121" t="s">
        <v>101</v>
      </c>
      <c r="I47" s="122">
        <v>7500</v>
      </c>
      <c r="J47" s="122"/>
      <c r="K47" s="122">
        <f t="shared" si="10"/>
        <v>0</v>
      </c>
      <c r="L47" s="123"/>
      <c r="M47" s="21"/>
      <c r="N47" s="124"/>
      <c r="O47" s="125" t="s">
        <v>37</v>
      </c>
      <c r="P47" s="126">
        <v>0</v>
      </c>
      <c r="Q47" s="126">
        <f t="shared" si="11"/>
        <v>0</v>
      </c>
      <c r="R47" s="126">
        <v>0</v>
      </c>
      <c r="S47" s="126">
        <f t="shared" si="12"/>
        <v>0</v>
      </c>
      <c r="T47" s="126">
        <v>0</v>
      </c>
      <c r="U47" s="127">
        <f t="shared" si="13"/>
        <v>0</v>
      </c>
      <c r="AS47" s="128" t="s">
        <v>102</v>
      </c>
      <c r="AU47" s="128" t="s">
        <v>98</v>
      </c>
      <c r="AV47" s="128" t="s">
        <v>77</v>
      </c>
      <c r="AZ47" s="4" t="s">
        <v>97</v>
      </c>
      <c r="BF47" s="129">
        <f t="shared" si="14"/>
        <v>0</v>
      </c>
      <c r="BG47" s="129">
        <f t="shared" si="15"/>
        <v>0</v>
      </c>
      <c r="BH47" s="129">
        <f t="shared" si="16"/>
        <v>0</v>
      </c>
      <c r="BI47" s="129">
        <f t="shared" si="17"/>
        <v>0</v>
      </c>
      <c r="BJ47" s="129">
        <f t="shared" si="18"/>
        <v>0</v>
      </c>
      <c r="BK47" s="4" t="s">
        <v>103</v>
      </c>
      <c r="BL47" s="129">
        <f t="shared" si="19"/>
        <v>0</v>
      </c>
      <c r="BM47" s="4" t="s">
        <v>102</v>
      </c>
      <c r="BN47" s="128" t="s">
        <v>213</v>
      </c>
    </row>
    <row r="48" spans="2:66" s="17" customFormat="1" ht="21.75" customHeight="1">
      <c r="B48" s="117"/>
      <c r="C48" s="118">
        <v>41</v>
      </c>
      <c r="D48" s="118" t="s">
        <v>98</v>
      </c>
      <c r="E48" s="119" t="s">
        <v>125</v>
      </c>
      <c r="F48" s="120" t="s">
        <v>126</v>
      </c>
      <c r="G48" s="120"/>
      <c r="H48" s="121" t="s">
        <v>127</v>
      </c>
      <c r="I48" s="122">
        <v>1300</v>
      </c>
      <c r="J48" s="122"/>
      <c r="K48" s="122">
        <f t="shared" si="10"/>
        <v>0</v>
      </c>
      <c r="L48" s="123"/>
      <c r="M48" s="21"/>
      <c r="N48" s="124"/>
      <c r="O48" s="125" t="s">
        <v>37</v>
      </c>
      <c r="P48" s="126">
        <v>0</v>
      </c>
      <c r="Q48" s="126">
        <f t="shared" si="11"/>
        <v>0</v>
      </c>
      <c r="R48" s="126">
        <v>0</v>
      </c>
      <c r="S48" s="126">
        <f t="shared" si="12"/>
        <v>0</v>
      </c>
      <c r="T48" s="126">
        <v>0</v>
      </c>
      <c r="U48" s="127">
        <f t="shared" si="13"/>
        <v>0</v>
      </c>
      <c r="AS48" s="128" t="s">
        <v>102</v>
      </c>
      <c r="AU48" s="128" t="s">
        <v>98</v>
      </c>
      <c r="AV48" s="128" t="s">
        <v>77</v>
      </c>
      <c r="AZ48" s="4" t="s">
        <v>97</v>
      </c>
      <c r="BF48" s="129">
        <f t="shared" si="14"/>
        <v>0</v>
      </c>
      <c r="BG48" s="129">
        <f t="shared" si="15"/>
        <v>0</v>
      </c>
      <c r="BH48" s="129">
        <f t="shared" si="16"/>
        <v>0</v>
      </c>
      <c r="BI48" s="129">
        <f t="shared" si="17"/>
        <v>0</v>
      </c>
      <c r="BJ48" s="129">
        <f t="shared" si="18"/>
        <v>0</v>
      </c>
      <c r="BK48" s="4" t="s">
        <v>103</v>
      </c>
      <c r="BL48" s="129">
        <f t="shared" si="19"/>
        <v>0</v>
      </c>
      <c r="BM48" s="4" t="s">
        <v>102</v>
      </c>
      <c r="BN48" s="128" t="s">
        <v>214</v>
      </c>
    </row>
    <row r="49" spans="2:66" s="17" customFormat="1" ht="21.75" customHeight="1">
      <c r="B49" s="117"/>
      <c r="C49" s="118">
        <v>42</v>
      </c>
      <c r="D49" s="130" t="s">
        <v>98</v>
      </c>
      <c r="E49" s="132" t="s">
        <v>128</v>
      </c>
      <c r="F49" s="132" t="s">
        <v>129</v>
      </c>
      <c r="G49" s="132"/>
      <c r="H49" s="130" t="s">
        <v>127</v>
      </c>
      <c r="I49" s="134">
        <v>1300</v>
      </c>
      <c r="J49" s="134"/>
      <c r="K49" s="134">
        <f>J49*I49</f>
        <v>0</v>
      </c>
      <c r="L49" s="123"/>
      <c r="M49" s="21"/>
      <c r="N49" s="124"/>
      <c r="O49" s="125"/>
      <c r="P49" s="126"/>
      <c r="Q49" s="126"/>
      <c r="R49" s="126"/>
      <c r="S49" s="126"/>
      <c r="T49" s="126"/>
      <c r="U49" s="127"/>
      <c r="AS49" s="128"/>
      <c r="AU49" s="128"/>
      <c r="AV49" s="128"/>
      <c r="AZ49" s="4"/>
      <c r="BF49" s="129"/>
      <c r="BG49" s="129"/>
      <c r="BH49" s="129"/>
      <c r="BI49" s="129"/>
      <c r="BJ49" s="129"/>
      <c r="BK49" s="4"/>
      <c r="BL49" s="129"/>
      <c r="BM49" s="4"/>
      <c r="BN49" s="128"/>
    </row>
    <row r="50" spans="2:66" s="17" customFormat="1" ht="24.2" customHeight="1">
      <c r="B50" s="117"/>
      <c r="C50" s="118">
        <v>43</v>
      </c>
      <c r="D50" s="118" t="s">
        <v>98</v>
      </c>
      <c r="E50" s="119" t="s">
        <v>130</v>
      </c>
      <c r="F50" s="120" t="s">
        <v>131</v>
      </c>
      <c r="G50" s="120"/>
      <c r="H50" s="121" t="s">
        <v>101</v>
      </c>
      <c r="I50" s="122">
        <v>2267</v>
      </c>
      <c r="J50" s="122"/>
      <c r="K50" s="122">
        <f t="shared" si="10"/>
        <v>0</v>
      </c>
      <c r="L50" s="123"/>
      <c r="M50" s="21"/>
      <c r="N50" s="124"/>
      <c r="O50" s="125" t="s">
        <v>37</v>
      </c>
      <c r="P50" s="126">
        <v>0</v>
      </c>
      <c r="Q50" s="126">
        <f t="shared" si="11"/>
        <v>0</v>
      </c>
      <c r="R50" s="126">
        <v>0</v>
      </c>
      <c r="S50" s="126">
        <f t="shared" si="12"/>
        <v>0</v>
      </c>
      <c r="T50" s="126">
        <v>0</v>
      </c>
      <c r="U50" s="127">
        <f t="shared" si="13"/>
        <v>0</v>
      </c>
      <c r="AS50" s="128" t="s">
        <v>102</v>
      </c>
      <c r="AU50" s="128" t="s">
        <v>98</v>
      </c>
      <c r="AV50" s="128" t="s">
        <v>77</v>
      </c>
      <c r="AZ50" s="4" t="s">
        <v>97</v>
      </c>
      <c r="BF50" s="129">
        <f t="shared" si="14"/>
        <v>0</v>
      </c>
      <c r="BG50" s="129">
        <f t="shared" si="15"/>
        <v>0</v>
      </c>
      <c r="BH50" s="129">
        <f t="shared" si="16"/>
        <v>0</v>
      </c>
      <c r="BI50" s="129">
        <f t="shared" si="17"/>
        <v>0</v>
      </c>
      <c r="BJ50" s="129">
        <f t="shared" si="18"/>
        <v>0</v>
      </c>
      <c r="BK50" s="4" t="s">
        <v>103</v>
      </c>
      <c r="BL50" s="129">
        <f t="shared" si="19"/>
        <v>0</v>
      </c>
      <c r="BM50" s="4" t="s">
        <v>102</v>
      </c>
      <c r="BN50" s="128" t="s">
        <v>215</v>
      </c>
    </row>
    <row r="51" spans="2:66" s="17" customFormat="1" ht="16.5" customHeight="1">
      <c r="B51" s="117"/>
      <c r="C51" s="118">
        <v>44</v>
      </c>
      <c r="D51" s="118" t="s">
        <v>98</v>
      </c>
      <c r="E51" s="119" t="s">
        <v>134</v>
      </c>
      <c r="F51" s="120" t="s">
        <v>135</v>
      </c>
      <c r="G51" s="120"/>
      <c r="H51" s="121" t="s">
        <v>101</v>
      </c>
      <c r="I51" s="122">
        <v>1300</v>
      </c>
      <c r="J51" s="122"/>
      <c r="K51" s="122">
        <f t="shared" si="10"/>
        <v>0</v>
      </c>
      <c r="L51" s="123"/>
      <c r="M51" s="21"/>
      <c r="N51" s="124"/>
      <c r="O51" s="125" t="s">
        <v>37</v>
      </c>
      <c r="P51" s="126">
        <v>0</v>
      </c>
      <c r="Q51" s="126">
        <f t="shared" si="11"/>
        <v>0</v>
      </c>
      <c r="R51" s="126">
        <v>0</v>
      </c>
      <c r="S51" s="126">
        <f t="shared" si="12"/>
        <v>0</v>
      </c>
      <c r="T51" s="126">
        <v>0</v>
      </c>
      <c r="U51" s="127">
        <f t="shared" si="13"/>
        <v>0</v>
      </c>
      <c r="AS51" s="128" t="s">
        <v>102</v>
      </c>
      <c r="AU51" s="128" t="s">
        <v>98</v>
      </c>
      <c r="AV51" s="128" t="s">
        <v>77</v>
      </c>
      <c r="AZ51" s="4" t="s">
        <v>97</v>
      </c>
      <c r="BF51" s="129">
        <f t="shared" si="14"/>
        <v>0</v>
      </c>
      <c r="BG51" s="129">
        <f t="shared" si="15"/>
        <v>0</v>
      </c>
      <c r="BH51" s="129">
        <f t="shared" si="16"/>
        <v>0</v>
      </c>
      <c r="BI51" s="129">
        <f t="shared" si="17"/>
        <v>0</v>
      </c>
      <c r="BJ51" s="129">
        <f t="shared" si="18"/>
        <v>0</v>
      </c>
      <c r="BK51" s="4" t="s">
        <v>103</v>
      </c>
      <c r="BL51" s="129">
        <f t="shared" si="19"/>
        <v>0</v>
      </c>
      <c r="BM51" s="4" t="s">
        <v>102</v>
      </c>
      <c r="BN51" s="128" t="s">
        <v>216</v>
      </c>
    </row>
    <row r="52" spans="2:66" s="17" customFormat="1" ht="16.5" customHeight="1">
      <c r="B52" s="117"/>
      <c r="C52" s="118">
        <v>45</v>
      </c>
      <c r="D52" s="118" t="s">
        <v>98</v>
      </c>
      <c r="E52" s="119" t="s">
        <v>136</v>
      </c>
      <c r="F52" s="120" t="s">
        <v>137</v>
      </c>
      <c r="G52" s="120"/>
      <c r="H52" s="121" t="s">
        <v>127</v>
      </c>
      <c r="I52" s="122">
        <v>1300</v>
      </c>
      <c r="J52" s="122"/>
      <c r="K52" s="122">
        <f t="shared" si="10"/>
        <v>0</v>
      </c>
      <c r="L52" s="123"/>
      <c r="M52" s="21"/>
      <c r="N52" s="124"/>
      <c r="O52" s="125" t="s">
        <v>37</v>
      </c>
      <c r="P52" s="126">
        <v>0</v>
      </c>
      <c r="Q52" s="126">
        <f t="shared" si="11"/>
        <v>0</v>
      </c>
      <c r="R52" s="126">
        <v>0</v>
      </c>
      <c r="S52" s="126">
        <f t="shared" si="12"/>
        <v>0</v>
      </c>
      <c r="T52" s="126">
        <v>0</v>
      </c>
      <c r="U52" s="127">
        <f t="shared" si="13"/>
        <v>0</v>
      </c>
      <c r="AS52" s="128" t="s">
        <v>102</v>
      </c>
      <c r="AU52" s="128" t="s">
        <v>98</v>
      </c>
      <c r="AV52" s="128" t="s">
        <v>77</v>
      </c>
      <c r="AZ52" s="4" t="s">
        <v>97</v>
      </c>
      <c r="BF52" s="129">
        <f t="shared" si="14"/>
        <v>0</v>
      </c>
      <c r="BG52" s="129">
        <f t="shared" si="15"/>
        <v>0</v>
      </c>
      <c r="BH52" s="129">
        <f t="shared" si="16"/>
        <v>0</v>
      </c>
      <c r="BI52" s="129">
        <f t="shared" si="17"/>
        <v>0</v>
      </c>
      <c r="BJ52" s="129">
        <f t="shared" si="18"/>
        <v>0</v>
      </c>
      <c r="BK52" s="4" t="s">
        <v>103</v>
      </c>
      <c r="BL52" s="129">
        <f t="shared" si="19"/>
        <v>0</v>
      </c>
      <c r="BM52" s="4" t="s">
        <v>102</v>
      </c>
      <c r="BN52" s="128" t="s">
        <v>217</v>
      </c>
    </row>
    <row r="53" spans="2:66" s="17" customFormat="1" ht="16.5" customHeight="1">
      <c r="B53" s="117"/>
      <c r="C53" s="118">
        <v>46</v>
      </c>
      <c r="D53" s="118" t="s">
        <v>98</v>
      </c>
      <c r="E53" s="119" t="s">
        <v>139</v>
      </c>
      <c r="F53" s="120" t="s">
        <v>140</v>
      </c>
      <c r="G53" s="120"/>
      <c r="H53" s="121" t="s">
        <v>101</v>
      </c>
      <c r="I53" s="122">
        <v>1300</v>
      </c>
      <c r="J53" s="122"/>
      <c r="K53" s="122">
        <f t="shared" si="10"/>
        <v>0</v>
      </c>
      <c r="L53" s="123"/>
      <c r="M53" s="21"/>
      <c r="N53" s="124"/>
      <c r="O53" s="125" t="s">
        <v>37</v>
      </c>
      <c r="P53" s="126">
        <v>0</v>
      </c>
      <c r="Q53" s="126">
        <f t="shared" si="11"/>
        <v>0</v>
      </c>
      <c r="R53" s="126">
        <v>0</v>
      </c>
      <c r="S53" s="126">
        <f t="shared" si="12"/>
        <v>0</v>
      </c>
      <c r="T53" s="126">
        <v>0</v>
      </c>
      <c r="U53" s="127">
        <f t="shared" si="13"/>
        <v>0</v>
      </c>
      <c r="AS53" s="128" t="s">
        <v>102</v>
      </c>
      <c r="AU53" s="128" t="s">
        <v>98</v>
      </c>
      <c r="AV53" s="128" t="s">
        <v>77</v>
      </c>
      <c r="AZ53" s="4" t="s">
        <v>97</v>
      </c>
      <c r="BF53" s="129">
        <f t="shared" si="14"/>
        <v>0</v>
      </c>
      <c r="BG53" s="129">
        <f t="shared" si="15"/>
        <v>0</v>
      </c>
      <c r="BH53" s="129">
        <f t="shared" si="16"/>
        <v>0</v>
      </c>
      <c r="BI53" s="129">
        <f t="shared" si="17"/>
        <v>0</v>
      </c>
      <c r="BJ53" s="129">
        <f t="shared" si="18"/>
        <v>0</v>
      </c>
      <c r="BK53" s="4" t="s">
        <v>103</v>
      </c>
      <c r="BL53" s="129">
        <f t="shared" si="19"/>
        <v>0</v>
      </c>
      <c r="BM53" s="4" t="s">
        <v>102</v>
      </c>
      <c r="BN53" s="128" t="s">
        <v>218</v>
      </c>
    </row>
    <row r="54" spans="2:66" s="17" customFormat="1" ht="37.9" customHeight="1">
      <c r="B54" s="117"/>
      <c r="C54" s="118">
        <v>47</v>
      </c>
      <c r="D54" s="118" t="s">
        <v>98</v>
      </c>
      <c r="E54" s="119" t="s">
        <v>142</v>
      </c>
      <c r="F54" s="120" t="s">
        <v>143</v>
      </c>
      <c r="G54" s="120"/>
      <c r="H54" s="121" t="s">
        <v>101</v>
      </c>
      <c r="I54" s="122">
        <v>2267</v>
      </c>
      <c r="J54" s="122"/>
      <c r="K54" s="122">
        <f t="shared" si="10"/>
        <v>0</v>
      </c>
      <c r="L54" s="123"/>
      <c r="M54" s="21"/>
      <c r="N54" s="124"/>
      <c r="O54" s="125" t="s">
        <v>37</v>
      </c>
      <c r="P54" s="126">
        <v>0</v>
      </c>
      <c r="Q54" s="126">
        <f t="shared" si="11"/>
        <v>0</v>
      </c>
      <c r="R54" s="126">
        <v>0</v>
      </c>
      <c r="S54" s="126">
        <f t="shared" si="12"/>
        <v>0</v>
      </c>
      <c r="T54" s="126">
        <v>0</v>
      </c>
      <c r="U54" s="127">
        <f t="shared" si="13"/>
        <v>0</v>
      </c>
      <c r="AS54" s="128" t="s">
        <v>102</v>
      </c>
      <c r="AU54" s="128" t="s">
        <v>98</v>
      </c>
      <c r="AV54" s="128" t="s">
        <v>77</v>
      </c>
      <c r="AZ54" s="4" t="s">
        <v>97</v>
      </c>
      <c r="BF54" s="129">
        <f t="shared" si="14"/>
        <v>0</v>
      </c>
      <c r="BG54" s="129">
        <f t="shared" si="15"/>
        <v>0</v>
      </c>
      <c r="BH54" s="129">
        <f t="shared" si="16"/>
        <v>0</v>
      </c>
      <c r="BI54" s="129">
        <f t="shared" si="17"/>
        <v>0</v>
      </c>
      <c r="BJ54" s="129">
        <f t="shared" si="18"/>
        <v>0</v>
      </c>
      <c r="BK54" s="4" t="s">
        <v>103</v>
      </c>
      <c r="BL54" s="129">
        <f t="shared" si="19"/>
        <v>0</v>
      </c>
      <c r="BM54" s="4" t="s">
        <v>102</v>
      </c>
      <c r="BN54" s="128" t="s">
        <v>219</v>
      </c>
    </row>
    <row r="55" spans="2:66" s="17" customFormat="1" ht="16.5" customHeight="1">
      <c r="B55" s="117"/>
      <c r="C55" s="118">
        <v>48</v>
      </c>
      <c r="D55" s="118" t="s">
        <v>98</v>
      </c>
      <c r="E55" s="119" t="s">
        <v>220</v>
      </c>
      <c r="F55" s="120" t="s">
        <v>221</v>
      </c>
      <c r="G55" s="120"/>
      <c r="H55" s="121" t="s">
        <v>101</v>
      </c>
      <c r="I55" s="122">
        <v>4</v>
      </c>
      <c r="J55" s="122"/>
      <c r="K55" s="122">
        <f t="shared" si="10"/>
        <v>0</v>
      </c>
      <c r="L55" s="123"/>
      <c r="M55" s="21"/>
      <c r="N55" s="124"/>
      <c r="O55" s="125" t="s">
        <v>37</v>
      </c>
      <c r="P55" s="126">
        <v>0</v>
      </c>
      <c r="Q55" s="126">
        <f t="shared" si="11"/>
        <v>0</v>
      </c>
      <c r="R55" s="126">
        <v>0</v>
      </c>
      <c r="S55" s="126">
        <f t="shared" si="12"/>
        <v>0</v>
      </c>
      <c r="T55" s="126">
        <v>0</v>
      </c>
      <c r="U55" s="127">
        <f t="shared" si="13"/>
        <v>0</v>
      </c>
      <c r="AS55" s="128" t="s">
        <v>102</v>
      </c>
      <c r="AU55" s="128" t="s">
        <v>98</v>
      </c>
      <c r="AV55" s="128" t="s">
        <v>77</v>
      </c>
      <c r="AZ55" s="4" t="s">
        <v>97</v>
      </c>
      <c r="BF55" s="129">
        <f t="shared" si="14"/>
        <v>0</v>
      </c>
      <c r="BG55" s="129">
        <f t="shared" si="15"/>
        <v>0</v>
      </c>
      <c r="BH55" s="129">
        <f t="shared" si="16"/>
        <v>0</v>
      </c>
      <c r="BI55" s="129">
        <f t="shared" si="17"/>
        <v>0</v>
      </c>
      <c r="BJ55" s="129">
        <f t="shared" si="18"/>
        <v>0</v>
      </c>
      <c r="BK55" s="4" t="s">
        <v>103</v>
      </c>
      <c r="BL55" s="129">
        <f t="shared" si="19"/>
        <v>0</v>
      </c>
      <c r="BM55" s="4" t="s">
        <v>102</v>
      </c>
      <c r="BN55" s="128" t="s">
        <v>222</v>
      </c>
    </row>
    <row r="56" spans="2:66" s="17" customFormat="1" ht="16.5" customHeight="1">
      <c r="B56" s="117"/>
      <c r="C56" s="118">
        <v>49</v>
      </c>
      <c r="D56" s="118" t="s">
        <v>98</v>
      </c>
      <c r="E56" s="119" t="s">
        <v>145</v>
      </c>
      <c r="F56" s="120" t="s">
        <v>146</v>
      </c>
      <c r="G56" s="120"/>
      <c r="H56" s="121" t="s">
        <v>147</v>
      </c>
      <c r="I56" s="122">
        <v>1</v>
      </c>
      <c r="J56" s="141"/>
      <c r="K56" s="122">
        <f t="shared" si="10"/>
        <v>0</v>
      </c>
      <c r="L56" s="123"/>
      <c r="M56" s="21"/>
      <c r="N56" s="124"/>
      <c r="O56" s="125" t="s">
        <v>37</v>
      </c>
      <c r="P56" s="126">
        <v>0</v>
      </c>
      <c r="Q56" s="126">
        <f t="shared" si="11"/>
        <v>0</v>
      </c>
      <c r="R56" s="126">
        <v>0</v>
      </c>
      <c r="S56" s="126">
        <f t="shared" si="12"/>
        <v>0</v>
      </c>
      <c r="T56" s="126">
        <v>0</v>
      </c>
      <c r="U56" s="127">
        <f t="shared" si="13"/>
        <v>0</v>
      </c>
      <c r="AS56" s="128" t="s">
        <v>102</v>
      </c>
      <c r="AU56" s="128" t="s">
        <v>98</v>
      </c>
      <c r="AV56" s="128" t="s">
        <v>77</v>
      </c>
      <c r="AZ56" s="4" t="s">
        <v>97</v>
      </c>
      <c r="BF56" s="129">
        <f t="shared" si="14"/>
        <v>0</v>
      </c>
      <c r="BG56" s="129">
        <f t="shared" si="15"/>
        <v>0</v>
      </c>
      <c r="BH56" s="129">
        <f t="shared" si="16"/>
        <v>0</v>
      </c>
      <c r="BI56" s="129">
        <f t="shared" si="17"/>
        <v>0</v>
      </c>
      <c r="BJ56" s="129">
        <f t="shared" si="18"/>
        <v>0</v>
      </c>
      <c r="BK56" s="4" t="s">
        <v>103</v>
      </c>
      <c r="BL56" s="129">
        <f t="shared" si="19"/>
        <v>0</v>
      </c>
      <c r="BM56" s="4" t="s">
        <v>102</v>
      </c>
      <c r="BN56" s="128" t="s">
        <v>223</v>
      </c>
    </row>
    <row r="57" spans="2:66" s="17" customFormat="1" ht="16.5" customHeight="1">
      <c r="B57" s="117"/>
      <c r="C57" s="118">
        <v>50</v>
      </c>
      <c r="D57" s="118" t="s">
        <v>98</v>
      </c>
      <c r="E57" s="119" t="s">
        <v>149</v>
      </c>
      <c r="F57" s="120" t="s">
        <v>150</v>
      </c>
      <c r="G57" s="120"/>
      <c r="H57" s="121" t="s">
        <v>151</v>
      </c>
      <c r="I57" s="122">
        <v>0.05</v>
      </c>
      <c r="J57" s="141"/>
      <c r="K57" s="122">
        <f t="shared" si="10"/>
        <v>0</v>
      </c>
      <c r="L57" s="123"/>
      <c r="M57" s="21"/>
      <c r="N57" s="124"/>
      <c r="O57" s="125" t="s">
        <v>37</v>
      </c>
      <c r="P57" s="126">
        <v>0</v>
      </c>
      <c r="Q57" s="126">
        <f t="shared" si="11"/>
        <v>0</v>
      </c>
      <c r="R57" s="126">
        <v>0</v>
      </c>
      <c r="S57" s="126">
        <f t="shared" si="12"/>
        <v>0</v>
      </c>
      <c r="T57" s="126">
        <v>0</v>
      </c>
      <c r="U57" s="127">
        <f t="shared" si="13"/>
        <v>0</v>
      </c>
      <c r="AS57" s="128" t="s">
        <v>102</v>
      </c>
      <c r="AU57" s="128" t="s">
        <v>98</v>
      </c>
      <c r="AV57" s="128" t="s">
        <v>77</v>
      </c>
      <c r="AZ57" s="4" t="s">
        <v>97</v>
      </c>
      <c r="BF57" s="129">
        <f t="shared" si="14"/>
        <v>0</v>
      </c>
      <c r="BG57" s="129">
        <f t="shared" si="15"/>
        <v>0</v>
      </c>
      <c r="BH57" s="129">
        <f t="shared" si="16"/>
        <v>0</v>
      </c>
      <c r="BI57" s="129">
        <f t="shared" si="17"/>
        <v>0</v>
      </c>
      <c r="BJ57" s="129">
        <f t="shared" si="18"/>
        <v>0</v>
      </c>
      <c r="BK57" s="4" t="s">
        <v>103</v>
      </c>
      <c r="BL57" s="129">
        <f t="shared" si="19"/>
        <v>0</v>
      </c>
      <c r="BM57" s="4" t="s">
        <v>102</v>
      </c>
      <c r="BN57" s="128" t="s">
        <v>224</v>
      </c>
    </row>
    <row r="58" spans="2:66" s="17" customFormat="1" ht="16.5" customHeight="1">
      <c r="B58" s="117"/>
      <c r="C58" s="118">
        <v>51</v>
      </c>
      <c r="D58" s="118" t="s">
        <v>98</v>
      </c>
      <c r="E58" s="119" t="s">
        <v>153</v>
      </c>
      <c r="F58" s="120" t="s">
        <v>154</v>
      </c>
      <c r="G58" s="120"/>
      <c r="H58" s="121" t="s">
        <v>151</v>
      </c>
      <c r="I58" s="122">
        <v>0.05</v>
      </c>
      <c r="J58" s="141"/>
      <c r="K58" s="122">
        <f t="shared" si="10"/>
        <v>0</v>
      </c>
      <c r="L58" s="123"/>
      <c r="M58" s="21"/>
      <c r="N58" s="124"/>
      <c r="O58" s="125" t="s">
        <v>37</v>
      </c>
      <c r="P58" s="126">
        <v>0</v>
      </c>
      <c r="Q58" s="126">
        <f t="shared" si="11"/>
        <v>0</v>
      </c>
      <c r="R58" s="126">
        <v>0</v>
      </c>
      <c r="S58" s="126">
        <f t="shared" si="12"/>
        <v>0</v>
      </c>
      <c r="T58" s="126">
        <v>0</v>
      </c>
      <c r="U58" s="127">
        <f t="shared" si="13"/>
        <v>0</v>
      </c>
      <c r="AS58" s="128" t="s">
        <v>102</v>
      </c>
      <c r="AU58" s="128" t="s">
        <v>98</v>
      </c>
      <c r="AV58" s="128" t="s">
        <v>77</v>
      </c>
      <c r="AZ58" s="4" t="s">
        <v>97</v>
      </c>
      <c r="BF58" s="129">
        <f t="shared" si="14"/>
        <v>0</v>
      </c>
      <c r="BG58" s="129">
        <f t="shared" si="15"/>
        <v>0</v>
      </c>
      <c r="BH58" s="129">
        <f t="shared" si="16"/>
        <v>0</v>
      </c>
      <c r="BI58" s="129">
        <f t="shared" si="17"/>
        <v>0</v>
      </c>
      <c r="BJ58" s="129">
        <f t="shared" si="18"/>
        <v>0</v>
      </c>
      <c r="BK58" s="4" t="s">
        <v>103</v>
      </c>
      <c r="BL58" s="129">
        <f t="shared" si="19"/>
        <v>0</v>
      </c>
      <c r="BM58" s="4" t="s">
        <v>102</v>
      </c>
      <c r="BN58" s="128" t="s">
        <v>225</v>
      </c>
    </row>
    <row r="59" spans="2:66" s="17" customFormat="1" ht="16.5" customHeight="1">
      <c r="B59" s="117"/>
      <c r="C59" s="118">
        <v>52</v>
      </c>
      <c r="D59" s="118" t="s">
        <v>98</v>
      </c>
      <c r="E59" s="119" t="s">
        <v>156</v>
      </c>
      <c r="F59" s="120" t="s">
        <v>226</v>
      </c>
      <c r="G59" s="120"/>
      <c r="H59" s="121" t="s">
        <v>151</v>
      </c>
      <c r="I59" s="122">
        <v>0.03</v>
      </c>
      <c r="J59" s="141"/>
      <c r="K59" s="122">
        <f t="shared" si="10"/>
        <v>0</v>
      </c>
      <c r="L59" s="123"/>
      <c r="M59" s="21"/>
      <c r="N59" s="124"/>
      <c r="O59" s="125" t="s">
        <v>37</v>
      </c>
      <c r="P59" s="126">
        <v>0</v>
      </c>
      <c r="Q59" s="126">
        <f t="shared" si="11"/>
        <v>0</v>
      </c>
      <c r="R59" s="126">
        <v>0</v>
      </c>
      <c r="S59" s="126">
        <f t="shared" si="12"/>
        <v>0</v>
      </c>
      <c r="T59" s="126">
        <v>0</v>
      </c>
      <c r="U59" s="127">
        <f t="shared" si="13"/>
        <v>0</v>
      </c>
      <c r="AS59" s="128" t="s">
        <v>102</v>
      </c>
      <c r="AU59" s="128" t="s">
        <v>98</v>
      </c>
      <c r="AV59" s="128" t="s">
        <v>77</v>
      </c>
      <c r="AZ59" s="4" t="s">
        <v>97</v>
      </c>
      <c r="BF59" s="129">
        <f t="shared" si="14"/>
        <v>0</v>
      </c>
      <c r="BG59" s="129">
        <f t="shared" si="15"/>
        <v>0</v>
      </c>
      <c r="BH59" s="129">
        <f t="shared" si="16"/>
        <v>0</v>
      </c>
      <c r="BI59" s="129">
        <f t="shared" si="17"/>
        <v>0</v>
      </c>
      <c r="BJ59" s="129">
        <f t="shared" si="18"/>
        <v>0</v>
      </c>
      <c r="BK59" s="4" t="s">
        <v>103</v>
      </c>
      <c r="BL59" s="129">
        <f t="shared" si="19"/>
        <v>0</v>
      </c>
      <c r="BM59" s="4" t="s">
        <v>102</v>
      </c>
      <c r="BN59" s="128" t="s">
        <v>227</v>
      </c>
    </row>
    <row r="60" spans="2:66" s="17" customFormat="1" ht="24">
      <c r="B60" s="117"/>
      <c r="C60" s="118">
        <v>53</v>
      </c>
      <c r="D60" s="118" t="s">
        <v>98</v>
      </c>
      <c r="E60" s="119" t="s">
        <v>159</v>
      </c>
      <c r="F60" s="120" t="s">
        <v>160</v>
      </c>
      <c r="G60" s="120"/>
      <c r="H60" s="121" t="s">
        <v>101</v>
      </c>
      <c r="I60" s="122">
        <v>2267</v>
      </c>
      <c r="J60" s="122"/>
      <c r="K60" s="122">
        <f t="shared" si="10"/>
        <v>0</v>
      </c>
      <c r="L60" s="123"/>
      <c r="M60" s="21"/>
      <c r="N60" s="124"/>
      <c r="O60" s="125" t="s">
        <v>37</v>
      </c>
      <c r="P60" s="126">
        <v>0</v>
      </c>
      <c r="Q60" s="126">
        <f t="shared" si="11"/>
        <v>0</v>
      </c>
      <c r="R60" s="126">
        <v>0</v>
      </c>
      <c r="S60" s="126">
        <f t="shared" si="12"/>
        <v>0</v>
      </c>
      <c r="T60" s="126">
        <v>0</v>
      </c>
      <c r="U60" s="127">
        <f t="shared" si="13"/>
        <v>0</v>
      </c>
      <c r="AS60" s="128" t="s">
        <v>102</v>
      </c>
      <c r="AU60" s="128" t="s">
        <v>98</v>
      </c>
      <c r="AV60" s="128" t="s">
        <v>77</v>
      </c>
      <c r="AZ60" s="4" t="s">
        <v>97</v>
      </c>
      <c r="BF60" s="129">
        <f t="shared" si="14"/>
        <v>0</v>
      </c>
      <c r="BG60" s="129">
        <f t="shared" si="15"/>
        <v>0</v>
      </c>
      <c r="BH60" s="129">
        <f t="shared" si="16"/>
        <v>0</v>
      </c>
      <c r="BI60" s="129">
        <f t="shared" si="17"/>
        <v>0</v>
      </c>
      <c r="BJ60" s="129">
        <f t="shared" si="18"/>
        <v>0</v>
      </c>
      <c r="BK60" s="4" t="s">
        <v>103</v>
      </c>
      <c r="BL60" s="129">
        <f t="shared" si="19"/>
        <v>0</v>
      </c>
      <c r="BM60" s="4" t="s">
        <v>102</v>
      </c>
      <c r="BN60" s="128" t="s">
        <v>228</v>
      </c>
    </row>
    <row r="61" spans="2:66" s="17" customFormat="1" ht="24">
      <c r="B61" s="117"/>
      <c r="C61" s="118">
        <v>54</v>
      </c>
      <c r="D61" s="118" t="s">
        <v>98</v>
      </c>
      <c r="E61" s="119" t="s">
        <v>162</v>
      </c>
      <c r="F61" s="120" t="s">
        <v>163</v>
      </c>
      <c r="G61" s="120"/>
      <c r="H61" s="121" t="s">
        <v>164</v>
      </c>
      <c r="I61" s="122">
        <v>1300</v>
      </c>
      <c r="J61" s="122"/>
      <c r="K61" s="122">
        <f t="shared" si="10"/>
        <v>0</v>
      </c>
      <c r="L61" s="123"/>
      <c r="M61" s="21"/>
      <c r="N61" s="124"/>
      <c r="O61" s="125" t="s">
        <v>37</v>
      </c>
      <c r="P61" s="126">
        <v>0</v>
      </c>
      <c r="Q61" s="126">
        <f t="shared" si="11"/>
        <v>0</v>
      </c>
      <c r="R61" s="126">
        <v>0</v>
      </c>
      <c r="S61" s="126">
        <f t="shared" si="12"/>
        <v>0</v>
      </c>
      <c r="T61" s="126">
        <v>0</v>
      </c>
      <c r="U61" s="127">
        <f t="shared" si="13"/>
        <v>0</v>
      </c>
      <c r="AS61" s="128" t="s">
        <v>102</v>
      </c>
      <c r="AU61" s="128" t="s">
        <v>98</v>
      </c>
      <c r="AV61" s="128" t="s">
        <v>77</v>
      </c>
      <c r="AZ61" s="4" t="s">
        <v>97</v>
      </c>
      <c r="BF61" s="129">
        <f t="shared" si="14"/>
        <v>0</v>
      </c>
      <c r="BG61" s="129">
        <f t="shared" si="15"/>
        <v>0</v>
      </c>
      <c r="BH61" s="129">
        <f t="shared" si="16"/>
        <v>0</v>
      </c>
      <c r="BI61" s="129">
        <f t="shared" si="17"/>
        <v>0</v>
      </c>
      <c r="BJ61" s="129">
        <f t="shared" si="18"/>
        <v>0</v>
      </c>
      <c r="BK61" s="4" t="s">
        <v>103</v>
      </c>
      <c r="BL61" s="129">
        <f t="shared" si="19"/>
        <v>0</v>
      </c>
      <c r="BM61" s="4" t="s">
        <v>102</v>
      </c>
      <c r="BN61" s="128" t="s">
        <v>229</v>
      </c>
    </row>
    <row r="62" spans="2:66" s="17" customFormat="1" ht="24">
      <c r="B62" s="117"/>
      <c r="C62" s="118">
        <v>55</v>
      </c>
      <c r="D62" s="118" t="s">
        <v>98</v>
      </c>
      <c r="E62" s="119" t="s">
        <v>166</v>
      </c>
      <c r="F62" s="120" t="s">
        <v>167</v>
      </c>
      <c r="G62" s="120"/>
      <c r="H62" s="121" t="s">
        <v>164</v>
      </c>
      <c r="I62" s="122">
        <v>120</v>
      </c>
      <c r="J62" s="122"/>
      <c r="K62" s="122">
        <f t="shared" si="10"/>
        <v>0</v>
      </c>
      <c r="L62" s="123"/>
      <c r="M62" s="21"/>
      <c r="N62" s="124"/>
      <c r="O62" s="125"/>
      <c r="P62" s="126"/>
      <c r="Q62" s="126"/>
      <c r="R62" s="126"/>
      <c r="S62" s="126"/>
      <c r="T62" s="126"/>
      <c r="U62" s="127"/>
      <c r="AS62" s="128"/>
      <c r="AU62" s="128"/>
      <c r="AV62" s="128"/>
      <c r="AZ62" s="4"/>
      <c r="BF62" s="129"/>
      <c r="BG62" s="129"/>
      <c r="BH62" s="129"/>
      <c r="BI62" s="129"/>
      <c r="BJ62" s="129"/>
      <c r="BK62" s="4"/>
      <c r="BL62" s="129"/>
      <c r="BM62" s="4"/>
      <c r="BN62" s="128"/>
    </row>
    <row r="63" spans="2:66" s="17" customFormat="1" ht="16.5" customHeight="1">
      <c r="B63" s="117"/>
      <c r="C63" s="118">
        <v>56</v>
      </c>
      <c r="D63" s="118" t="s">
        <v>98</v>
      </c>
      <c r="E63" s="119" t="s">
        <v>168</v>
      </c>
      <c r="F63" s="120" t="s">
        <v>169</v>
      </c>
      <c r="G63" s="120"/>
      <c r="H63" s="121" t="s">
        <v>164</v>
      </c>
      <c r="I63" s="122">
        <v>80</v>
      </c>
      <c r="J63" s="122"/>
      <c r="K63" s="122">
        <f t="shared" si="10"/>
        <v>0</v>
      </c>
      <c r="L63" s="123"/>
      <c r="M63" s="21"/>
      <c r="N63" s="124"/>
      <c r="O63" s="125"/>
      <c r="P63" s="126"/>
      <c r="Q63" s="126"/>
      <c r="R63" s="126"/>
      <c r="S63" s="126"/>
      <c r="T63" s="126"/>
      <c r="U63" s="127"/>
      <c r="AS63" s="128"/>
      <c r="AU63" s="128"/>
      <c r="AV63" s="128"/>
      <c r="AZ63" s="4"/>
      <c r="BF63" s="129"/>
      <c r="BG63" s="129"/>
      <c r="BH63" s="129"/>
      <c r="BI63" s="129"/>
      <c r="BJ63" s="129"/>
      <c r="BK63" s="4"/>
      <c r="BL63" s="129"/>
      <c r="BM63" s="4"/>
      <c r="BN63" s="128"/>
    </row>
    <row r="64" spans="2:66" s="17" customFormat="1" ht="24">
      <c r="B64" s="117"/>
      <c r="C64" s="118">
        <v>57</v>
      </c>
      <c r="D64" s="118" t="s">
        <v>98</v>
      </c>
      <c r="E64" s="119" t="s">
        <v>170</v>
      </c>
      <c r="F64" s="120" t="s">
        <v>171</v>
      </c>
      <c r="G64" s="120"/>
      <c r="H64" s="121" t="s">
        <v>101</v>
      </c>
      <c r="I64" s="122">
        <v>2267</v>
      </c>
      <c r="J64" s="122"/>
      <c r="K64" s="122">
        <f t="shared" si="10"/>
        <v>0</v>
      </c>
      <c r="L64" s="123"/>
      <c r="M64" s="21"/>
      <c r="N64" s="124"/>
      <c r="O64" s="125" t="s">
        <v>37</v>
      </c>
      <c r="P64" s="126">
        <v>0</v>
      </c>
      <c r="Q64" s="126">
        <f t="shared" si="11"/>
        <v>0</v>
      </c>
      <c r="R64" s="126">
        <v>0</v>
      </c>
      <c r="S64" s="126">
        <f t="shared" si="12"/>
        <v>0</v>
      </c>
      <c r="T64" s="126">
        <v>0</v>
      </c>
      <c r="U64" s="127">
        <f t="shared" si="13"/>
        <v>0</v>
      </c>
      <c r="AS64" s="128" t="s">
        <v>102</v>
      </c>
      <c r="AU64" s="128" t="s">
        <v>98</v>
      </c>
      <c r="AV64" s="128" t="s">
        <v>77</v>
      </c>
      <c r="AZ64" s="4" t="s">
        <v>97</v>
      </c>
      <c r="BF64" s="129">
        <f t="shared" si="14"/>
        <v>0</v>
      </c>
      <c r="BG64" s="129">
        <f t="shared" si="15"/>
        <v>0</v>
      </c>
      <c r="BH64" s="129">
        <f t="shared" si="16"/>
        <v>0</v>
      </c>
      <c r="BI64" s="129">
        <f t="shared" si="17"/>
        <v>0</v>
      </c>
      <c r="BJ64" s="129">
        <f t="shared" si="18"/>
        <v>0</v>
      </c>
      <c r="BK64" s="4" t="s">
        <v>103</v>
      </c>
      <c r="BL64" s="129">
        <f t="shared" si="19"/>
        <v>0</v>
      </c>
      <c r="BM64" s="4" t="s">
        <v>102</v>
      </c>
      <c r="BN64" s="128" t="s">
        <v>230</v>
      </c>
    </row>
    <row r="65" spans="2:66" s="17" customFormat="1" ht="16.5" customHeight="1">
      <c r="B65" s="117"/>
      <c r="C65" s="118">
        <v>58</v>
      </c>
      <c r="D65" s="118" t="s">
        <v>98</v>
      </c>
      <c r="E65" s="119" t="s">
        <v>231</v>
      </c>
      <c r="F65" s="120" t="s">
        <v>232</v>
      </c>
      <c r="G65" s="120"/>
      <c r="H65" s="121" t="s">
        <v>164</v>
      </c>
      <c r="I65" s="122">
        <v>100</v>
      </c>
      <c r="J65" s="122"/>
      <c r="K65" s="122">
        <f t="shared" si="10"/>
        <v>0</v>
      </c>
      <c r="L65" s="123"/>
      <c r="M65" s="21"/>
      <c r="N65" s="124"/>
      <c r="O65" s="125" t="s">
        <v>37</v>
      </c>
      <c r="P65" s="126">
        <v>0</v>
      </c>
      <c r="Q65" s="126">
        <f t="shared" si="11"/>
        <v>0</v>
      </c>
      <c r="R65" s="126">
        <v>0</v>
      </c>
      <c r="S65" s="126">
        <f t="shared" si="12"/>
        <v>0</v>
      </c>
      <c r="T65" s="126">
        <v>0</v>
      </c>
      <c r="U65" s="127">
        <f t="shared" si="13"/>
        <v>0</v>
      </c>
      <c r="AS65" s="128" t="s">
        <v>102</v>
      </c>
      <c r="AU65" s="128" t="s">
        <v>98</v>
      </c>
      <c r="AV65" s="128" t="s">
        <v>77</v>
      </c>
      <c r="AZ65" s="4" t="s">
        <v>97</v>
      </c>
      <c r="BF65" s="129">
        <f t="shared" si="14"/>
        <v>0</v>
      </c>
      <c r="BG65" s="129">
        <f t="shared" si="15"/>
        <v>0</v>
      </c>
      <c r="BH65" s="129">
        <f t="shared" si="16"/>
        <v>0</v>
      </c>
      <c r="BI65" s="129">
        <f t="shared" si="17"/>
        <v>0</v>
      </c>
      <c r="BJ65" s="129">
        <f t="shared" si="18"/>
        <v>0</v>
      </c>
      <c r="BK65" s="4" t="s">
        <v>103</v>
      </c>
      <c r="BL65" s="129">
        <f t="shared" si="19"/>
        <v>0</v>
      </c>
      <c r="BM65" s="4" t="s">
        <v>102</v>
      </c>
      <c r="BN65" s="128" t="s">
        <v>233</v>
      </c>
    </row>
    <row r="66" spans="2:66" s="108" customFormat="1" ht="25.9" customHeight="1">
      <c r="B66" s="107"/>
      <c r="D66" s="109" t="s">
        <v>71</v>
      </c>
      <c r="E66" s="110" t="s">
        <v>234</v>
      </c>
      <c r="F66" s="110" t="s">
        <v>235</v>
      </c>
      <c r="G66" s="110"/>
      <c r="K66" s="111">
        <f>BL66</f>
        <v>0</v>
      </c>
      <c r="M66" s="107"/>
      <c r="N66" s="112"/>
      <c r="Q66" s="113">
        <f>SUM(Q67:Q87)</f>
        <v>0</v>
      </c>
      <c r="S66" s="113">
        <f>SUM(S67:S87)</f>
        <v>0</v>
      </c>
      <c r="U66" s="114">
        <f>SUM(U67:U87)</f>
        <v>0</v>
      </c>
      <c r="AS66" s="109" t="s">
        <v>77</v>
      </c>
      <c r="AU66" s="115" t="s">
        <v>71</v>
      </c>
      <c r="AV66" s="115" t="s">
        <v>72</v>
      </c>
      <c r="AZ66" s="109" t="s">
        <v>97</v>
      </c>
      <c r="BL66" s="116">
        <f>SUM(BL67:BL87)</f>
        <v>0</v>
      </c>
    </row>
    <row r="67" spans="2:66" s="17" customFormat="1" ht="16.5" customHeight="1">
      <c r="B67" s="117"/>
      <c r="C67" s="118">
        <v>59</v>
      </c>
      <c r="D67" s="118" t="s">
        <v>98</v>
      </c>
      <c r="E67" s="119" t="s">
        <v>99</v>
      </c>
      <c r="F67" s="120" t="s">
        <v>236</v>
      </c>
      <c r="G67" s="120"/>
      <c r="H67" s="121" t="s">
        <v>101</v>
      </c>
      <c r="I67" s="122">
        <v>40</v>
      </c>
      <c r="J67" s="122"/>
      <c r="K67" s="122">
        <f t="shared" ref="K67:K87" si="20">ROUND(J67*I67,2)</f>
        <v>0</v>
      </c>
      <c r="L67" s="123"/>
      <c r="M67" s="21"/>
      <c r="N67" s="124"/>
      <c r="O67" s="125" t="s">
        <v>37</v>
      </c>
      <c r="P67" s="126">
        <v>0</v>
      </c>
      <c r="Q67" s="126">
        <f t="shared" ref="Q67:Q87" si="21">P67*I67</f>
        <v>0</v>
      </c>
      <c r="R67" s="126">
        <v>0</v>
      </c>
      <c r="S67" s="126">
        <f t="shared" ref="S67:S87" si="22">R67*I67</f>
        <v>0</v>
      </c>
      <c r="T67" s="126">
        <v>0</v>
      </c>
      <c r="U67" s="127">
        <f t="shared" ref="U67:U87" si="23">T67*I67</f>
        <v>0</v>
      </c>
      <c r="AS67" s="128" t="s">
        <v>102</v>
      </c>
      <c r="AU67" s="128" t="s">
        <v>98</v>
      </c>
      <c r="AV67" s="128" t="s">
        <v>77</v>
      </c>
      <c r="AZ67" s="4" t="s">
        <v>97</v>
      </c>
      <c r="BF67" s="129">
        <f t="shared" ref="BF67:BF87" si="24">IF(O67="základná",K67,0)</f>
        <v>0</v>
      </c>
      <c r="BG67" s="129">
        <f t="shared" ref="BG67:BG87" si="25">IF(O67="znížená",K67,0)</f>
        <v>0</v>
      </c>
      <c r="BH67" s="129">
        <f t="shared" ref="BH67:BH87" si="26">IF(O67="zákl. prenesená",K67,0)</f>
        <v>0</v>
      </c>
      <c r="BI67" s="129">
        <f t="shared" ref="BI67:BI87" si="27">IF(O67="zníž. prenesená",K67,0)</f>
        <v>0</v>
      </c>
      <c r="BJ67" s="129">
        <f t="shared" ref="BJ67:BJ87" si="28">IF(O67="nulová",K67,0)</f>
        <v>0</v>
      </c>
      <c r="BK67" s="4" t="s">
        <v>103</v>
      </c>
      <c r="BL67" s="129">
        <f t="shared" ref="BL67:BL87" si="29">ROUND(J67*I67,2)</f>
        <v>0</v>
      </c>
      <c r="BM67" s="4" t="s">
        <v>102</v>
      </c>
      <c r="BN67" s="128" t="s">
        <v>237</v>
      </c>
    </row>
    <row r="68" spans="2:66" s="17" customFormat="1" ht="24.2" customHeight="1">
      <c r="B68" s="117"/>
      <c r="C68" s="130">
        <v>60</v>
      </c>
      <c r="D68" s="130" t="s">
        <v>104</v>
      </c>
      <c r="E68" s="131" t="s">
        <v>105</v>
      </c>
      <c r="F68" s="132" t="s">
        <v>106</v>
      </c>
      <c r="G68" s="132"/>
      <c r="H68" s="133" t="s">
        <v>101</v>
      </c>
      <c r="I68" s="134">
        <v>40</v>
      </c>
      <c r="J68" s="134"/>
      <c r="K68" s="134">
        <f t="shared" si="20"/>
        <v>0</v>
      </c>
      <c r="L68" s="135"/>
      <c r="M68" s="136"/>
      <c r="N68" s="137"/>
      <c r="O68" s="138" t="s">
        <v>37</v>
      </c>
      <c r="P68" s="126">
        <v>0</v>
      </c>
      <c r="Q68" s="126">
        <f t="shared" si="21"/>
        <v>0</v>
      </c>
      <c r="R68" s="126">
        <v>0</v>
      </c>
      <c r="S68" s="126">
        <f t="shared" si="22"/>
        <v>0</v>
      </c>
      <c r="T68" s="126">
        <v>0</v>
      </c>
      <c r="U68" s="127">
        <f t="shared" si="23"/>
        <v>0</v>
      </c>
      <c r="AS68" s="128" t="s">
        <v>107</v>
      </c>
      <c r="AU68" s="128" t="s">
        <v>104</v>
      </c>
      <c r="AV68" s="128" t="s">
        <v>77</v>
      </c>
      <c r="AZ68" s="4" t="s">
        <v>97</v>
      </c>
      <c r="BF68" s="129">
        <f t="shared" si="24"/>
        <v>0</v>
      </c>
      <c r="BG68" s="129">
        <f t="shared" si="25"/>
        <v>0</v>
      </c>
      <c r="BH68" s="129">
        <f t="shared" si="26"/>
        <v>0</v>
      </c>
      <c r="BI68" s="129">
        <f t="shared" si="27"/>
        <v>0</v>
      </c>
      <c r="BJ68" s="129">
        <f t="shared" si="28"/>
        <v>0</v>
      </c>
      <c r="BK68" s="4" t="s">
        <v>103</v>
      </c>
      <c r="BL68" s="129">
        <f t="shared" si="29"/>
        <v>0</v>
      </c>
      <c r="BM68" s="4" t="s">
        <v>107</v>
      </c>
      <c r="BN68" s="128" t="s">
        <v>238</v>
      </c>
    </row>
    <row r="69" spans="2:66" s="17" customFormat="1" ht="16.5" customHeight="1">
      <c r="B69" s="117"/>
      <c r="C69" s="118">
        <v>61</v>
      </c>
      <c r="D69" s="118" t="s">
        <v>98</v>
      </c>
      <c r="E69" s="119" t="s">
        <v>99</v>
      </c>
      <c r="F69" s="120" t="s">
        <v>236</v>
      </c>
      <c r="G69" s="120"/>
      <c r="H69" s="121" t="s">
        <v>101</v>
      </c>
      <c r="I69" s="122">
        <v>25</v>
      </c>
      <c r="J69" s="122"/>
      <c r="K69" s="122">
        <f t="shared" si="20"/>
        <v>0</v>
      </c>
      <c r="L69" s="123"/>
      <c r="M69" s="21"/>
      <c r="N69" s="124"/>
      <c r="O69" s="125" t="s">
        <v>37</v>
      </c>
      <c r="P69" s="126">
        <v>0</v>
      </c>
      <c r="Q69" s="126">
        <f t="shared" si="21"/>
        <v>0</v>
      </c>
      <c r="R69" s="126">
        <v>0</v>
      </c>
      <c r="S69" s="126">
        <f t="shared" si="22"/>
        <v>0</v>
      </c>
      <c r="T69" s="126">
        <v>0</v>
      </c>
      <c r="U69" s="127">
        <f t="shared" si="23"/>
        <v>0</v>
      </c>
      <c r="AS69" s="128" t="s">
        <v>102</v>
      </c>
      <c r="AU69" s="128" t="s">
        <v>98</v>
      </c>
      <c r="AV69" s="128" t="s">
        <v>77</v>
      </c>
      <c r="AZ69" s="4" t="s">
        <v>97</v>
      </c>
      <c r="BF69" s="129">
        <f t="shared" si="24"/>
        <v>0</v>
      </c>
      <c r="BG69" s="129">
        <f t="shared" si="25"/>
        <v>0</v>
      </c>
      <c r="BH69" s="129">
        <f t="shared" si="26"/>
        <v>0</v>
      </c>
      <c r="BI69" s="129">
        <f t="shared" si="27"/>
        <v>0</v>
      </c>
      <c r="BJ69" s="129">
        <f t="shared" si="28"/>
        <v>0</v>
      </c>
      <c r="BK69" s="4" t="s">
        <v>103</v>
      </c>
      <c r="BL69" s="129">
        <f t="shared" si="29"/>
        <v>0</v>
      </c>
      <c r="BM69" s="4" t="s">
        <v>102</v>
      </c>
      <c r="BN69" s="128" t="s">
        <v>239</v>
      </c>
    </row>
    <row r="70" spans="2:66" s="17" customFormat="1" ht="24.2" customHeight="1">
      <c r="B70" s="117"/>
      <c r="C70" s="130">
        <v>62</v>
      </c>
      <c r="D70" s="130" t="s">
        <v>104</v>
      </c>
      <c r="E70" s="131" t="s">
        <v>118</v>
      </c>
      <c r="F70" s="132" t="s">
        <v>119</v>
      </c>
      <c r="G70" s="132"/>
      <c r="H70" s="133" t="s">
        <v>101</v>
      </c>
      <c r="I70" s="134">
        <v>25</v>
      </c>
      <c r="J70" s="134"/>
      <c r="K70" s="134">
        <f t="shared" si="20"/>
        <v>0</v>
      </c>
      <c r="L70" s="135"/>
      <c r="M70" s="136"/>
      <c r="N70" s="137"/>
      <c r="O70" s="138" t="s">
        <v>37</v>
      </c>
      <c r="P70" s="126">
        <v>0</v>
      </c>
      <c r="Q70" s="126">
        <f t="shared" si="21"/>
        <v>0</v>
      </c>
      <c r="R70" s="126">
        <v>0</v>
      </c>
      <c r="S70" s="126">
        <f t="shared" si="22"/>
        <v>0</v>
      </c>
      <c r="T70" s="126">
        <v>0</v>
      </c>
      <c r="U70" s="127">
        <f t="shared" si="23"/>
        <v>0</v>
      </c>
      <c r="AS70" s="128" t="s">
        <v>107</v>
      </c>
      <c r="AU70" s="128" t="s">
        <v>104</v>
      </c>
      <c r="AV70" s="128" t="s">
        <v>77</v>
      </c>
      <c r="AZ70" s="4" t="s">
        <v>97</v>
      </c>
      <c r="BF70" s="129">
        <f t="shared" si="24"/>
        <v>0</v>
      </c>
      <c r="BG70" s="129">
        <f t="shared" si="25"/>
        <v>0</v>
      </c>
      <c r="BH70" s="129">
        <f t="shared" si="26"/>
        <v>0</v>
      </c>
      <c r="BI70" s="129">
        <f t="shared" si="27"/>
        <v>0</v>
      </c>
      <c r="BJ70" s="129">
        <f t="shared" si="28"/>
        <v>0</v>
      </c>
      <c r="BK70" s="4" t="s">
        <v>103</v>
      </c>
      <c r="BL70" s="129">
        <f t="shared" si="29"/>
        <v>0</v>
      </c>
      <c r="BM70" s="4" t="s">
        <v>107</v>
      </c>
      <c r="BN70" s="128" t="s">
        <v>240</v>
      </c>
    </row>
    <row r="71" spans="2:66" s="17" customFormat="1" ht="16.5" customHeight="1">
      <c r="B71" s="117"/>
      <c r="C71" s="118">
        <v>63</v>
      </c>
      <c r="D71" s="118" t="s">
        <v>98</v>
      </c>
      <c r="E71" s="119" t="s">
        <v>110</v>
      </c>
      <c r="F71" s="120" t="s">
        <v>236</v>
      </c>
      <c r="G71" s="120"/>
      <c r="H71" s="121" t="s">
        <v>101</v>
      </c>
      <c r="I71" s="122">
        <v>9</v>
      </c>
      <c r="J71" s="122"/>
      <c r="K71" s="122">
        <f t="shared" si="20"/>
        <v>0</v>
      </c>
      <c r="L71" s="123"/>
      <c r="M71" s="21"/>
      <c r="N71" s="124"/>
      <c r="O71" s="125" t="s">
        <v>37</v>
      </c>
      <c r="P71" s="126">
        <v>0</v>
      </c>
      <c r="Q71" s="126">
        <f t="shared" si="21"/>
        <v>0</v>
      </c>
      <c r="R71" s="126">
        <v>0</v>
      </c>
      <c r="S71" s="126">
        <f t="shared" si="22"/>
        <v>0</v>
      </c>
      <c r="T71" s="126">
        <v>0</v>
      </c>
      <c r="U71" s="127">
        <f t="shared" si="23"/>
        <v>0</v>
      </c>
      <c r="AS71" s="128" t="s">
        <v>102</v>
      </c>
      <c r="AU71" s="128" t="s">
        <v>98</v>
      </c>
      <c r="AV71" s="128" t="s">
        <v>77</v>
      </c>
      <c r="AZ71" s="4" t="s">
        <v>97</v>
      </c>
      <c r="BF71" s="129">
        <f t="shared" si="24"/>
        <v>0</v>
      </c>
      <c r="BG71" s="129">
        <f t="shared" si="25"/>
        <v>0</v>
      </c>
      <c r="BH71" s="129">
        <f t="shared" si="26"/>
        <v>0</v>
      </c>
      <c r="BI71" s="129">
        <f t="shared" si="27"/>
        <v>0</v>
      </c>
      <c r="BJ71" s="129">
        <f t="shared" si="28"/>
        <v>0</v>
      </c>
      <c r="BK71" s="4" t="s">
        <v>103</v>
      </c>
      <c r="BL71" s="129">
        <f t="shared" si="29"/>
        <v>0</v>
      </c>
      <c r="BM71" s="4" t="s">
        <v>102</v>
      </c>
      <c r="BN71" s="128" t="s">
        <v>241</v>
      </c>
    </row>
    <row r="72" spans="2:66" s="17" customFormat="1" ht="24.2" customHeight="1">
      <c r="B72" s="117"/>
      <c r="C72" s="130">
        <v>64</v>
      </c>
      <c r="D72" s="130" t="s">
        <v>104</v>
      </c>
      <c r="E72" s="131" t="s">
        <v>112</v>
      </c>
      <c r="F72" s="132" t="s">
        <v>113</v>
      </c>
      <c r="G72" s="132"/>
      <c r="H72" s="133" t="s">
        <v>101</v>
      </c>
      <c r="I72" s="134">
        <v>9</v>
      </c>
      <c r="J72" s="134"/>
      <c r="K72" s="134">
        <f t="shared" si="20"/>
        <v>0</v>
      </c>
      <c r="L72" s="135"/>
      <c r="M72" s="136"/>
      <c r="N72" s="137"/>
      <c r="O72" s="138" t="s">
        <v>37</v>
      </c>
      <c r="P72" s="126">
        <v>0</v>
      </c>
      <c r="Q72" s="126">
        <f t="shared" si="21"/>
        <v>0</v>
      </c>
      <c r="R72" s="126">
        <v>0</v>
      </c>
      <c r="S72" s="126">
        <f t="shared" si="22"/>
        <v>0</v>
      </c>
      <c r="T72" s="126">
        <v>0</v>
      </c>
      <c r="U72" s="127">
        <f t="shared" si="23"/>
        <v>0</v>
      </c>
      <c r="AS72" s="128" t="s">
        <v>107</v>
      </c>
      <c r="AU72" s="128" t="s">
        <v>104</v>
      </c>
      <c r="AV72" s="128" t="s">
        <v>77</v>
      </c>
      <c r="AZ72" s="4" t="s">
        <v>97</v>
      </c>
      <c r="BF72" s="129">
        <f t="shared" si="24"/>
        <v>0</v>
      </c>
      <c r="BG72" s="129">
        <f t="shared" si="25"/>
        <v>0</v>
      </c>
      <c r="BH72" s="129">
        <f t="shared" si="26"/>
        <v>0</v>
      </c>
      <c r="BI72" s="129">
        <f t="shared" si="27"/>
        <v>0</v>
      </c>
      <c r="BJ72" s="129">
        <f t="shared" si="28"/>
        <v>0</v>
      </c>
      <c r="BK72" s="4" t="s">
        <v>103</v>
      </c>
      <c r="BL72" s="129">
        <f t="shared" si="29"/>
        <v>0</v>
      </c>
      <c r="BM72" s="4" t="s">
        <v>107</v>
      </c>
      <c r="BN72" s="128" t="s">
        <v>242</v>
      </c>
    </row>
    <row r="73" spans="2:66" s="17" customFormat="1" ht="16.5" customHeight="1">
      <c r="B73" s="117"/>
      <c r="C73" s="118">
        <v>66</v>
      </c>
      <c r="D73" s="118" t="s">
        <v>98</v>
      </c>
      <c r="E73" s="119" t="s">
        <v>122</v>
      </c>
      <c r="F73" s="120" t="s">
        <v>123</v>
      </c>
      <c r="G73" s="120"/>
      <c r="H73" s="121" t="s">
        <v>101</v>
      </c>
      <c r="I73" s="122">
        <v>385</v>
      </c>
      <c r="J73" s="122"/>
      <c r="K73" s="122">
        <f t="shared" si="20"/>
        <v>0</v>
      </c>
      <c r="L73" s="123"/>
      <c r="M73" s="21"/>
      <c r="N73" s="124"/>
      <c r="O73" s="125" t="s">
        <v>37</v>
      </c>
      <c r="P73" s="126">
        <v>0</v>
      </c>
      <c r="Q73" s="126">
        <f t="shared" si="21"/>
        <v>0</v>
      </c>
      <c r="R73" s="126">
        <v>0</v>
      </c>
      <c r="S73" s="126">
        <f t="shared" si="22"/>
        <v>0</v>
      </c>
      <c r="T73" s="126">
        <v>0</v>
      </c>
      <c r="U73" s="127">
        <f t="shared" si="23"/>
        <v>0</v>
      </c>
      <c r="AS73" s="128" t="s">
        <v>102</v>
      </c>
      <c r="AU73" s="128" t="s">
        <v>98</v>
      </c>
      <c r="AV73" s="128" t="s">
        <v>77</v>
      </c>
      <c r="AZ73" s="4" t="s">
        <v>97</v>
      </c>
      <c r="BF73" s="129">
        <f t="shared" si="24"/>
        <v>0</v>
      </c>
      <c r="BG73" s="129">
        <f t="shared" si="25"/>
        <v>0</v>
      </c>
      <c r="BH73" s="129">
        <f t="shared" si="26"/>
        <v>0</v>
      </c>
      <c r="BI73" s="129">
        <f t="shared" si="27"/>
        <v>0</v>
      </c>
      <c r="BJ73" s="129">
        <f t="shared" si="28"/>
        <v>0</v>
      </c>
      <c r="BK73" s="4" t="s">
        <v>103</v>
      </c>
      <c r="BL73" s="129">
        <f t="shared" si="29"/>
        <v>0</v>
      </c>
      <c r="BM73" s="4" t="s">
        <v>102</v>
      </c>
      <c r="BN73" s="128" t="s">
        <v>243</v>
      </c>
    </row>
    <row r="74" spans="2:66" s="17" customFormat="1" ht="24.2" customHeight="1">
      <c r="B74" s="117"/>
      <c r="C74" s="118">
        <v>67</v>
      </c>
      <c r="D74" s="118" t="s">
        <v>98</v>
      </c>
      <c r="E74" s="119" t="s">
        <v>130</v>
      </c>
      <c r="F74" s="120" t="s">
        <v>131</v>
      </c>
      <c r="G74" s="120"/>
      <c r="H74" s="121" t="s">
        <v>101</v>
      </c>
      <c r="I74" s="122">
        <v>74</v>
      </c>
      <c r="J74" s="122"/>
      <c r="K74" s="122">
        <f t="shared" si="20"/>
        <v>0</v>
      </c>
      <c r="L74" s="123"/>
      <c r="M74" s="21"/>
      <c r="N74" s="124"/>
      <c r="O74" s="125" t="s">
        <v>37</v>
      </c>
      <c r="P74" s="126">
        <v>0</v>
      </c>
      <c r="Q74" s="126">
        <f t="shared" si="21"/>
        <v>0</v>
      </c>
      <c r="R74" s="126">
        <v>0</v>
      </c>
      <c r="S74" s="126">
        <f t="shared" si="22"/>
        <v>0</v>
      </c>
      <c r="T74" s="126">
        <v>0</v>
      </c>
      <c r="U74" s="127">
        <f t="shared" si="23"/>
        <v>0</v>
      </c>
      <c r="AS74" s="128" t="s">
        <v>102</v>
      </c>
      <c r="AU74" s="128" t="s">
        <v>98</v>
      </c>
      <c r="AV74" s="128" t="s">
        <v>77</v>
      </c>
      <c r="AZ74" s="4" t="s">
        <v>97</v>
      </c>
      <c r="BF74" s="129">
        <f t="shared" si="24"/>
        <v>0</v>
      </c>
      <c r="BG74" s="129">
        <f t="shared" si="25"/>
        <v>0</v>
      </c>
      <c r="BH74" s="129">
        <f t="shared" si="26"/>
        <v>0</v>
      </c>
      <c r="BI74" s="129">
        <f t="shared" si="27"/>
        <v>0</v>
      </c>
      <c r="BJ74" s="129">
        <f t="shared" si="28"/>
        <v>0</v>
      </c>
      <c r="BK74" s="4" t="s">
        <v>103</v>
      </c>
      <c r="BL74" s="129">
        <f t="shared" si="29"/>
        <v>0</v>
      </c>
      <c r="BM74" s="4" t="s">
        <v>102</v>
      </c>
      <c r="BN74" s="128" t="s">
        <v>244</v>
      </c>
    </row>
    <row r="75" spans="2:66" s="17" customFormat="1" ht="16.5" customHeight="1">
      <c r="B75" s="117"/>
      <c r="C75" s="118">
        <v>68</v>
      </c>
      <c r="D75" s="118" t="s">
        <v>98</v>
      </c>
      <c r="E75" s="119" t="s">
        <v>134</v>
      </c>
      <c r="F75" s="120" t="s">
        <v>135</v>
      </c>
      <c r="G75" s="120"/>
      <c r="H75" s="121" t="s">
        <v>101</v>
      </c>
      <c r="I75" s="122">
        <v>200</v>
      </c>
      <c r="J75" s="122"/>
      <c r="K75" s="122">
        <f t="shared" si="20"/>
        <v>0</v>
      </c>
      <c r="L75" s="123"/>
      <c r="M75" s="21"/>
      <c r="N75" s="124"/>
      <c r="O75" s="125" t="s">
        <v>37</v>
      </c>
      <c r="P75" s="126">
        <v>0</v>
      </c>
      <c r="Q75" s="126">
        <f t="shared" si="21"/>
        <v>0</v>
      </c>
      <c r="R75" s="126">
        <v>0</v>
      </c>
      <c r="S75" s="126">
        <f t="shared" si="22"/>
        <v>0</v>
      </c>
      <c r="T75" s="126">
        <v>0</v>
      </c>
      <c r="U75" s="127">
        <f t="shared" si="23"/>
        <v>0</v>
      </c>
      <c r="AS75" s="128" t="s">
        <v>102</v>
      </c>
      <c r="AU75" s="128" t="s">
        <v>98</v>
      </c>
      <c r="AV75" s="128" t="s">
        <v>77</v>
      </c>
      <c r="AZ75" s="4" t="s">
        <v>97</v>
      </c>
      <c r="BF75" s="129">
        <f t="shared" si="24"/>
        <v>0</v>
      </c>
      <c r="BG75" s="129">
        <f t="shared" si="25"/>
        <v>0</v>
      </c>
      <c r="BH75" s="129">
        <f t="shared" si="26"/>
        <v>0</v>
      </c>
      <c r="BI75" s="129">
        <f t="shared" si="27"/>
        <v>0</v>
      </c>
      <c r="BJ75" s="129">
        <f t="shared" si="28"/>
        <v>0</v>
      </c>
      <c r="BK75" s="4" t="s">
        <v>103</v>
      </c>
      <c r="BL75" s="129">
        <f t="shared" si="29"/>
        <v>0</v>
      </c>
      <c r="BM75" s="4" t="s">
        <v>102</v>
      </c>
      <c r="BN75" s="128" t="s">
        <v>245</v>
      </c>
    </row>
    <row r="76" spans="2:66" s="17" customFormat="1" ht="16.5" customHeight="1">
      <c r="B76" s="117"/>
      <c r="C76" s="118">
        <v>69</v>
      </c>
      <c r="D76" s="118" t="s">
        <v>98</v>
      </c>
      <c r="E76" s="119" t="s">
        <v>136</v>
      </c>
      <c r="F76" s="120" t="s">
        <v>137</v>
      </c>
      <c r="G76" s="120"/>
      <c r="H76" s="121" t="s">
        <v>127</v>
      </c>
      <c r="I76" s="122">
        <v>200</v>
      </c>
      <c r="J76" s="122"/>
      <c r="K76" s="122">
        <f t="shared" si="20"/>
        <v>0</v>
      </c>
      <c r="L76" s="123"/>
      <c r="M76" s="21"/>
      <c r="N76" s="124"/>
      <c r="O76" s="125" t="s">
        <v>37</v>
      </c>
      <c r="P76" s="126">
        <v>0</v>
      </c>
      <c r="Q76" s="126">
        <f t="shared" si="21"/>
        <v>0</v>
      </c>
      <c r="R76" s="126">
        <v>0</v>
      </c>
      <c r="S76" s="126">
        <f t="shared" si="22"/>
        <v>0</v>
      </c>
      <c r="T76" s="126">
        <v>0</v>
      </c>
      <c r="U76" s="127">
        <f t="shared" si="23"/>
        <v>0</v>
      </c>
      <c r="AS76" s="128" t="s">
        <v>102</v>
      </c>
      <c r="AU76" s="128" t="s">
        <v>98</v>
      </c>
      <c r="AV76" s="128" t="s">
        <v>77</v>
      </c>
      <c r="AZ76" s="4" t="s">
        <v>97</v>
      </c>
      <c r="BF76" s="129">
        <f t="shared" si="24"/>
        <v>0</v>
      </c>
      <c r="BG76" s="129">
        <f t="shared" si="25"/>
        <v>0</v>
      </c>
      <c r="BH76" s="129">
        <f t="shared" si="26"/>
        <v>0</v>
      </c>
      <c r="BI76" s="129">
        <f t="shared" si="27"/>
        <v>0</v>
      </c>
      <c r="BJ76" s="129">
        <f t="shared" si="28"/>
        <v>0</v>
      </c>
      <c r="BK76" s="4" t="s">
        <v>103</v>
      </c>
      <c r="BL76" s="129">
        <f t="shared" si="29"/>
        <v>0</v>
      </c>
      <c r="BM76" s="4" t="s">
        <v>102</v>
      </c>
      <c r="BN76" s="128" t="s">
        <v>246</v>
      </c>
    </row>
    <row r="77" spans="2:66" s="17" customFormat="1" ht="16.5" customHeight="1">
      <c r="B77" s="117"/>
      <c r="C77" s="118">
        <v>70</v>
      </c>
      <c r="D77" s="118" t="s">
        <v>98</v>
      </c>
      <c r="E77" s="119" t="s">
        <v>139</v>
      </c>
      <c r="F77" s="120" t="s">
        <v>140</v>
      </c>
      <c r="G77" s="120"/>
      <c r="H77" s="121" t="s">
        <v>101</v>
      </c>
      <c r="I77" s="122">
        <v>200</v>
      </c>
      <c r="J77" s="122"/>
      <c r="K77" s="122">
        <f t="shared" si="20"/>
        <v>0</v>
      </c>
      <c r="L77" s="123"/>
      <c r="M77" s="21"/>
      <c r="N77" s="124"/>
      <c r="O77" s="125" t="s">
        <v>37</v>
      </c>
      <c r="P77" s="126">
        <v>0</v>
      </c>
      <c r="Q77" s="126">
        <f t="shared" si="21"/>
        <v>0</v>
      </c>
      <c r="R77" s="126">
        <v>0</v>
      </c>
      <c r="S77" s="126">
        <f t="shared" si="22"/>
        <v>0</v>
      </c>
      <c r="T77" s="126">
        <v>0</v>
      </c>
      <c r="U77" s="127">
        <f t="shared" si="23"/>
        <v>0</v>
      </c>
      <c r="AS77" s="128" t="s">
        <v>102</v>
      </c>
      <c r="AU77" s="128" t="s">
        <v>98</v>
      </c>
      <c r="AV77" s="128" t="s">
        <v>77</v>
      </c>
      <c r="AZ77" s="4" t="s">
        <v>97</v>
      </c>
      <c r="BF77" s="129">
        <f t="shared" si="24"/>
        <v>0</v>
      </c>
      <c r="BG77" s="129">
        <f t="shared" si="25"/>
        <v>0</v>
      </c>
      <c r="BH77" s="129">
        <f t="shared" si="26"/>
        <v>0</v>
      </c>
      <c r="BI77" s="129">
        <f t="shared" si="27"/>
        <v>0</v>
      </c>
      <c r="BJ77" s="129">
        <f t="shared" si="28"/>
        <v>0</v>
      </c>
      <c r="BK77" s="4" t="s">
        <v>103</v>
      </c>
      <c r="BL77" s="129">
        <f t="shared" si="29"/>
        <v>0</v>
      </c>
      <c r="BM77" s="4" t="s">
        <v>102</v>
      </c>
      <c r="BN77" s="128" t="s">
        <v>107</v>
      </c>
    </row>
    <row r="78" spans="2:66" s="17" customFormat="1" ht="37.9" customHeight="1">
      <c r="B78" s="117"/>
      <c r="C78" s="118">
        <v>71</v>
      </c>
      <c r="D78" s="118" t="s">
        <v>98</v>
      </c>
      <c r="E78" s="119" t="s">
        <v>142</v>
      </c>
      <c r="F78" s="120" t="s">
        <v>143</v>
      </c>
      <c r="G78" s="120"/>
      <c r="H78" s="121" t="s">
        <v>101</v>
      </c>
      <c r="I78" s="122">
        <v>74</v>
      </c>
      <c r="J78" s="122"/>
      <c r="K78" s="122">
        <f t="shared" si="20"/>
        <v>0</v>
      </c>
      <c r="L78" s="123"/>
      <c r="M78" s="21"/>
      <c r="N78" s="124"/>
      <c r="O78" s="125" t="s">
        <v>37</v>
      </c>
      <c r="P78" s="126">
        <v>0</v>
      </c>
      <c r="Q78" s="126">
        <f t="shared" si="21"/>
        <v>0</v>
      </c>
      <c r="R78" s="126">
        <v>0</v>
      </c>
      <c r="S78" s="126">
        <f t="shared" si="22"/>
        <v>0</v>
      </c>
      <c r="T78" s="126">
        <v>0</v>
      </c>
      <c r="U78" s="127">
        <f t="shared" si="23"/>
        <v>0</v>
      </c>
      <c r="AS78" s="128" t="s">
        <v>102</v>
      </c>
      <c r="AU78" s="128" t="s">
        <v>98</v>
      </c>
      <c r="AV78" s="128" t="s">
        <v>77</v>
      </c>
      <c r="AZ78" s="4" t="s">
        <v>97</v>
      </c>
      <c r="BF78" s="129">
        <f t="shared" si="24"/>
        <v>0</v>
      </c>
      <c r="BG78" s="129">
        <f t="shared" si="25"/>
        <v>0</v>
      </c>
      <c r="BH78" s="129">
        <f t="shared" si="26"/>
        <v>0</v>
      </c>
      <c r="BI78" s="129">
        <f t="shared" si="27"/>
        <v>0</v>
      </c>
      <c r="BJ78" s="129">
        <f t="shared" si="28"/>
        <v>0</v>
      </c>
      <c r="BK78" s="4" t="s">
        <v>103</v>
      </c>
      <c r="BL78" s="129">
        <f t="shared" si="29"/>
        <v>0</v>
      </c>
      <c r="BM78" s="4" t="s">
        <v>102</v>
      </c>
      <c r="BN78" s="128" t="s">
        <v>247</v>
      </c>
    </row>
    <row r="79" spans="2:66" s="17" customFormat="1" ht="16.5" customHeight="1">
      <c r="B79" s="117"/>
      <c r="C79" s="118">
        <v>72</v>
      </c>
      <c r="D79" s="118" t="s">
        <v>98</v>
      </c>
      <c r="E79" s="119" t="s">
        <v>145</v>
      </c>
      <c r="F79" s="120" t="s">
        <v>146</v>
      </c>
      <c r="G79" s="120"/>
      <c r="H79" s="121" t="s">
        <v>147</v>
      </c>
      <c r="I79" s="122">
        <v>1</v>
      </c>
      <c r="J79" s="141"/>
      <c r="K79" s="122">
        <f t="shared" si="20"/>
        <v>0</v>
      </c>
      <c r="L79" s="123"/>
      <c r="M79" s="21"/>
      <c r="N79" s="124"/>
      <c r="O79" s="125" t="s">
        <v>37</v>
      </c>
      <c r="P79" s="126">
        <v>0</v>
      </c>
      <c r="Q79" s="126">
        <f t="shared" si="21"/>
        <v>0</v>
      </c>
      <c r="R79" s="126">
        <v>0</v>
      </c>
      <c r="S79" s="126">
        <f t="shared" si="22"/>
        <v>0</v>
      </c>
      <c r="T79" s="126">
        <v>0</v>
      </c>
      <c r="U79" s="127">
        <f t="shared" si="23"/>
        <v>0</v>
      </c>
      <c r="AS79" s="128" t="s">
        <v>102</v>
      </c>
      <c r="AU79" s="128" t="s">
        <v>98</v>
      </c>
      <c r="AV79" s="128" t="s">
        <v>77</v>
      </c>
      <c r="AZ79" s="4" t="s">
        <v>97</v>
      </c>
      <c r="BF79" s="129">
        <f t="shared" si="24"/>
        <v>0</v>
      </c>
      <c r="BG79" s="129">
        <f t="shared" si="25"/>
        <v>0</v>
      </c>
      <c r="BH79" s="129">
        <f t="shared" si="26"/>
        <v>0</v>
      </c>
      <c r="BI79" s="129">
        <f t="shared" si="27"/>
        <v>0</v>
      </c>
      <c r="BJ79" s="129">
        <f t="shared" si="28"/>
        <v>0</v>
      </c>
      <c r="BK79" s="4" t="s">
        <v>103</v>
      </c>
      <c r="BL79" s="129">
        <f t="shared" si="29"/>
        <v>0</v>
      </c>
      <c r="BM79" s="4" t="s">
        <v>102</v>
      </c>
      <c r="BN79" s="128" t="s">
        <v>248</v>
      </c>
    </row>
    <row r="80" spans="2:66" s="17" customFormat="1" ht="16.5" customHeight="1">
      <c r="B80" s="117"/>
      <c r="C80" s="118">
        <v>73</v>
      </c>
      <c r="D80" s="118" t="s">
        <v>98</v>
      </c>
      <c r="E80" s="119" t="s">
        <v>149</v>
      </c>
      <c r="F80" s="120" t="s">
        <v>150</v>
      </c>
      <c r="G80" s="120"/>
      <c r="H80" s="121" t="s">
        <v>151</v>
      </c>
      <c r="I80" s="122">
        <v>0.05</v>
      </c>
      <c r="J80" s="141"/>
      <c r="K80" s="122">
        <f t="shared" si="20"/>
        <v>0</v>
      </c>
      <c r="L80" s="123"/>
      <c r="M80" s="21"/>
      <c r="N80" s="124"/>
      <c r="O80" s="125" t="s">
        <v>37</v>
      </c>
      <c r="P80" s="126">
        <v>0</v>
      </c>
      <c r="Q80" s="126">
        <f t="shared" si="21"/>
        <v>0</v>
      </c>
      <c r="R80" s="126">
        <v>0</v>
      </c>
      <c r="S80" s="126">
        <f t="shared" si="22"/>
        <v>0</v>
      </c>
      <c r="T80" s="126">
        <v>0</v>
      </c>
      <c r="U80" s="127">
        <f t="shared" si="23"/>
        <v>0</v>
      </c>
      <c r="AS80" s="128" t="s">
        <v>102</v>
      </c>
      <c r="AU80" s="128" t="s">
        <v>98</v>
      </c>
      <c r="AV80" s="128" t="s">
        <v>77</v>
      </c>
      <c r="AZ80" s="4" t="s">
        <v>97</v>
      </c>
      <c r="BF80" s="129">
        <f t="shared" si="24"/>
        <v>0</v>
      </c>
      <c r="BG80" s="129">
        <f t="shared" si="25"/>
        <v>0</v>
      </c>
      <c r="BH80" s="129">
        <f t="shared" si="26"/>
        <v>0</v>
      </c>
      <c r="BI80" s="129">
        <f t="shared" si="27"/>
        <v>0</v>
      </c>
      <c r="BJ80" s="129">
        <f t="shared" si="28"/>
        <v>0</v>
      </c>
      <c r="BK80" s="4" t="s">
        <v>103</v>
      </c>
      <c r="BL80" s="129">
        <f t="shared" si="29"/>
        <v>0</v>
      </c>
      <c r="BM80" s="4" t="s">
        <v>102</v>
      </c>
      <c r="BN80" s="128" t="s">
        <v>249</v>
      </c>
    </row>
    <row r="81" spans="2:66" s="17" customFormat="1" ht="16.5" customHeight="1">
      <c r="B81" s="117"/>
      <c r="C81" s="118">
        <v>74</v>
      </c>
      <c r="D81" s="118" t="s">
        <v>98</v>
      </c>
      <c r="E81" s="119" t="s">
        <v>153</v>
      </c>
      <c r="F81" s="120" t="s">
        <v>154</v>
      </c>
      <c r="G81" s="120"/>
      <c r="H81" s="121" t="s">
        <v>151</v>
      </c>
      <c r="I81" s="122">
        <v>0.05</v>
      </c>
      <c r="J81" s="141"/>
      <c r="K81" s="122">
        <f t="shared" si="20"/>
        <v>0</v>
      </c>
      <c r="L81" s="123"/>
      <c r="M81" s="21"/>
      <c r="N81" s="124"/>
      <c r="O81" s="125" t="s">
        <v>37</v>
      </c>
      <c r="P81" s="126">
        <v>0</v>
      </c>
      <c r="Q81" s="126">
        <f t="shared" si="21"/>
        <v>0</v>
      </c>
      <c r="R81" s="126">
        <v>0</v>
      </c>
      <c r="S81" s="126">
        <f t="shared" si="22"/>
        <v>0</v>
      </c>
      <c r="T81" s="126">
        <v>0</v>
      </c>
      <c r="U81" s="127">
        <f t="shared" si="23"/>
        <v>0</v>
      </c>
      <c r="AS81" s="128" t="s">
        <v>102</v>
      </c>
      <c r="AU81" s="128" t="s">
        <v>98</v>
      </c>
      <c r="AV81" s="128" t="s">
        <v>77</v>
      </c>
      <c r="AZ81" s="4" t="s">
        <v>97</v>
      </c>
      <c r="BF81" s="129">
        <f t="shared" si="24"/>
        <v>0</v>
      </c>
      <c r="BG81" s="129">
        <f t="shared" si="25"/>
        <v>0</v>
      </c>
      <c r="BH81" s="129">
        <f t="shared" si="26"/>
        <v>0</v>
      </c>
      <c r="BI81" s="129">
        <f t="shared" si="27"/>
        <v>0</v>
      </c>
      <c r="BJ81" s="129">
        <f t="shared" si="28"/>
        <v>0</v>
      </c>
      <c r="BK81" s="4" t="s">
        <v>103</v>
      </c>
      <c r="BL81" s="129">
        <f t="shared" si="29"/>
        <v>0</v>
      </c>
      <c r="BM81" s="4" t="s">
        <v>102</v>
      </c>
      <c r="BN81" s="128" t="s">
        <v>250</v>
      </c>
    </row>
    <row r="82" spans="2:66" s="17" customFormat="1" ht="16.5" customHeight="1">
      <c r="B82" s="117"/>
      <c r="C82" s="118">
        <v>75</v>
      </c>
      <c r="D82" s="118" t="s">
        <v>98</v>
      </c>
      <c r="E82" s="119" t="s">
        <v>156</v>
      </c>
      <c r="F82" s="120" t="s">
        <v>226</v>
      </c>
      <c r="G82" s="120"/>
      <c r="H82" s="121" t="s">
        <v>151</v>
      </c>
      <c r="I82" s="122">
        <v>0.03</v>
      </c>
      <c r="J82" s="141"/>
      <c r="K82" s="122">
        <f t="shared" si="20"/>
        <v>0</v>
      </c>
      <c r="L82" s="123"/>
      <c r="M82" s="21"/>
      <c r="N82" s="124"/>
      <c r="O82" s="125" t="s">
        <v>37</v>
      </c>
      <c r="P82" s="126">
        <v>0</v>
      </c>
      <c r="Q82" s="126">
        <f t="shared" si="21"/>
        <v>0</v>
      </c>
      <c r="R82" s="126">
        <v>0</v>
      </c>
      <c r="S82" s="126">
        <f t="shared" si="22"/>
        <v>0</v>
      </c>
      <c r="T82" s="126">
        <v>0</v>
      </c>
      <c r="U82" s="127">
        <f t="shared" si="23"/>
        <v>0</v>
      </c>
      <c r="AS82" s="128" t="s">
        <v>102</v>
      </c>
      <c r="AU82" s="128" t="s">
        <v>98</v>
      </c>
      <c r="AV82" s="128" t="s">
        <v>77</v>
      </c>
      <c r="AZ82" s="4" t="s">
        <v>97</v>
      </c>
      <c r="BF82" s="129">
        <f t="shared" si="24"/>
        <v>0</v>
      </c>
      <c r="BG82" s="129">
        <f t="shared" si="25"/>
        <v>0</v>
      </c>
      <c r="BH82" s="129">
        <f t="shared" si="26"/>
        <v>0</v>
      </c>
      <c r="BI82" s="129">
        <f t="shared" si="27"/>
        <v>0</v>
      </c>
      <c r="BJ82" s="129">
        <f t="shared" si="28"/>
        <v>0</v>
      </c>
      <c r="BK82" s="4" t="s">
        <v>103</v>
      </c>
      <c r="BL82" s="129">
        <f t="shared" si="29"/>
        <v>0</v>
      </c>
      <c r="BM82" s="4" t="s">
        <v>102</v>
      </c>
      <c r="BN82" s="128" t="s">
        <v>251</v>
      </c>
    </row>
    <row r="83" spans="2:66" s="17" customFormat="1" ht="24">
      <c r="B83" s="117"/>
      <c r="C83" s="118">
        <v>76</v>
      </c>
      <c r="D83" s="118" t="s">
        <v>98</v>
      </c>
      <c r="E83" s="119" t="s">
        <v>159</v>
      </c>
      <c r="F83" s="120" t="s">
        <v>160</v>
      </c>
      <c r="G83" s="120"/>
      <c r="H83" s="121" t="s">
        <v>101</v>
      </c>
      <c r="I83" s="122">
        <v>74</v>
      </c>
      <c r="J83" s="122"/>
      <c r="K83" s="122">
        <f t="shared" si="20"/>
        <v>0</v>
      </c>
      <c r="L83" s="123"/>
      <c r="M83" s="21"/>
      <c r="N83" s="124"/>
      <c r="O83" s="125" t="s">
        <v>37</v>
      </c>
      <c r="P83" s="126">
        <v>0</v>
      </c>
      <c r="Q83" s="126">
        <f t="shared" si="21"/>
        <v>0</v>
      </c>
      <c r="R83" s="126">
        <v>0</v>
      </c>
      <c r="S83" s="126">
        <f t="shared" si="22"/>
        <v>0</v>
      </c>
      <c r="T83" s="126">
        <v>0</v>
      </c>
      <c r="U83" s="127">
        <f t="shared" si="23"/>
        <v>0</v>
      </c>
      <c r="AS83" s="128" t="s">
        <v>102</v>
      </c>
      <c r="AU83" s="128" t="s">
        <v>98</v>
      </c>
      <c r="AV83" s="128" t="s">
        <v>77</v>
      </c>
      <c r="AZ83" s="4" t="s">
        <v>97</v>
      </c>
      <c r="BF83" s="129">
        <f t="shared" si="24"/>
        <v>0</v>
      </c>
      <c r="BG83" s="129">
        <f t="shared" si="25"/>
        <v>0</v>
      </c>
      <c r="BH83" s="129">
        <f t="shared" si="26"/>
        <v>0</v>
      </c>
      <c r="BI83" s="129">
        <f t="shared" si="27"/>
        <v>0</v>
      </c>
      <c r="BJ83" s="129">
        <f t="shared" si="28"/>
        <v>0</v>
      </c>
      <c r="BK83" s="4" t="s">
        <v>103</v>
      </c>
      <c r="BL83" s="129">
        <f t="shared" si="29"/>
        <v>0</v>
      </c>
      <c r="BM83" s="4" t="s">
        <v>102</v>
      </c>
      <c r="BN83" s="128" t="s">
        <v>252</v>
      </c>
    </row>
    <row r="84" spans="2:66" s="17" customFormat="1" ht="24">
      <c r="B84" s="117"/>
      <c r="C84" s="118">
        <v>77</v>
      </c>
      <c r="D84" s="118" t="s">
        <v>98</v>
      </c>
      <c r="E84" s="119" t="s">
        <v>162</v>
      </c>
      <c r="F84" s="120" t="s">
        <v>163</v>
      </c>
      <c r="G84" s="120"/>
      <c r="H84" s="121" t="s">
        <v>164</v>
      </c>
      <c r="I84" s="122">
        <v>200</v>
      </c>
      <c r="J84" s="122"/>
      <c r="K84" s="122">
        <f t="shared" si="20"/>
        <v>0</v>
      </c>
      <c r="L84" s="123"/>
      <c r="M84" s="21"/>
      <c r="N84" s="124"/>
      <c r="O84" s="125" t="s">
        <v>37</v>
      </c>
      <c r="P84" s="126">
        <v>0</v>
      </c>
      <c r="Q84" s="126">
        <f t="shared" si="21"/>
        <v>0</v>
      </c>
      <c r="R84" s="126">
        <v>0</v>
      </c>
      <c r="S84" s="126">
        <f t="shared" si="22"/>
        <v>0</v>
      </c>
      <c r="T84" s="126">
        <v>0</v>
      </c>
      <c r="U84" s="127">
        <f t="shared" si="23"/>
        <v>0</v>
      </c>
      <c r="AS84" s="128" t="s">
        <v>102</v>
      </c>
      <c r="AU84" s="128" t="s">
        <v>98</v>
      </c>
      <c r="AV84" s="128" t="s">
        <v>77</v>
      </c>
      <c r="AZ84" s="4" t="s">
        <v>97</v>
      </c>
      <c r="BF84" s="129">
        <f t="shared" si="24"/>
        <v>0</v>
      </c>
      <c r="BG84" s="129">
        <f t="shared" si="25"/>
        <v>0</v>
      </c>
      <c r="BH84" s="129">
        <f t="shared" si="26"/>
        <v>0</v>
      </c>
      <c r="BI84" s="129">
        <f t="shared" si="27"/>
        <v>0</v>
      </c>
      <c r="BJ84" s="129">
        <f t="shared" si="28"/>
        <v>0</v>
      </c>
      <c r="BK84" s="4" t="s">
        <v>103</v>
      </c>
      <c r="BL84" s="129">
        <f t="shared" si="29"/>
        <v>0</v>
      </c>
      <c r="BM84" s="4" t="s">
        <v>102</v>
      </c>
      <c r="BN84" s="128" t="s">
        <v>253</v>
      </c>
    </row>
    <row r="85" spans="2:66" s="17" customFormat="1" ht="24">
      <c r="B85" s="117"/>
      <c r="C85" s="118">
        <v>78</v>
      </c>
      <c r="D85" s="118" t="s">
        <v>98</v>
      </c>
      <c r="E85" s="119" t="s">
        <v>166</v>
      </c>
      <c r="F85" s="120" t="s">
        <v>167</v>
      </c>
      <c r="G85" s="120"/>
      <c r="H85" s="121" t="s">
        <v>164</v>
      </c>
      <c r="I85" s="122">
        <v>50</v>
      </c>
      <c r="J85" s="122"/>
      <c r="K85" s="122">
        <f t="shared" si="20"/>
        <v>0</v>
      </c>
      <c r="L85" s="123"/>
      <c r="M85" s="21"/>
      <c r="N85" s="124"/>
      <c r="O85" s="125"/>
      <c r="P85" s="126"/>
      <c r="Q85" s="126"/>
      <c r="R85" s="126"/>
      <c r="S85" s="126"/>
      <c r="T85" s="126"/>
      <c r="U85" s="127"/>
      <c r="AS85" s="128"/>
      <c r="AU85" s="128"/>
      <c r="AV85" s="128"/>
      <c r="AZ85" s="4"/>
      <c r="BF85" s="129"/>
      <c r="BG85" s="129"/>
      <c r="BH85" s="129"/>
      <c r="BI85" s="129"/>
      <c r="BJ85" s="129"/>
      <c r="BK85" s="4"/>
      <c r="BL85" s="129"/>
      <c r="BM85" s="4"/>
      <c r="BN85" s="128"/>
    </row>
    <row r="86" spans="2:66" s="17" customFormat="1" ht="12">
      <c r="B86" s="117"/>
      <c r="C86" s="118">
        <v>79</v>
      </c>
      <c r="D86" s="118" t="s">
        <v>98</v>
      </c>
      <c r="E86" s="119" t="s">
        <v>254</v>
      </c>
      <c r="F86" s="120" t="s">
        <v>169</v>
      </c>
      <c r="G86" s="120"/>
      <c r="H86" s="121" t="s">
        <v>164</v>
      </c>
      <c r="I86" s="122">
        <v>30</v>
      </c>
      <c r="J86" s="122"/>
      <c r="K86" s="122">
        <f t="shared" si="20"/>
        <v>0</v>
      </c>
      <c r="L86" s="123"/>
      <c r="M86" s="21"/>
      <c r="N86" s="124"/>
      <c r="O86" s="125"/>
      <c r="P86" s="126"/>
      <c r="Q86" s="126"/>
      <c r="R86" s="126"/>
      <c r="S86" s="126"/>
      <c r="T86" s="126"/>
      <c r="U86" s="127"/>
      <c r="AS86" s="128"/>
      <c r="AU86" s="128"/>
      <c r="AV86" s="128"/>
      <c r="AZ86" s="4"/>
      <c r="BF86" s="129"/>
      <c r="BG86" s="129"/>
      <c r="BH86" s="129"/>
      <c r="BI86" s="129"/>
      <c r="BJ86" s="129"/>
      <c r="BK86" s="4"/>
      <c r="BL86" s="129"/>
      <c r="BM86" s="4"/>
      <c r="BN86" s="128"/>
    </row>
    <row r="87" spans="2:66" s="17" customFormat="1" ht="24">
      <c r="B87" s="117"/>
      <c r="C87" s="118">
        <v>80</v>
      </c>
      <c r="D87" s="118" t="s">
        <v>98</v>
      </c>
      <c r="E87" s="119" t="s">
        <v>170</v>
      </c>
      <c r="F87" s="120" t="s">
        <v>171</v>
      </c>
      <c r="G87" s="120"/>
      <c r="H87" s="121" t="s">
        <v>101</v>
      </c>
      <c r="I87" s="122">
        <v>74</v>
      </c>
      <c r="J87" s="122"/>
      <c r="K87" s="122">
        <f t="shared" si="20"/>
        <v>0</v>
      </c>
      <c r="L87" s="123"/>
      <c r="M87" s="21"/>
      <c r="N87" s="143"/>
      <c r="O87" s="144" t="s">
        <v>37</v>
      </c>
      <c r="P87" s="145">
        <v>0</v>
      </c>
      <c r="Q87" s="145">
        <f t="shared" si="21"/>
        <v>0</v>
      </c>
      <c r="R87" s="145">
        <v>0</v>
      </c>
      <c r="S87" s="145">
        <f t="shared" si="22"/>
        <v>0</v>
      </c>
      <c r="T87" s="145">
        <v>0</v>
      </c>
      <c r="U87" s="146">
        <f t="shared" si="23"/>
        <v>0</v>
      </c>
      <c r="AS87" s="128" t="s">
        <v>102</v>
      </c>
      <c r="AU87" s="128" t="s">
        <v>98</v>
      </c>
      <c r="AV87" s="128" t="s">
        <v>77</v>
      </c>
      <c r="AZ87" s="4" t="s">
        <v>97</v>
      </c>
      <c r="BF87" s="129">
        <f t="shared" si="24"/>
        <v>0</v>
      </c>
      <c r="BG87" s="129">
        <f t="shared" si="25"/>
        <v>0</v>
      </c>
      <c r="BH87" s="129">
        <f t="shared" si="26"/>
        <v>0</v>
      </c>
      <c r="BI87" s="129">
        <f t="shared" si="27"/>
        <v>0</v>
      </c>
      <c r="BJ87" s="129">
        <f t="shared" si="28"/>
        <v>0</v>
      </c>
      <c r="BK87" s="4" t="s">
        <v>103</v>
      </c>
      <c r="BL87" s="129">
        <f t="shared" si="29"/>
        <v>0</v>
      </c>
      <c r="BM87" s="4" t="s">
        <v>102</v>
      </c>
      <c r="BN87" s="128" t="s">
        <v>255</v>
      </c>
    </row>
    <row r="88" spans="2:66" s="17" customFormat="1" ht="6.95" customHeight="1">
      <c r="B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21"/>
    </row>
  </sheetData>
  <autoFilter ref="C6:L87" xr:uid="{00000000-0009-0000-0000-000001000000}"/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5FC0B-12AC-4AEF-94AE-6A4A058605B2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Rekapitulácia stavby</vt:lpstr>
      <vt:lpstr>1 - Osvetlenie objektov</vt:lpstr>
      <vt:lpstr>Hárok1</vt:lpstr>
      <vt:lpstr>'1 - Osvetlenie objektov'!Názvy_tlače</vt:lpstr>
      <vt:lpstr>'Rekapitulácia stavby'!Názvy_tlače</vt:lpstr>
    </vt:vector>
  </TitlesOfParts>
  <Company>Nordzucker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Tydlacka, Jozef</dc:creator>
  <cp:lastModifiedBy>Tydlacka, Jozef</cp:lastModifiedBy>
  <dcterms:created xsi:type="dcterms:W3CDTF">2023-08-03T06:39:27Z</dcterms:created>
  <dcterms:modified xsi:type="dcterms:W3CDTF">2023-08-03T06:56:29Z</dcterms:modified>
</cp:coreProperties>
</file>