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tuzvosk.sharepoint.com/sites/OIP/Zdielane dokumenty/Moje_dokumenty/ŠDĽŠ -Komplexná obnova - súťaž/PD + VV - blok C/Výkaz výmer celkový/"/>
    </mc:Choice>
  </mc:AlternateContent>
  <xr:revisionPtr revIDLastSave="4" documentId="11_FD22830D2F86AEAD32097A0A9B8E117D771A1666" xr6:coauthVersionLast="47" xr6:coauthVersionMax="47" xr10:uidLastSave="{EEB19869-5492-4968-B5DF-4BA6888D7563}"/>
  <bookViews>
    <workbookView xWindow="4200" yWindow="3735" windowWidth="19845" windowHeight="8925" activeTab="1" xr2:uid="{00000000-000D-0000-FFFF-FFFF00000000}"/>
  </bookViews>
  <sheets>
    <sheet name="Rekapitulácia stavby" sheetId="1" r:id="rId1"/>
    <sheet name="SO 01 - Študentský intern..." sheetId="2" r:id="rId2"/>
    <sheet name="SO 02 - Zdravotechnika" sheetId="3" r:id="rId3"/>
    <sheet name="SO 03 - Vetranie" sheetId="4" r:id="rId4"/>
    <sheet name="SO 04 - Silnoprúd" sheetId="5" r:id="rId5"/>
    <sheet name="SO 05 - Prístupový systém" sheetId="6" r:id="rId6"/>
    <sheet name="SO 06 - Štrukturovaná kab..." sheetId="7" r:id="rId7"/>
    <sheet name="SO 07 - EPS" sheetId="8" r:id="rId8"/>
    <sheet name="SO 08 - HSP" sheetId="9" r:id="rId9"/>
  </sheets>
  <definedNames>
    <definedName name="_xlnm._FilterDatabase" localSheetId="1" hidden="1">'SO 01 - Študentský intern...'!$C$132:$K$1244</definedName>
    <definedName name="_xlnm._FilterDatabase" localSheetId="2" hidden="1">'SO 02 - Zdravotechnika'!$C$120:$K$211</definedName>
    <definedName name="_xlnm._FilterDatabase" localSheetId="3" hidden="1">'SO 03 - Vetranie'!$C$118:$K$142</definedName>
    <definedName name="_xlnm._FilterDatabase" localSheetId="4" hidden="1">'SO 04 - Silnoprúd'!$C$132:$K$423</definedName>
    <definedName name="_xlnm._FilterDatabase" localSheetId="5" hidden="1">'SO 05 - Prístupový systém'!$C$122:$K$214</definedName>
    <definedName name="_xlnm._FilterDatabase" localSheetId="6" hidden="1">'SO 06 - Štrukturovaná kab...'!$C$123:$K$242</definedName>
    <definedName name="_xlnm._FilterDatabase" localSheetId="7" hidden="1">'SO 07 - EPS'!$C$121:$K$170</definedName>
    <definedName name="_xlnm._FilterDatabase" localSheetId="8" hidden="1">'SO 08 - HSP'!$C$121:$K$168</definedName>
    <definedName name="_xlnm.Print_Titles" localSheetId="0">'Rekapitulácia stavby'!$92:$92</definedName>
    <definedName name="_xlnm.Print_Titles" localSheetId="1">'SO 01 - Študentský intern...'!$132:$132</definedName>
    <definedName name="_xlnm.Print_Titles" localSheetId="2">'SO 02 - Zdravotechnika'!$120:$120</definedName>
    <definedName name="_xlnm.Print_Titles" localSheetId="3">'SO 03 - Vetranie'!$118:$118</definedName>
    <definedName name="_xlnm.Print_Titles" localSheetId="4">'SO 04 - Silnoprúd'!$132:$132</definedName>
    <definedName name="_xlnm.Print_Titles" localSheetId="5">'SO 05 - Prístupový systém'!$122:$122</definedName>
    <definedName name="_xlnm.Print_Titles" localSheetId="6">'SO 06 - Štrukturovaná kab...'!$123:$123</definedName>
    <definedName name="_xlnm.Print_Titles" localSheetId="7">'SO 07 - EPS'!$121:$121</definedName>
    <definedName name="_xlnm.Print_Titles" localSheetId="8">'SO 08 - HSP'!$121:$121</definedName>
    <definedName name="_xlnm.Print_Area" localSheetId="0">'Rekapitulácia stavby'!$D$4:$AO$76,'Rekapitulácia stavby'!$C$82:$AQ$103</definedName>
    <definedName name="_xlnm.Print_Area" localSheetId="1">'SO 01 - Študentský intern...'!$C$4:$J$76,'SO 01 - Študentský intern...'!$C$82:$J$114,'SO 01 - Študentský intern...'!$C$120:$J$1244</definedName>
    <definedName name="_xlnm.Print_Area" localSheetId="2">'SO 02 - Zdravotechnika'!$C$4:$J$76,'SO 02 - Zdravotechnika'!$C$82:$J$102,'SO 02 - Zdravotechnika'!$C$108:$J$211</definedName>
    <definedName name="_xlnm.Print_Area" localSheetId="3">'SO 03 - Vetranie'!$C$4:$J$76,'SO 03 - Vetranie'!$C$82:$J$100,'SO 03 - Vetranie'!$C$106:$J$142</definedName>
    <definedName name="_xlnm.Print_Area" localSheetId="4">'SO 04 - Silnoprúd'!$C$4:$J$76,'SO 04 - Silnoprúd'!$C$82:$J$114,'SO 04 - Silnoprúd'!$C$120:$J$423</definedName>
    <definedName name="_xlnm.Print_Area" localSheetId="5">'SO 05 - Prístupový systém'!$C$4:$J$76,'SO 05 - Prístupový systém'!$C$82:$J$104,'SO 05 - Prístupový systém'!$C$110:$J$214</definedName>
    <definedName name="_xlnm.Print_Area" localSheetId="6">'SO 06 - Štrukturovaná kab...'!$C$4:$J$76,'SO 06 - Štrukturovaná kab...'!$C$82:$J$105,'SO 06 - Štrukturovaná kab...'!$C$111:$J$242</definedName>
    <definedName name="_xlnm.Print_Area" localSheetId="7">'SO 07 - EPS'!$C$4:$J$76,'SO 07 - EPS'!$C$82:$J$103,'SO 07 - EPS'!$C$109:$J$170</definedName>
    <definedName name="_xlnm.Print_Area" localSheetId="8">'SO 08 - HSP'!$C$4:$J$76,'SO 08 - HSP'!$C$82:$J$103,'SO 08 - HSP'!$C$109:$J$168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3" i="9" l="1"/>
  <c r="J37" i="9"/>
  <c r="J36" i="9"/>
  <c r="AY102" i="1"/>
  <c r="J35" i="9"/>
  <c r="AX102" i="1"/>
  <c r="BI168" i="9"/>
  <c r="BH168" i="9"/>
  <c r="BG168" i="9"/>
  <c r="BE168" i="9"/>
  <c r="T168" i="9"/>
  <c r="T167" i="9"/>
  <c r="R168" i="9"/>
  <c r="R167" i="9"/>
  <c r="P168" i="9"/>
  <c r="P167" i="9" s="1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J97" i="9"/>
  <c r="J118" i="9"/>
  <c r="F118" i="9"/>
  <c r="F116" i="9"/>
  <c r="E114" i="9"/>
  <c r="J91" i="9"/>
  <c r="F91" i="9"/>
  <c r="F89" i="9"/>
  <c r="E87" i="9"/>
  <c r="J24" i="9"/>
  <c r="E24" i="9"/>
  <c r="J92" i="9" s="1"/>
  <c r="J23" i="9"/>
  <c r="J18" i="9"/>
  <c r="E18" i="9"/>
  <c r="F119" i="9"/>
  <c r="J17" i="9"/>
  <c r="J12" i="9"/>
  <c r="J116" i="9"/>
  <c r="E7" i="9"/>
  <c r="E112" i="9"/>
  <c r="J123" i="8"/>
  <c r="J37" i="8"/>
  <c r="J36" i="8"/>
  <c r="AY101" i="1" s="1"/>
  <c r="J35" i="8"/>
  <c r="AX101" i="1"/>
  <c r="BI170" i="8"/>
  <c r="BH170" i="8"/>
  <c r="BG170" i="8"/>
  <c r="BE170" i="8"/>
  <c r="T170" i="8"/>
  <c r="T169" i="8" s="1"/>
  <c r="R170" i="8"/>
  <c r="R169" i="8"/>
  <c r="P170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J97" i="8"/>
  <c r="J118" i="8"/>
  <c r="F118" i="8"/>
  <c r="F116" i="8"/>
  <c r="E114" i="8"/>
  <c r="J91" i="8"/>
  <c r="F91" i="8"/>
  <c r="F89" i="8"/>
  <c r="E87" i="8"/>
  <c r="J24" i="8"/>
  <c r="E24" i="8"/>
  <c r="J119" i="8"/>
  <c r="J23" i="8"/>
  <c r="J18" i="8"/>
  <c r="E18" i="8"/>
  <c r="F119" i="8" s="1"/>
  <c r="J17" i="8"/>
  <c r="J12" i="8"/>
  <c r="J116" i="8" s="1"/>
  <c r="E7" i="8"/>
  <c r="E112" i="8" s="1"/>
  <c r="J37" i="7"/>
  <c r="J36" i="7"/>
  <c r="AY100" i="1" s="1"/>
  <c r="J35" i="7"/>
  <c r="AX100" i="1" s="1"/>
  <c r="BI242" i="7"/>
  <c r="BH242" i="7"/>
  <c r="BG242" i="7"/>
  <c r="BE242" i="7"/>
  <c r="T242" i="7"/>
  <c r="R242" i="7"/>
  <c r="P242" i="7"/>
  <c r="BI241" i="7"/>
  <c r="BH241" i="7"/>
  <c r="BG241" i="7"/>
  <c r="BE241" i="7"/>
  <c r="T241" i="7"/>
  <c r="R241" i="7"/>
  <c r="P241" i="7"/>
  <c r="BI239" i="7"/>
  <c r="BH239" i="7"/>
  <c r="BG239" i="7"/>
  <c r="BE239" i="7"/>
  <c r="T239" i="7"/>
  <c r="R239" i="7"/>
  <c r="P239" i="7"/>
  <c r="BI238" i="7"/>
  <c r="BH238" i="7"/>
  <c r="BG238" i="7"/>
  <c r="BE238" i="7"/>
  <c r="T238" i="7"/>
  <c r="R238" i="7"/>
  <c r="P238" i="7"/>
  <c r="BI237" i="7"/>
  <c r="BH237" i="7"/>
  <c r="BG237" i="7"/>
  <c r="BE237" i="7"/>
  <c r="T237" i="7"/>
  <c r="R237" i="7"/>
  <c r="P237" i="7"/>
  <c r="BI236" i="7"/>
  <c r="BH236" i="7"/>
  <c r="BG236" i="7"/>
  <c r="BE236" i="7"/>
  <c r="T236" i="7"/>
  <c r="R236" i="7"/>
  <c r="P236" i="7"/>
  <c r="BI235" i="7"/>
  <c r="BH235" i="7"/>
  <c r="BG235" i="7"/>
  <c r="BE235" i="7"/>
  <c r="T235" i="7"/>
  <c r="R235" i="7"/>
  <c r="P235" i="7"/>
  <c r="BI234" i="7"/>
  <c r="BH234" i="7"/>
  <c r="BG234" i="7"/>
  <c r="BE234" i="7"/>
  <c r="T234" i="7"/>
  <c r="R234" i="7"/>
  <c r="P234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J120" i="7"/>
  <c r="F120" i="7"/>
  <c r="F118" i="7"/>
  <c r="E116" i="7"/>
  <c r="J91" i="7"/>
  <c r="F91" i="7"/>
  <c r="F89" i="7"/>
  <c r="E87" i="7"/>
  <c r="J24" i="7"/>
  <c r="E24" i="7"/>
  <c r="J92" i="7"/>
  <c r="J23" i="7"/>
  <c r="J18" i="7"/>
  <c r="E18" i="7"/>
  <c r="F92" i="7" s="1"/>
  <c r="J17" i="7"/>
  <c r="J12" i="7"/>
  <c r="J118" i="7"/>
  <c r="E7" i="7"/>
  <c r="E114" i="7" s="1"/>
  <c r="J37" i="6"/>
  <c r="J36" i="6"/>
  <c r="AY99" i="1"/>
  <c r="J35" i="6"/>
  <c r="AX99" i="1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J119" i="6"/>
  <c r="F119" i="6"/>
  <c r="F117" i="6"/>
  <c r="E115" i="6"/>
  <c r="J91" i="6"/>
  <c r="F91" i="6"/>
  <c r="F89" i="6"/>
  <c r="E87" i="6"/>
  <c r="J24" i="6"/>
  <c r="E24" i="6"/>
  <c r="J92" i="6"/>
  <c r="J23" i="6"/>
  <c r="J18" i="6"/>
  <c r="E18" i="6"/>
  <c r="F120" i="6" s="1"/>
  <c r="J17" i="6"/>
  <c r="J12" i="6"/>
  <c r="J89" i="6" s="1"/>
  <c r="E7" i="6"/>
  <c r="E85" i="6" s="1"/>
  <c r="J37" i="5"/>
  <c r="J36" i="5"/>
  <c r="AY98" i="1" s="1"/>
  <c r="J35" i="5"/>
  <c r="AX98" i="1" s="1"/>
  <c r="BI423" i="5"/>
  <c r="BH423" i="5"/>
  <c r="BG423" i="5"/>
  <c r="BE423" i="5"/>
  <c r="T423" i="5"/>
  <c r="R423" i="5"/>
  <c r="P423" i="5"/>
  <c r="BI422" i="5"/>
  <c r="BH422" i="5"/>
  <c r="BG422" i="5"/>
  <c r="BE422" i="5"/>
  <c r="T422" i="5"/>
  <c r="R422" i="5"/>
  <c r="P422" i="5"/>
  <c r="BI420" i="5"/>
  <c r="BH420" i="5"/>
  <c r="BG420" i="5"/>
  <c r="BE420" i="5"/>
  <c r="T420" i="5"/>
  <c r="R420" i="5"/>
  <c r="P420" i="5"/>
  <c r="BI419" i="5"/>
  <c r="BH419" i="5"/>
  <c r="BG419" i="5"/>
  <c r="BE419" i="5"/>
  <c r="T419" i="5"/>
  <c r="R419" i="5"/>
  <c r="P419" i="5"/>
  <c r="BI418" i="5"/>
  <c r="BH418" i="5"/>
  <c r="BG418" i="5"/>
  <c r="BE418" i="5"/>
  <c r="T418" i="5"/>
  <c r="R418" i="5"/>
  <c r="P418" i="5"/>
  <c r="BI417" i="5"/>
  <c r="BH417" i="5"/>
  <c r="BG417" i="5"/>
  <c r="BE417" i="5"/>
  <c r="T417" i="5"/>
  <c r="R417" i="5"/>
  <c r="P417" i="5"/>
  <c r="BI416" i="5"/>
  <c r="BH416" i="5"/>
  <c r="BG416" i="5"/>
  <c r="BE416" i="5"/>
  <c r="T416" i="5"/>
  <c r="R416" i="5"/>
  <c r="P416" i="5"/>
  <c r="BI415" i="5"/>
  <c r="BH415" i="5"/>
  <c r="BG415" i="5"/>
  <c r="BE415" i="5"/>
  <c r="T415" i="5"/>
  <c r="R415" i="5"/>
  <c r="P415" i="5"/>
  <c r="BI414" i="5"/>
  <c r="BH414" i="5"/>
  <c r="BG414" i="5"/>
  <c r="BE414" i="5"/>
  <c r="T414" i="5"/>
  <c r="R414" i="5"/>
  <c r="P414" i="5"/>
  <c r="BI412" i="5"/>
  <c r="BH412" i="5"/>
  <c r="BG412" i="5"/>
  <c r="BE412" i="5"/>
  <c r="T412" i="5"/>
  <c r="R412" i="5"/>
  <c r="P412" i="5"/>
  <c r="BI411" i="5"/>
  <c r="BH411" i="5"/>
  <c r="BG411" i="5"/>
  <c r="BE411" i="5"/>
  <c r="T411" i="5"/>
  <c r="R411" i="5"/>
  <c r="P411" i="5"/>
  <c r="BI410" i="5"/>
  <c r="BH410" i="5"/>
  <c r="BG410" i="5"/>
  <c r="BE410" i="5"/>
  <c r="T410" i="5"/>
  <c r="R410" i="5"/>
  <c r="P410" i="5"/>
  <c r="BI409" i="5"/>
  <c r="BH409" i="5"/>
  <c r="BG409" i="5"/>
  <c r="BE409" i="5"/>
  <c r="T409" i="5"/>
  <c r="R409" i="5"/>
  <c r="P409" i="5"/>
  <c r="BI408" i="5"/>
  <c r="BH408" i="5"/>
  <c r="BG408" i="5"/>
  <c r="BE408" i="5"/>
  <c r="T408" i="5"/>
  <c r="R408" i="5"/>
  <c r="P408" i="5"/>
  <c r="BI407" i="5"/>
  <c r="BH407" i="5"/>
  <c r="BG407" i="5"/>
  <c r="BE407" i="5"/>
  <c r="T407" i="5"/>
  <c r="R407" i="5"/>
  <c r="P407" i="5"/>
  <c r="BI406" i="5"/>
  <c r="BH406" i="5"/>
  <c r="BG406" i="5"/>
  <c r="BE406" i="5"/>
  <c r="T406" i="5"/>
  <c r="R406" i="5"/>
  <c r="P406" i="5"/>
  <c r="BI405" i="5"/>
  <c r="BH405" i="5"/>
  <c r="BG405" i="5"/>
  <c r="BE405" i="5"/>
  <c r="T405" i="5"/>
  <c r="R405" i="5"/>
  <c r="P405" i="5"/>
  <c r="BI403" i="5"/>
  <c r="BH403" i="5"/>
  <c r="BG403" i="5"/>
  <c r="BE403" i="5"/>
  <c r="T403" i="5"/>
  <c r="R403" i="5"/>
  <c r="P403" i="5"/>
  <c r="BI402" i="5"/>
  <c r="BH402" i="5"/>
  <c r="BG402" i="5"/>
  <c r="BE402" i="5"/>
  <c r="T402" i="5"/>
  <c r="R402" i="5"/>
  <c r="P402" i="5"/>
  <c r="BI400" i="5"/>
  <c r="BH400" i="5"/>
  <c r="BG400" i="5"/>
  <c r="BE400" i="5"/>
  <c r="T400" i="5"/>
  <c r="R400" i="5"/>
  <c r="P400" i="5"/>
  <c r="BI399" i="5"/>
  <c r="BH399" i="5"/>
  <c r="BG399" i="5"/>
  <c r="BE399" i="5"/>
  <c r="T399" i="5"/>
  <c r="R399" i="5"/>
  <c r="P399" i="5"/>
  <c r="BI398" i="5"/>
  <c r="BH398" i="5"/>
  <c r="BG398" i="5"/>
  <c r="BE398" i="5"/>
  <c r="T398" i="5"/>
  <c r="R398" i="5"/>
  <c r="P398" i="5"/>
  <c r="BI396" i="5"/>
  <c r="BH396" i="5"/>
  <c r="BG396" i="5"/>
  <c r="BE396" i="5"/>
  <c r="T396" i="5"/>
  <c r="R396" i="5"/>
  <c r="P396" i="5"/>
  <c r="BI395" i="5"/>
  <c r="BH395" i="5"/>
  <c r="BG395" i="5"/>
  <c r="BE395" i="5"/>
  <c r="T395" i="5"/>
  <c r="R395" i="5"/>
  <c r="P395" i="5"/>
  <c r="BI393" i="5"/>
  <c r="BH393" i="5"/>
  <c r="BG393" i="5"/>
  <c r="BE393" i="5"/>
  <c r="T393" i="5"/>
  <c r="R393" i="5"/>
  <c r="P393" i="5"/>
  <c r="BI392" i="5"/>
  <c r="BH392" i="5"/>
  <c r="BG392" i="5"/>
  <c r="BE392" i="5"/>
  <c r="T392" i="5"/>
  <c r="R392" i="5"/>
  <c r="P392" i="5"/>
  <c r="BI391" i="5"/>
  <c r="BH391" i="5"/>
  <c r="BG391" i="5"/>
  <c r="BE391" i="5"/>
  <c r="T391" i="5"/>
  <c r="R391" i="5"/>
  <c r="P391" i="5"/>
  <c r="BI390" i="5"/>
  <c r="BH390" i="5"/>
  <c r="BG390" i="5"/>
  <c r="BE390" i="5"/>
  <c r="T390" i="5"/>
  <c r="R390" i="5"/>
  <c r="P390" i="5"/>
  <c r="BI389" i="5"/>
  <c r="BH389" i="5"/>
  <c r="BG389" i="5"/>
  <c r="BE389" i="5"/>
  <c r="T389" i="5"/>
  <c r="R389" i="5"/>
  <c r="P389" i="5"/>
  <c r="BI388" i="5"/>
  <c r="BH388" i="5"/>
  <c r="BG388" i="5"/>
  <c r="BE388" i="5"/>
  <c r="T388" i="5"/>
  <c r="R388" i="5"/>
  <c r="P388" i="5"/>
  <c r="BI387" i="5"/>
  <c r="BH387" i="5"/>
  <c r="BG387" i="5"/>
  <c r="BE387" i="5"/>
  <c r="T387" i="5"/>
  <c r="R387" i="5"/>
  <c r="P387" i="5"/>
  <c r="BI386" i="5"/>
  <c r="BH386" i="5"/>
  <c r="BG386" i="5"/>
  <c r="BE386" i="5"/>
  <c r="T386" i="5"/>
  <c r="R386" i="5"/>
  <c r="P386" i="5"/>
  <c r="BI385" i="5"/>
  <c r="BH385" i="5"/>
  <c r="BG385" i="5"/>
  <c r="BE385" i="5"/>
  <c r="T385" i="5"/>
  <c r="R385" i="5"/>
  <c r="P385" i="5"/>
  <c r="BI384" i="5"/>
  <c r="BH384" i="5"/>
  <c r="BG384" i="5"/>
  <c r="BE384" i="5"/>
  <c r="T384" i="5"/>
  <c r="R384" i="5"/>
  <c r="P384" i="5"/>
  <c r="BI383" i="5"/>
  <c r="BH383" i="5"/>
  <c r="BG383" i="5"/>
  <c r="BE383" i="5"/>
  <c r="T383" i="5"/>
  <c r="R383" i="5"/>
  <c r="P383" i="5"/>
  <c r="BI382" i="5"/>
  <c r="BH382" i="5"/>
  <c r="BG382" i="5"/>
  <c r="BE382" i="5"/>
  <c r="T382" i="5"/>
  <c r="R382" i="5"/>
  <c r="P382" i="5"/>
  <c r="BI381" i="5"/>
  <c r="BH381" i="5"/>
  <c r="BG381" i="5"/>
  <c r="BE381" i="5"/>
  <c r="T381" i="5"/>
  <c r="R381" i="5"/>
  <c r="P381" i="5"/>
  <c r="BI380" i="5"/>
  <c r="BH380" i="5"/>
  <c r="BG380" i="5"/>
  <c r="BE380" i="5"/>
  <c r="T380" i="5"/>
  <c r="R380" i="5"/>
  <c r="P380" i="5"/>
  <c r="BI378" i="5"/>
  <c r="BH378" i="5"/>
  <c r="BG378" i="5"/>
  <c r="BE378" i="5"/>
  <c r="T378" i="5"/>
  <c r="R378" i="5"/>
  <c r="P378" i="5"/>
  <c r="BI377" i="5"/>
  <c r="BH377" i="5"/>
  <c r="BG377" i="5"/>
  <c r="BE377" i="5"/>
  <c r="T377" i="5"/>
  <c r="R377" i="5"/>
  <c r="P377" i="5"/>
  <c r="BI376" i="5"/>
  <c r="BH376" i="5"/>
  <c r="BG376" i="5"/>
  <c r="BE376" i="5"/>
  <c r="T376" i="5"/>
  <c r="R376" i="5"/>
  <c r="P376" i="5"/>
  <c r="BI375" i="5"/>
  <c r="BH375" i="5"/>
  <c r="BG375" i="5"/>
  <c r="BE375" i="5"/>
  <c r="T375" i="5"/>
  <c r="R375" i="5"/>
  <c r="P375" i="5"/>
  <c r="BI374" i="5"/>
  <c r="BH374" i="5"/>
  <c r="BG374" i="5"/>
  <c r="BE374" i="5"/>
  <c r="T374" i="5"/>
  <c r="R374" i="5"/>
  <c r="P374" i="5"/>
  <c r="BI373" i="5"/>
  <c r="BH373" i="5"/>
  <c r="BG373" i="5"/>
  <c r="BE373" i="5"/>
  <c r="T373" i="5"/>
  <c r="R373" i="5"/>
  <c r="P373" i="5"/>
  <c r="BI372" i="5"/>
  <c r="BH372" i="5"/>
  <c r="BG372" i="5"/>
  <c r="BE372" i="5"/>
  <c r="T372" i="5"/>
  <c r="R372" i="5"/>
  <c r="P372" i="5"/>
  <c r="BI371" i="5"/>
  <c r="BH371" i="5"/>
  <c r="BG371" i="5"/>
  <c r="BE371" i="5"/>
  <c r="T371" i="5"/>
  <c r="R371" i="5"/>
  <c r="P371" i="5"/>
  <c r="BI370" i="5"/>
  <c r="BH370" i="5"/>
  <c r="BG370" i="5"/>
  <c r="BE370" i="5"/>
  <c r="T370" i="5"/>
  <c r="R370" i="5"/>
  <c r="P370" i="5"/>
  <c r="BI369" i="5"/>
  <c r="BH369" i="5"/>
  <c r="BG369" i="5"/>
  <c r="BE369" i="5"/>
  <c r="T369" i="5"/>
  <c r="R369" i="5"/>
  <c r="P369" i="5"/>
  <c r="BI368" i="5"/>
  <c r="BH368" i="5"/>
  <c r="BG368" i="5"/>
  <c r="BE368" i="5"/>
  <c r="T368" i="5"/>
  <c r="R368" i="5"/>
  <c r="P368" i="5"/>
  <c r="BI367" i="5"/>
  <c r="BH367" i="5"/>
  <c r="BG367" i="5"/>
  <c r="BE367" i="5"/>
  <c r="T367" i="5"/>
  <c r="R367" i="5"/>
  <c r="P367" i="5"/>
  <c r="BI366" i="5"/>
  <c r="BH366" i="5"/>
  <c r="BG366" i="5"/>
  <c r="BE366" i="5"/>
  <c r="T366" i="5"/>
  <c r="R366" i="5"/>
  <c r="P366" i="5"/>
  <c r="BI365" i="5"/>
  <c r="BH365" i="5"/>
  <c r="BG365" i="5"/>
  <c r="BE365" i="5"/>
  <c r="T365" i="5"/>
  <c r="R365" i="5"/>
  <c r="P365" i="5"/>
  <c r="BI364" i="5"/>
  <c r="BH364" i="5"/>
  <c r="BG364" i="5"/>
  <c r="BE364" i="5"/>
  <c r="T364" i="5"/>
  <c r="R364" i="5"/>
  <c r="P364" i="5"/>
  <c r="BI362" i="5"/>
  <c r="BH362" i="5"/>
  <c r="BG362" i="5"/>
  <c r="BE362" i="5"/>
  <c r="T362" i="5"/>
  <c r="R362" i="5"/>
  <c r="P362" i="5"/>
  <c r="BI361" i="5"/>
  <c r="BH361" i="5"/>
  <c r="BG361" i="5"/>
  <c r="BE361" i="5"/>
  <c r="T361" i="5"/>
  <c r="R361" i="5"/>
  <c r="P361" i="5"/>
  <c r="BI360" i="5"/>
  <c r="BH360" i="5"/>
  <c r="BG360" i="5"/>
  <c r="BE360" i="5"/>
  <c r="T360" i="5"/>
  <c r="R360" i="5"/>
  <c r="P360" i="5"/>
  <c r="BI359" i="5"/>
  <c r="BH359" i="5"/>
  <c r="BG359" i="5"/>
  <c r="BE359" i="5"/>
  <c r="T359" i="5"/>
  <c r="R359" i="5"/>
  <c r="P359" i="5"/>
  <c r="BI358" i="5"/>
  <c r="BH358" i="5"/>
  <c r="BG358" i="5"/>
  <c r="BE358" i="5"/>
  <c r="T358" i="5"/>
  <c r="R358" i="5"/>
  <c r="P358" i="5"/>
  <c r="BI357" i="5"/>
  <c r="BH357" i="5"/>
  <c r="BG357" i="5"/>
  <c r="BE357" i="5"/>
  <c r="T357" i="5"/>
  <c r="R357" i="5"/>
  <c r="P357" i="5"/>
  <c r="BI356" i="5"/>
  <c r="BH356" i="5"/>
  <c r="BG356" i="5"/>
  <c r="BE356" i="5"/>
  <c r="T356" i="5"/>
  <c r="R356" i="5"/>
  <c r="P356" i="5"/>
  <c r="BI355" i="5"/>
  <c r="BH355" i="5"/>
  <c r="BG355" i="5"/>
  <c r="BE355" i="5"/>
  <c r="T355" i="5"/>
  <c r="R355" i="5"/>
  <c r="P355" i="5"/>
  <c r="BI354" i="5"/>
  <c r="BH354" i="5"/>
  <c r="BG354" i="5"/>
  <c r="BE354" i="5"/>
  <c r="T354" i="5"/>
  <c r="R354" i="5"/>
  <c r="P354" i="5"/>
  <c r="BI353" i="5"/>
  <c r="BH353" i="5"/>
  <c r="BG353" i="5"/>
  <c r="BE353" i="5"/>
  <c r="T353" i="5"/>
  <c r="R353" i="5"/>
  <c r="P353" i="5"/>
  <c r="BI352" i="5"/>
  <c r="BH352" i="5"/>
  <c r="BG352" i="5"/>
  <c r="BE352" i="5"/>
  <c r="T352" i="5"/>
  <c r="R352" i="5"/>
  <c r="P352" i="5"/>
  <c r="BI351" i="5"/>
  <c r="BH351" i="5"/>
  <c r="BG351" i="5"/>
  <c r="BE351" i="5"/>
  <c r="T351" i="5"/>
  <c r="R351" i="5"/>
  <c r="P351" i="5"/>
  <c r="BI350" i="5"/>
  <c r="BH350" i="5"/>
  <c r="BG350" i="5"/>
  <c r="BE350" i="5"/>
  <c r="T350" i="5"/>
  <c r="R350" i="5"/>
  <c r="P350" i="5"/>
  <c r="BI349" i="5"/>
  <c r="BH349" i="5"/>
  <c r="BG349" i="5"/>
  <c r="BE349" i="5"/>
  <c r="T349" i="5"/>
  <c r="R349" i="5"/>
  <c r="P349" i="5"/>
  <c r="BI348" i="5"/>
  <c r="BH348" i="5"/>
  <c r="BG348" i="5"/>
  <c r="BE348" i="5"/>
  <c r="T348" i="5"/>
  <c r="R348" i="5"/>
  <c r="P348" i="5"/>
  <c r="BI346" i="5"/>
  <c r="BH346" i="5"/>
  <c r="BG346" i="5"/>
  <c r="BE346" i="5"/>
  <c r="T346" i="5"/>
  <c r="R346" i="5"/>
  <c r="P346" i="5"/>
  <c r="BI345" i="5"/>
  <c r="BH345" i="5"/>
  <c r="BG345" i="5"/>
  <c r="BE345" i="5"/>
  <c r="T345" i="5"/>
  <c r="R345" i="5"/>
  <c r="P345" i="5"/>
  <c r="BI344" i="5"/>
  <c r="BH344" i="5"/>
  <c r="BG344" i="5"/>
  <c r="BE344" i="5"/>
  <c r="T344" i="5"/>
  <c r="R344" i="5"/>
  <c r="P344" i="5"/>
  <c r="BI343" i="5"/>
  <c r="BH343" i="5"/>
  <c r="BG343" i="5"/>
  <c r="BE343" i="5"/>
  <c r="T343" i="5"/>
  <c r="R343" i="5"/>
  <c r="P343" i="5"/>
  <c r="BI342" i="5"/>
  <c r="BH342" i="5"/>
  <c r="BG342" i="5"/>
  <c r="BE342" i="5"/>
  <c r="T342" i="5"/>
  <c r="R342" i="5"/>
  <c r="P342" i="5"/>
  <c r="BI341" i="5"/>
  <c r="BH341" i="5"/>
  <c r="BG341" i="5"/>
  <c r="BE341" i="5"/>
  <c r="T341" i="5"/>
  <c r="R341" i="5"/>
  <c r="P341" i="5"/>
  <c r="BI340" i="5"/>
  <c r="BH340" i="5"/>
  <c r="BG340" i="5"/>
  <c r="BE340" i="5"/>
  <c r="T340" i="5"/>
  <c r="R340" i="5"/>
  <c r="P340" i="5"/>
  <c r="BI339" i="5"/>
  <c r="BH339" i="5"/>
  <c r="BG339" i="5"/>
  <c r="BE339" i="5"/>
  <c r="T339" i="5"/>
  <c r="R339" i="5"/>
  <c r="P339" i="5"/>
  <c r="BI338" i="5"/>
  <c r="BH338" i="5"/>
  <c r="BG338" i="5"/>
  <c r="BE338" i="5"/>
  <c r="T338" i="5"/>
  <c r="R338" i="5"/>
  <c r="P338" i="5"/>
  <c r="BI337" i="5"/>
  <c r="BH337" i="5"/>
  <c r="BG337" i="5"/>
  <c r="BE337" i="5"/>
  <c r="T337" i="5"/>
  <c r="R337" i="5"/>
  <c r="P337" i="5"/>
  <c r="BI336" i="5"/>
  <c r="BH336" i="5"/>
  <c r="BG336" i="5"/>
  <c r="BE336" i="5"/>
  <c r="T336" i="5"/>
  <c r="R336" i="5"/>
  <c r="P336" i="5"/>
  <c r="BI335" i="5"/>
  <c r="BH335" i="5"/>
  <c r="BG335" i="5"/>
  <c r="BE335" i="5"/>
  <c r="T335" i="5"/>
  <c r="R335" i="5"/>
  <c r="P335" i="5"/>
  <c r="BI334" i="5"/>
  <c r="BH334" i="5"/>
  <c r="BG334" i="5"/>
  <c r="BE334" i="5"/>
  <c r="T334" i="5"/>
  <c r="R334" i="5"/>
  <c r="P334" i="5"/>
  <c r="BI333" i="5"/>
  <c r="BH333" i="5"/>
  <c r="BG333" i="5"/>
  <c r="BE333" i="5"/>
  <c r="T333" i="5"/>
  <c r="R333" i="5"/>
  <c r="P333" i="5"/>
  <c r="BI332" i="5"/>
  <c r="BH332" i="5"/>
  <c r="BG332" i="5"/>
  <c r="BE332" i="5"/>
  <c r="T332" i="5"/>
  <c r="R332" i="5"/>
  <c r="P332" i="5"/>
  <c r="BI331" i="5"/>
  <c r="BH331" i="5"/>
  <c r="BG331" i="5"/>
  <c r="BE331" i="5"/>
  <c r="T331" i="5"/>
  <c r="R331" i="5"/>
  <c r="P331" i="5"/>
  <c r="BI329" i="5"/>
  <c r="BH329" i="5"/>
  <c r="BG329" i="5"/>
  <c r="BE329" i="5"/>
  <c r="T329" i="5"/>
  <c r="R329" i="5"/>
  <c r="P329" i="5"/>
  <c r="BI328" i="5"/>
  <c r="BH328" i="5"/>
  <c r="BG328" i="5"/>
  <c r="BE328" i="5"/>
  <c r="T328" i="5"/>
  <c r="R328" i="5"/>
  <c r="P328" i="5"/>
  <c r="BI327" i="5"/>
  <c r="BH327" i="5"/>
  <c r="BG327" i="5"/>
  <c r="BE327" i="5"/>
  <c r="T327" i="5"/>
  <c r="R327" i="5"/>
  <c r="P327" i="5"/>
  <c r="BI326" i="5"/>
  <c r="BH326" i="5"/>
  <c r="BG326" i="5"/>
  <c r="BE326" i="5"/>
  <c r="T326" i="5"/>
  <c r="R326" i="5"/>
  <c r="P326" i="5"/>
  <c r="BI325" i="5"/>
  <c r="BH325" i="5"/>
  <c r="BG325" i="5"/>
  <c r="BE325" i="5"/>
  <c r="T325" i="5"/>
  <c r="R325" i="5"/>
  <c r="P325" i="5"/>
  <c r="BI324" i="5"/>
  <c r="BH324" i="5"/>
  <c r="BG324" i="5"/>
  <c r="BE324" i="5"/>
  <c r="T324" i="5"/>
  <c r="R324" i="5"/>
  <c r="P324" i="5"/>
  <c r="BI323" i="5"/>
  <c r="BH323" i="5"/>
  <c r="BG323" i="5"/>
  <c r="BE323" i="5"/>
  <c r="T323" i="5"/>
  <c r="R323" i="5"/>
  <c r="P323" i="5"/>
  <c r="BI322" i="5"/>
  <c r="BH322" i="5"/>
  <c r="BG322" i="5"/>
  <c r="BE322" i="5"/>
  <c r="T322" i="5"/>
  <c r="R322" i="5"/>
  <c r="P322" i="5"/>
  <c r="BI321" i="5"/>
  <c r="BH321" i="5"/>
  <c r="BG321" i="5"/>
  <c r="BE321" i="5"/>
  <c r="T321" i="5"/>
  <c r="R321" i="5"/>
  <c r="P321" i="5"/>
  <c r="BI320" i="5"/>
  <c r="BH320" i="5"/>
  <c r="BG320" i="5"/>
  <c r="BE320" i="5"/>
  <c r="T320" i="5"/>
  <c r="R320" i="5"/>
  <c r="P320" i="5"/>
  <c r="BI319" i="5"/>
  <c r="BH319" i="5"/>
  <c r="BG319" i="5"/>
  <c r="BE319" i="5"/>
  <c r="T319" i="5"/>
  <c r="R319" i="5"/>
  <c r="P319" i="5"/>
  <c r="BI318" i="5"/>
  <c r="BH318" i="5"/>
  <c r="BG318" i="5"/>
  <c r="BE318" i="5"/>
  <c r="T318" i="5"/>
  <c r="R318" i="5"/>
  <c r="P318" i="5"/>
  <c r="BI317" i="5"/>
  <c r="BH317" i="5"/>
  <c r="BG317" i="5"/>
  <c r="BE317" i="5"/>
  <c r="T317" i="5"/>
  <c r="R317" i="5"/>
  <c r="P317" i="5"/>
  <c r="BI316" i="5"/>
  <c r="BH316" i="5"/>
  <c r="BG316" i="5"/>
  <c r="BE316" i="5"/>
  <c r="T316" i="5"/>
  <c r="R316" i="5"/>
  <c r="P316" i="5"/>
  <c r="BI315" i="5"/>
  <c r="BH315" i="5"/>
  <c r="BG315" i="5"/>
  <c r="BE315" i="5"/>
  <c r="T315" i="5"/>
  <c r="R315" i="5"/>
  <c r="P315" i="5"/>
  <c r="BI314" i="5"/>
  <c r="BH314" i="5"/>
  <c r="BG314" i="5"/>
  <c r="BE314" i="5"/>
  <c r="T314" i="5"/>
  <c r="R314" i="5"/>
  <c r="P314" i="5"/>
  <c r="BI313" i="5"/>
  <c r="BH313" i="5"/>
  <c r="BG313" i="5"/>
  <c r="BE313" i="5"/>
  <c r="T313" i="5"/>
  <c r="R313" i="5"/>
  <c r="P313" i="5"/>
  <c r="BI312" i="5"/>
  <c r="BH312" i="5"/>
  <c r="BG312" i="5"/>
  <c r="BE312" i="5"/>
  <c r="T312" i="5"/>
  <c r="R312" i="5"/>
  <c r="P312" i="5"/>
  <c r="BI311" i="5"/>
  <c r="BH311" i="5"/>
  <c r="BG311" i="5"/>
  <c r="BE311" i="5"/>
  <c r="T311" i="5"/>
  <c r="R311" i="5"/>
  <c r="P311" i="5"/>
  <c r="BI310" i="5"/>
  <c r="BH310" i="5"/>
  <c r="BG310" i="5"/>
  <c r="BE310" i="5"/>
  <c r="T310" i="5"/>
  <c r="R310" i="5"/>
  <c r="P310" i="5"/>
  <c r="BI309" i="5"/>
  <c r="BH309" i="5"/>
  <c r="BG309" i="5"/>
  <c r="BE309" i="5"/>
  <c r="T309" i="5"/>
  <c r="R309" i="5"/>
  <c r="P309" i="5"/>
  <c r="BI308" i="5"/>
  <c r="BH308" i="5"/>
  <c r="BG308" i="5"/>
  <c r="BE308" i="5"/>
  <c r="T308" i="5"/>
  <c r="R308" i="5"/>
  <c r="P308" i="5"/>
  <c r="BI307" i="5"/>
  <c r="BH307" i="5"/>
  <c r="BG307" i="5"/>
  <c r="BE307" i="5"/>
  <c r="T307" i="5"/>
  <c r="R307" i="5"/>
  <c r="P307" i="5"/>
  <c r="BI306" i="5"/>
  <c r="BH306" i="5"/>
  <c r="BG306" i="5"/>
  <c r="BE306" i="5"/>
  <c r="T306" i="5"/>
  <c r="R306" i="5"/>
  <c r="P306" i="5"/>
  <c r="BI305" i="5"/>
  <c r="BH305" i="5"/>
  <c r="BG305" i="5"/>
  <c r="BE305" i="5"/>
  <c r="T305" i="5"/>
  <c r="R305" i="5"/>
  <c r="P305" i="5"/>
  <c r="BI304" i="5"/>
  <c r="BH304" i="5"/>
  <c r="BG304" i="5"/>
  <c r="BE304" i="5"/>
  <c r="T304" i="5"/>
  <c r="R304" i="5"/>
  <c r="P304" i="5"/>
  <c r="BI303" i="5"/>
  <c r="BH303" i="5"/>
  <c r="BG303" i="5"/>
  <c r="BE303" i="5"/>
  <c r="T303" i="5"/>
  <c r="R303" i="5"/>
  <c r="P303" i="5"/>
  <c r="BI301" i="5"/>
  <c r="BH301" i="5"/>
  <c r="BG301" i="5"/>
  <c r="BE301" i="5"/>
  <c r="T301" i="5"/>
  <c r="R301" i="5"/>
  <c r="P301" i="5"/>
  <c r="BI300" i="5"/>
  <c r="BH300" i="5"/>
  <c r="BG300" i="5"/>
  <c r="BE300" i="5"/>
  <c r="T300" i="5"/>
  <c r="R300" i="5"/>
  <c r="P300" i="5"/>
  <c r="BI299" i="5"/>
  <c r="BH299" i="5"/>
  <c r="BG299" i="5"/>
  <c r="BE299" i="5"/>
  <c r="T299" i="5"/>
  <c r="R299" i="5"/>
  <c r="P299" i="5"/>
  <c r="BI298" i="5"/>
  <c r="BH298" i="5"/>
  <c r="BG298" i="5"/>
  <c r="BE298" i="5"/>
  <c r="T298" i="5"/>
  <c r="R298" i="5"/>
  <c r="P298" i="5"/>
  <c r="BI297" i="5"/>
  <c r="BH297" i="5"/>
  <c r="BG297" i="5"/>
  <c r="BE297" i="5"/>
  <c r="T297" i="5"/>
  <c r="R297" i="5"/>
  <c r="P297" i="5"/>
  <c r="BI296" i="5"/>
  <c r="BH296" i="5"/>
  <c r="BG296" i="5"/>
  <c r="BE296" i="5"/>
  <c r="T296" i="5"/>
  <c r="R296" i="5"/>
  <c r="P296" i="5"/>
  <c r="BI295" i="5"/>
  <c r="BH295" i="5"/>
  <c r="BG295" i="5"/>
  <c r="BE295" i="5"/>
  <c r="T295" i="5"/>
  <c r="R295" i="5"/>
  <c r="P295" i="5"/>
  <c r="BI294" i="5"/>
  <c r="BH294" i="5"/>
  <c r="BG294" i="5"/>
  <c r="BE294" i="5"/>
  <c r="T294" i="5"/>
  <c r="R294" i="5"/>
  <c r="P294" i="5"/>
  <c r="BI293" i="5"/>
  <c r="BH293" i="5"/>
  <c r="BG293" i="5"/>
  <c r="BE293" i="5"/>
  <c r="T293" i="5"/>
  <c r="R293" i="5"/>
  <c r="P293" i="5"/>
  <c r="BI292" i="5"/>
  <c r="BH292" i="5"/>
  <c r="BG292" i="5"/>
  <c r="BE292" i="5"/>
  <c r="T292" i="5"/>
  <c r="R292" i="5"/>
  <c r="P292" i="5"/>
  <c r="BI291" i="5"/>
  <c r="BH291" i="5"/>
  <c r="BG291" i="5"/>
  <c r="BE291" i="5"/>
  <c r="T291" i="5"/>
  <c r="R291" i="5"/>
  <c r="P291" i="5"/>
  <c r="BI290" i="5"/>
  <c r="BH290" i="5"/>
  <c r="BG290" i="5"/>
  <c r="BE290" i="5"/>
  <c r="T290" i="5"/>
  <c r="R290" i="5"/>
  <c r="P290" i="5"/>
  <c r="BI289" i="5"/>
  <c r="BH289" i="5"/>
  <c r="BG289" i="5"/>
  <c r="BE289" i="5"/>
  <c r="T289" i="5"/>
  <c r="R289" i="5"/>
  <c r="P289" i="5"/>
  <c r="BI288" i="5"/>
  <c r="BH288" i="5"/>
  <c r="BG288" i="5"/>
  <c r="BE288" i="5"/>
  <c r="T288" i="5"/>
  <c r="R288" i="5"/>
  <c r="P288" i="5"/>
  <c r="BI287" i="5"/>
  <c r="BH287" i="5"/>
  <c r="BG287" i="5"/>
  <c r="BE287" i="5"/>
  <c r="T287" i="5"/>
  <c r="R287" i="5"/>
  <c r="P287" i="5"/>
  <c r="BI286" i="5"/>
  <c r="BH286" i="5"/>
  <c r="BG286" i="5"/>
  <c r="BE286" i="5"/>
  <c r="T286" i="5"/>
  <c r="R286" i="5"/>
  <c r="P286" i="5"/>
  <c r="BI285" i="5"/>
  <c r="BH285" i="5"/>
  <c r="BG285" i="5"/>
  <c r="BE285" i="5"/>
  <c r="T285" i="5"/>
  <c r="R285" i="5"/>
  <c r="P285" i="5"/>
  <c r="BI284" i="5"/>
  <c r="BH284" i="5"/>
  <c r="BG284" i="5"/>
  <c r="BE284" i="5"/>
  <c r="T284" i="5"/>
  <c r="R284" i="5"/>
  <c r="P284" i="5"/>
  <c r="BI283" i="5"/>
  <c r="BH283" i="5"/>
  <c r="BG283" i="5"/>
  <c r="BE283" i="5"/>
  <c r="T283" i="5"/>
  <c r="R283" i="5"/>
  <c r="P283" i="5"/>
  <c r="BI282" i="5"/>
  <c r="BH282" i="5"/>
  <c r="BG282" i="5"/>
  <c r="BE282" i="5"/>
  <c r="T282" i="5"/>
  <c r="R282" i="5"/>
  <c r="P282" i="5"/>
  <c r="BI281" i="5"/>
  <c r="BH281" i="5"/>
  <c r="BG281" i="5"/>
  <c r="BE281" i="5"/>
  <c r="T281" i="5"/>
  <c r="R281" i="5"/>
  <c r="P281" i="5"/>
  <c r="BI280" i="5"/>
  <c r="BH280" i="5"/>
  <c r="BG280" i="5"/>
  <c r="BE280" i="5"/>
  <c r="T280" i="5"/>
  <c r="R280" i="5"/>
  <c r="P280" i="5"/>
  <c r="BI279" i="5"/>
  <c r="BH279" i="5"/>
  <c r="BG279" i="5"/>
  <c r="BE279" i="5"/>
  <c r="T279" i="5"/>
  <c r="R279" i="5"/>
  <c r="P279" i="5"/>
  <c r="BI278" i="5"/>
  <c r="BH278" i="5"/>
  <c r="BG278" i="5"/>
  <c r="BE278" i="5"/>
  <c r="T278" i="5"/>
  <c r="R278" i="5"/>
  <c r="P278" i="5"/>
  <c r="BI277" i="5"/>
  <c r="BH277" i="5"/>
  <c r="BG277" i="5"/>
  <c r="BE277" i="5"/>
  <c r="T277" i="5"/>
  <c r="R277" i="5"/>
  <c r="P277" i="5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3" i="5"/>
  <c r="BH273" i="5"/>
  <c r="BG273" i="5"/>
  <c r="BE273" i="5"/>
  <c r="T273" i="5"/>
  <c r="R273" i="5"/>
  <c r="P273" i="5"/>
  <c r="BI272" i="5"/>
  <c r="BH272" i="5"/>
  <c r="BG272" i="5"/>
  <c r="BE272" i="5"/>
  <c r="T272" i="5"/>
  <c r="R272" i="5"/>
  <c r="P272" i="5"/>
  <c r="BI271" i="5"/>
  <c r="BH271" i="5"/>
  <c r="BG271" i="5"/>
  <c r="BE271" i="5"/>
  <c r="T271" i="5"/>
  <c r="R271" i="5"/>
  <c r="P271" i="5"/>
  <c r="BI270" i="5"/>
  <c r="BH270" i="5"/>
  <c r="BG270" i="5"/>
  <c r="BE270" i="5"/>
  <c r="T270" i="5"/>
  <c r="R270" i="5"/>
  <c r="P270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9" i="5"/>
  <c r="F129" i="5"/>
  <c r="F127" i="5"/>
  <c r="E125" i="5"/>
  <c r="J91" i="5"/>
  <c r="F91" i="5"/>
  <c r="F89" i="5"/>
  <c r="E87" i="5"/>
  <c r="J24" i="5"/>
  <c r="E24" i="5"/>
  <c r="J130" i="5"/>
  <c r="J23" i="5"/>
  <c r="J18" i="5"/>
  <c r="E18" i="5"/>
  <c r="F130" i="5" s="1"/>
  <c r="J17" i="5"/>
  <c r="J12" i="5"/>
  <c r="J89" i="5" s="1"/>
  <c r="E7" i="5"/>
  <c r="E123" i="5" s="1"/>
  <c r="J37" i="4"/>
  <c r="J36" i="4"/>
  <c r="AY97" i="1" s="1"/>
  <c r="J35" i="4"/>
  <c r="AX97" i="1" s="1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J115" i="4"/>
  <c r="F115" i="4"/>
  <c r="F113" i="4"/>
  <c r="E111" i="4"/>
  <c r="J91" i="4"/>
  <c r="F91" i="4"/>
  <c r="F89" i="4"/>
  <c r="E87" i="4"/>
  <c r="J24" i="4"/>
  <c r="E24" i="4"/>
  <c r="J116" i="4"/>
  <c r="J23" i="4"/>
  <c r="J18" i="4"/>
  <c r="E18" i="4"/>
  <c r="F92" i="4" s="1"/>
  <c r="J17" i="4"/>
  <c r="J12" i="4"/>
  <c r="J113" i="4" s="1"/>
  <c r="E7" i="4"/>
  <c r="E109" i="4" s="1"/>
  <c r="J37" i="3"/>
  <c r="J36" i="3"/>
  <c r="AY96" i="1" s="1"/>
  <c r="J35" i="3"/>
  <c r="AX96" i="1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J117" i="3"/>
  <c r="F117" i="3"/>
  <c r="F115" i="3"/>
  <c r="E113" i="3"/>
  <c r="J91" i="3"/>
  <c r="F91" i="3"/>
  <c r="F89" i="3"/>
  <c r="E87" i="3"/>
  <c r="J24" i="3"/>
  <c r="E24" i="3"/>
  <c r="J118" i="3" s="1"/>
  <c r="J23" i="3"/>
  <c r="J18" i="3"/>
  <c r="E18" i="3"/>
  <c r="F118" i="3"/>
  <c r="J17" i="3"/>
  <c r="J12" i="3"/>
  <c r="J89" i="3"/>
  <c r="E7" i="3"/>
  <c r="E85" i="3"/>
  <c r="J37" i="2"/>
  <c r="J36" i="2"/>
  <c r="AY95" i="1"/>
  <c r="J35" i="2"/>
  <c r="AX95" i="1" s="1"/>
  <c r="BI1238" i="2"/>
  <c r="BH1238" i="2"/>
  <c r="BG1238" i="2"/>
  <c r="BE1238" i="2"/>
  <c r="T1238" i="2"/>
  <c r="R1238" i="2"/>
  <c r="P1238" i="2"/>
  <c r="BI1237" i="2"/>
  <c r="BH1237" i="2"/>
  <c r="BG1237" i="2"/>
  <c r="BE1237" i="2"/>
  <c r="T1237" i="2"/>
  <c r="R1237" i="2"/>
  <c r="P1237" i="2"/>
  <c r="BI1231" i="2"/>
  <c r="BH1231" i="2"/>
  <c r="BG1231" i="2"/>
  <c r="BE1231" i="2"/>
  <c r="T1231" i="2"/>
  <c r="R1231" i="2"/>
  <c r="P1231" i="2"/>
  <c r="BI1229" i="2"/>
  <c r="BH1229" i="2"/>
  <c r="BG1229" i="2"/>
  <c r="BE1229" i="2"/>
  <c r="T1229" i="2"/>
  <c r="R1229" i="2"/>
  <c r="P1229" i="2"/>
  <c r="BI1227" i="2"/>
  <c r="BH1227" i="2"/>
  <c r="BG1227" i="2"/>
  <c r="BE1227" i="2"/>
  <c r="T1227" i="2"/>
  <c r="R1227" i="2"/>
  <c r="P1227" i="2"/>
  <c r="BI1226" i="2"/>
  <c r="BH1226" i="2"/>
  <c r="BG1226" i="2"/>
  <c r="BE1226" i="2"/>
  <c r="T1226" i="2"/>
  <c r="R1226" i="2"/>
  <c r="P1226" i="2"/>
  <c r="BI1224" i="2"/>
  <c r="BH1224" i="2"/>
  <c r="BG1224" i="2"/>
  <c r="BE1224" i="2"/>
  <c r="T1224" i="2"/>
  <c r="R1224" i="2"/>
  <c r="P1224" i="2"/>
  <c r="BI1222" i="2"/>
  <c r="BH1222" i="2"/>
  <c r="BG1222" i="2"/>
  <c r="BE1222" i="2"/>
  <c r="T1222" i="2"/>
  <c r="R1222" i="2"/>
  <c r="P1222" i="2"/>
  <c r="BI1220" i="2"/>
  <c r="BH1220" i="2"/>
  <c r="BG1220" i="2"/>
  <c r="BE1220" i="2"/>
  <c r="T1220" i="2"/>
  <c r="R1220" i="2"/>
  <c r="P1220" i="2"/>
  <c r="BI1164" i="2"/>
  <c r="BH1164" i="2"/>
  <c r="BG1164" i="2"/>
  <c r="BE1164" i="2"/>
  <c r="T1164" i="2"/>
  <c r="R1164" i="2"/>
  <c r="P1164" i="2"/>
  <c r="BI1162" i="2"/>
  <c r="BH1162" i="2"/>
  <c r="BG1162" i="2"/>
  <c r="BE1162" i="2"/>
  <c r="T1162" i="2"/>
  <c r="R1162" i="2"/>
  <c r="P1162" i="2"/>
  <c r="BI1157" i="2"/>
  <c r="BH1157" i="2"/>
  <c r="BG1157" i="2"/>
  <c r="BE1157" i="2"/>
  <c r="T1157" i="2"/>
  <c r="R1157" i="2"/>
  <c r="P1157" i="2"/>
  <c r="BI1152" i="2"/>
  <c r="BH1152" i="2"/>
  <c r="BG1152" i="2"/>
  <c r="BE1152" i="2"/>
  <c r="T1152" i="2"/>
  <c r="R1152" i="2"/>
  <c r="P1152" i="2"/>
  <c r="BI1150" i="2"/>
  <c r="BH1150" i="2"/>
  <c r="BG1150" i="2"/>
  <c r="BE1150" i="2"/>
  <c r="T1150" i="2"/>
  <c r="R1150" i="2"/>
  <c r="P1150" i="2"/>
  <c r="BI1138" i="2"/>
  <c r="BH1138" i="2"/>
  <c r="BG1138" i="2"/>
  <c r="BE1138" i="2"/>
  <c r="T1138" i="2"/>
  <c r="R1138" i="2"/>
  <c r="P1138" i="2"/>
  <c r="BI1133" i="2"/>
  <c r="BH1133" i="2"/>
  <c r="BG1133" i="2"/>
  <c r="BE1133" i="2"/>
  <c r="T1133" i="2"/>
  <c r="R1133" i="2"/>
  <c r="P1133" i="2"/>
  <c r="BI1131" i="2"/>
  <c r="BH1131" i="2"/>
  <c r="BG1131" i="2"/>
  <c r="BE1131" i="2"/>
  <c r="T1131" i="2"/>
  <c r="R1131" i="2"/>
  <c r="P1131" i="2"/>
  <c r="BI1089" i="2"/>
  <c r="BH1089" i="2"/>
  <c r="BG1089" i="2"/>
  <c r="BE1089" i="2"/>
  <c r="T1089" i="2"/>
  <c r="R1089" i="2"/>
  <c r="P1089" i="2"/>
  <c r="BI1087" i="2"/>
  <c r="BH1087" i="2"/>
  <c r="BG1087" i="2"/>
  <c r="BE1087" i="2"/>
  <c r="T1087" i="2"/>
  <c r="R1087" i="2"/>
  <c r="P1087" i="2"/>
  <c r="BI1082" i="2"/>
  <c r="BH1082" i="2"/>
  <c r="BG1082" i="2"/>
  <c r="BE1082" i="2"/>
  <c r="T1082" i="2"/>
  <c r="R1082" i="2"/>
  <c r="P1082" i="2"/>
  <c r="BI1077" i="2"/>
  <c r="BH1077" i="2"/>
  <c r="BG1077" i="2"/>
  <c r="BE1077" i="2"/>
  <c r="T1077" i="2"/>
  <c r="R1077" i="2"/>
  <c r="P1077" i="2"/>
  <c r="BI1075" i="2"/>
  <c r="BH1075" i="2"/>
  <c r="BG1075" i="2"/>
  <c r="BE1075" i="2"/>
  <c r="T1075" i="2"/>
  <c r="R1075" i="2"/>
  <c r="P1075" i="2"/>
  <c r="BI1069" i="2"/>
  <c r="BH1069" i="2"/>
  <c r="BG1069" i="2"/>
  <c r="BE1069" i="2"/>
  <c r="T1069" i="2"/>
  <c r="R1069" i="2"/>
  <c r="P1069" i="2"/>
  <c r="BI1065" i="2"/>
  <c r="BH1065" i="2"/>
  <c r="BG1065" i="2"/>
  <c r="BE1065" i="2"/>
  <c r="T1065" i="2"/>
  <c r="R1065" i="2"/>
  <c r="P1065" i="2"/>
  <c r="BI1063" i="2"/>
  <c r="BH1063" i="2"/>
  <c r="BG1063" i="2"/>
  <c r="BE1063" i="2"/>
  <c r="T1063" i="2"/>
  <c r="R1063" i="2"/>
  <c r="P1063" i="2"/>
  <c r="BI1062" i="2"/>
  <c r="BH1062" i="2"/>
  <c r="BG1062" i="2"/>
  <c r="BE1062" i="2"/>
  <c r="T1062" i="2"/>
  <c r="R1062" i="2"/>
  <c r="P1062" i="2"/>
  <c r="BI1060" i="2"/>
  <c r="BH1060" i="2"/>
  <c r="BG1060" i="2"/>
  <c r="BE1060" i="2"/>
  <c r="T1060" i="2"/>
  <c r="R1060" i="2"/>
  <c r="P1060" i="2"/>
  <c r="BI1056" i="2"/>
  <c r="BH1056" i="2"/>
  <c r="BG1056" i="2"/>
  <c r="BE1056" i="2"/>
  <c r="T1056" i="2"/>
  <c r="R1056" i="2"/>
  <c r="P1056" i="2"/>
  <c r="BI1054" i="2"/>
  <c r="BH1054" i="2"/>
  <c r="BG1054" i="2"/>
  <c r="BE1054" i="2"/>
  <c r="T1054" i="2"/>
  <c r="R1054" i="2"/>
  <c r="P1054" i="2"/>
  <c r="BI1053" i="2"/>
  <c r="BH1053" i="2"/>
  <c r="BG1053" i="2"/>
  <c r="BE1053" i="2"/>
  <c r="T1053" i="2"/>
  <c r="R1053" i="2"/>
  <c r="P1053" i="2"/>
  <c r="BI1047" i="2"/>
  <c r="BH1047" i="2"/>
  <c r="BG1047" i="2"/>
  <c r="BE1047" i="2"/>
  <c r="T1047" i="2"/>
  <c r="R1047" i="2"/>
  <c r="P1047" i="2"/>
  <c r="BI1045" i="2"/>
  <c r="BH1045" i="2"/>
  <c r="BG1045" i="2"/>
  <c r="BE1045" i="2"/>
  <c r="T1045" i="2"/>
  <c r="R1045" i="2"/>
  <c r="P1045" i="2"/>
  <c r="BI1044" i="2"/>
  <c r="BH1044" i="2"/>
  <c r="BG1044" i="2"/>
  <c r="BE1044" i="2"/>
  <c r="T1044" i="2"/>
  <c r="R1044" i="2"/>
  <c r="P1044" i="2"/>
  <c r="BI1040" i="2"/>
  <c r="BH1040" i="2"/>
  <c r="BG1040" i="2"/>
  <c r="BE1040" i="2"/>
  <c r="T1040" i="2"/>
  <c r="R1040" i="2"/>
  <c r="P1040" i="2"/>
  <c r="BI1038" i="2"/>
  <c r="BH1038" i="2"/>
  <c r="BG1038" i="2"/>
  <c r="BE1038" i="2"/>
  <c r="T1038" i="2"/>
  <c r="R1038" i="2"/>
  <c r="P1038" i="2"/>
  <c r="BI1034" i="2"/>
  <c r="BH1034" i="2"/>
  <c r="BG1034" i="2"/>
  <c r="BE1034" i="2"/>
  <c r="T1034" i="2"/>
  <c r="R1034" i="2"/>
  <c r="P1034" i="2"/>
  <c r="BI1032" i="2"/>
  <c r="BH1032" i="2"/>
  <c r="BG1032" i="2"/>
  <c r="BE1032" i="2"/>
  <c r="T1032" i="2"/>
  <c r="R1032" i="2"/>
  <c r="P1032" i="2"/>
  <c r="BI1026" i="2"/>
  <c r="BH1026" i="2"/>
  <c r="BG1026" i="2"/>
  <c r="BE1026" i="2"/>
  <c r="T1026" i="2"/>
  <c r="R1026" i="2"/>
  <c r="P1026" i="2"/>
  <c r="BI1021" i="2"/>
  <c r="BH1021" i="2"/>
  <c r="BG1021" i="2"/>
  <c r="BE1021" i="2"/>
  <c r="T1021" i="2"/>
  <c r="R1021" i="2"/>
  <c r="P1021" i="2"/>
  <c r="BI1019" i="2"/>
  <c r="BH1019" i="2"/>
  <c r="BG1019" i="2"/>
  <c r="BE1019" i="2"/>
  <c r="T1019" i="2"/>
  <c r="R1019" i="2"/>
  <c r="P1019" i="2"/>
  <c r="BI1013" i="2"/>
  <c r="BH1013" i="2"/>
  <c r="BG1013" i="2"/>
  <c r="BE1013" i="2"/>
  <c r="T1013" i="2"/>
  <c r="R1013" i="2"/>
  <c r="P1013" i="2"/>
  <c r="BI1012" i="2"/>
  <c r="BH1012" i="2"/>
  <c r="BG1012" i="2"/>
  <c r="BE1012" i="2"/>
  <c r="T1012" i="2"/>
  <c r="R1012" i="2"/>
  <c r="P1012" i="2"/>
  <c r="BI1007" i="2"/>
  <c r="BH1007" i="2"/>
  <c r="BG1007" i="2"/>
  <c r="BE1007" i="2"/>
  <c r="T1007" i="2"/>
  <c r="R1007" i="2"/>
  <c r="P1007" i="2"/>
  <c r="BI1006" i="2"/>
  <c r="BH1006" i="2"/>
  <c r="BG1006" i="2"/>
  <c r="BE1006" i="2"/>
  <c r="T1006" i="2"/>
  <c r="R1006" i="2"/>
  <c r="P1006" i="2"/>
  <c r="BI1005" i="2"/>
  <c r="BH1005" i="2"/>
  <c r="BG1005" i="2"/>
  <c r="BE1005" i="2"/>
  <c r="T1005" i="2"/>
  <c r="R1005" i="2"/>
  <c r="P1005" i="2"/>
  <c r="BI999" i="2"/>
  <c r="BH999" i="2"/>
  <c r="BG999" i="2"/>
  <c r="BE999" i="2"/>
  <c r="T999" i="2"/>
  <c r="R999" i="2"/>
  <c r="P999" i="2"/>
  <c r="BI997" i="2"/>
  <c r="BH997" i="2"/>
  <c r="BG997" i="2"/>
  <c r="BE997" i="2"/>
  <c r="T997" i="2"/>
  <c r="R997" i="2"/>
  <c r="P997" i="2"/>
  <c r="BI996" i="2"/>
  <c r="BH996" i="2"/>
  <c r="BG996" i="2"/>
  <c r="BE996" i="2"/>
  <c r="T996" i="2"/>
  <c r="R996" i="2"/>
  <c r="P996" i="2"/>
  <c r="BI995" i="2"/>
  <c r="BH995" i="2"/>
  <c r="BG995" i="2"/>
  <c r="BE995" i="2"/>
  <c r="T995" i="2"/>
  <c r="R995" i="2"/>
  <c r="P995" i="2"/>
  <c r="BI993" i="2"/>
  <c r="BH993" i="2"/>
  <c r="BG993" i="2"/>
  <c r="BE993" i="2"/>
  <c r="T993" i="2"/>
  <c r="R993" i="2"/>
  <c r="P993" i="2"/>
  <c r="BI982" i="2"/>
  <c r="BH982" i="2"/>
  <c r="BG982" i="2"/>
  <c r="BE982" i="2"/>
  <c r="T982" i="2"/>
  <c r="R982" i="2"/>
  <c r="P982" i="2"/>
  <c r="BI977" i="2"/>
  <c r="BH977" i="2"/>
  <c r="BG977" i="2"/>
  <c r="BE977" i="2"/>
  <c r="T977" i="2"/>
  <c r="R977" i="2"/>
  <c r="P977" i="2"/>
  <c r="BI931" i="2"/>
  <c r="BH931" i="2"/>
  <c r="BG931" i="2"/>
  <c r="BE931" i="2"/>
  <c r="T931" i="2"/>
  <c r="R931" i="2"/>
  <c r="P931" i="2"/>
  <c r="BI929" i="2"/>
  <c r="BH929" i="2"/>
  <c r="BG929" i="2"/>
  <c r="BE929" i="2"/>
  <c r="T929" i="2"/>
  <c r="R929" i="2"/>
  <c r="P929" i="2"/>
  <c r="BI928" i="2"/>
  <c r="BH928" i="2"/>
  <c r="BG928" i="2"/>
  <c r="BE928" i="2"/>
  <c r="T928" i="2"/>
  <c r="R928" i="2"/>
  <c r="P928" i="2"/>
  <c r="BI923" i="2"/>
  <c r="BH923" i="2"/>
  <c r="BG923" i="2"/>
  <c r="BE923" i="2"/>
  <c r="T923" i="2"/>
  <c r="R923" i="2"/>
  <c r="P923" i="2"/>
  <c r="BI922" i="2"/>
  <c r="BH922" i="2"/>
  <c r="BG922" i="2"/>
  <c r="BE922" i="2"/>
  <c r="T922" i="2"/>
  <c r="R922" i="2"/>
  <c r="P922" i="2"/>
  <c r="BI921" i="2"/>
  <c r="BH921" i="2"/>
  <c r="BG921" i="2"/>
  <c r="BE921" i="2"/>
  <c r="T921" i="2"/>
  <c r="R921" i="2"/>
  <c r="P921" i="2"/>
  <c r="BI917" i="2"/>
  <c r="BH917" i="2"/>
  <c r="BG917" i="2"/>
  <c r="BE917" i="2"/>
  <c r="T917" i="2"/>
  <c r="R917" i="2"/>
  <c r="P917" i="2"/>
  <c r="BI915" i="2"/>
  <c r="BH915" i="2"/>
  <c r="BG915" i="2"/>
  <c r="BE915" i="2"/>
  <c r="T915" i="2"/>
  <c r="R915" i="2"/>
  <c r="P915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05" i="2"/>
  <c r="BH905" i="2"/>
  <c r="BG905" i="2"/>
  <c r="BE905" i="2"/>
  <c r="T905" i="2"/>
  <c r="R905" i="2"/>
  <c r="P905" i="2"/>
  <c r="BI904" i="2"/>
  <c r="BH904" i="2"/>
  <c r="BG904" i="2"/>
  <c r="BE904" i="2"/>
  <c r="T904" i="2"/>
  <c r="R904" i="2"/>
  <c r="P904" i="2"/>
  <c r="BI897" i="2"/>
  <c r="BH897" i="2"/>
  <c r="BG897" i="2"/>
  <c r="BE897" i="2"/>
  <c r="T897" i="2"/>
  <c r="R897" i="2"/>
  <c r="P897" i="2"/>
  <c r="BI895" i="2"/>
  <c r="BH895" i="2"/>
  <c r="BG895" i="2"/>
  <c r="BE895" i="2"/>
  <c r="T895" i="2"/>
  <c r="R895" i="2"/>
  <c r="P895" i="2"/>
  <c r="BI893" i="2"/>
  <c r="BH893" i="2"/>
  <c r="BG893" i="2"/>
  <c r="BE893" i="2"/>
  <c r="T893" i="2"/>
  <c r="R893" i="2"/>
  <c r="P893" i="2"/>
  <c r="BI891" i="2"/>
  <c r="BH891" i="2"/>
  <c r="BG891" i="2"/>
  <c r="BE891" i="2"/>
  <c r="T891" i="2"/>
  <c r="R891" i="2"/>
  <c r="P891" i="2"/>
  <c r="BI888" i="2"/>
  <c r="BH888" i="2"/>
  <c r="BG888" i="2"/>
  <c r="BE888" i="2"/>
  <c r="T888" i="2"/>
  <c r="T887" i="2" s="1"/>
  <c r="R888" i="2"/>
  <c r="R887" i="2"/>
  <c r="P888" i="2"/>
  <c r="P887" i="2"/>
  <c r="BI886" i="2"/>
  <c r="BH886" i="2"/>
  <c r="BG886" i="2"/>
  <c r="BE886" i="2"/>
  <c r="T886" i="2"/>
  <c r="R886" i="2"/>
  <c r="P886" i="2"/>
  <c r="BI884" i="2"/>
  <c r="BH884" i="2"/>
  <c r="BG884" i="2"/>
  <c r="BE884" i="2"/>
  <c r="T884" i="2"/>
  <c r="R884" i="2"/>
  <c r="P884" i="2"/>
  <c r="BI883" i="2"/>
  <c r="BH883" i="2"/>
  <c r="BG883" i="2"/>
  <c r="BE883" i="2"/>
  <c r="T883" i="2"/>
  <c r="R883" i="2"/>
  <c r="P883" i="2"/>
  <c r="BI881" i="2"/>
  <c r="BH881" i="2"/>
  <c r="BG881" i="2"/>
  <c r="BE881" i="2"/>
  <c r="T881" i="2"/>
  <c r="R881" i="2"/>
  <c r="P881" i="2"/>
  <c r="BI880" i="2"/>
  <c r="BH880" i="2"/>
  <c r="BG880" i="2"/>
  <c r="BE880" i="2"/>
  <c r="T880" i="2"/>
  <c r="R880" i="2"/>
  <c r="P880" i="2"/>
  <c r="BI879" i="2"/>
  <c r="BH879" i="2"/>
  <c r="BG879" i="2"/>
  <c r="BE879" i="2"/>
  <c r="T879" i="2"/>
  <c r="R879" i="2"/>
  <c r="P879" i="2"/>
  <c r="BI878" i="2"/>
  <c r="BH878" i="2"/>
  <c r="BG878" i="2"/>
  <c r="BE878" i="2"/>
  <c r="T878" i="2"/>
  <c r="R878" i="2"/>
  <c r="P878" i="2"/>
  <c r="BI843" i="2"/>
  <c r="BH843" i="2"/>
  <c r="BG843" i="2"/>
  <c r="BE843" i="2"/>
  <c r="T843" i="2"/>
  <c r="R843" i="2"/>
  <c r="P843" i="2"/>
  <c r="BI745" i="2"/>
  <c r="BH745" i="2"/>
  <c r="BG745" i="2"/>
  <c r="BE745" i="2"/>
  <c r="T745" i="2"/>
  <c r="R745" i="2"/>
  <c r="P745" i="2"/>
  <c r="BI738" i="2"/>
  <c r="BH738" i="2"/>
  <c r="BG738" i="2"/>
  <c r="BE738" i="2"/>
  <c r="T738" i="2"/>
  <c r="R738" i="2"/>
  <c r="P738" i="2"/>
  <c r="BI731" i="2"/>
  <c r="BH731" i="2"/>
  <c r="BG731" i="2"/>
  <c r="BE731" i="2"/>
  <c r="T731" i="2"/>
  <c r="R731" i="2"/>
  <c r="P731" i="2"/>
  <c r="BI729" i="2"/>
  <c r="BH729" i="2"/>
  <c r="BG729" i="2"/>
  <c r="BE729" i="2"/>
  <c r="T729" i="2"/>
  <c r="R729" i="2"/>
  <c r="P729" i="2"/>
  <c r="BI723" i="2"/>
  <c r="BH723" i="2"/>
  <c r="BG723" i="2"/>
  <c r="BE723" i="2"/>
  <c r="T723" i="2"/>
  <c r="R723" i="2"/>
  <c r="P723" i="2"/>
  <c r="BI721" i="2"/>
  <c r="BH721" i="2"/>
  <c r="BG721" i="2"/>
  <c r="BE721" i="2"/>
  <c r="T721" i="2"/>
  <c r="R721" i="2"/>
  <c r="P721" i="2"/>
  <c r="BI715" i="2"/>
  <c r="BH715" i="2"/>
  <c r="BG715" i="2"/>
  <c r="BE715" i="2"/>
  <c r="T715" i="2"/>
  <c r="R715" i="2"/>
  <c r="P715" i="2"/>
  <c r="BI709" i="2"/>
  <c r="BH709" i="2"/>
  <c r="BG709" i="2"/>
  <c r="BE709" i="2"/>
  <c r="T709" i="2"/>
  <c r="R709" i="2"/>
  <c r="P709" i="2"/>
  <c r="BI702" i="2"/>
  <c r="BH702" i="2"/>
  <c r="BG702" i="2"/>
  <c r="BE702" i="2"/>
  <c r="T702" i="2"/>
  <c r="R702" i="2"/>
  <c r="P702" i="2"/>
  <c r="BI696" i="2"/>
  <c r="BH696" i="2"/>
  <c r="BG696" i="2"/>
  <c r="BE696" i="2"/>
  <c r="T696" i="2"/>
  <c r="R696" i="2"/>
  <c r="P696" i="2"/>
  <c r="BI690" i="2"/>
  <c r="BH690" i="2"/>
  <c r="BG690" i="2"/>
  <c r="BE690" i="2"/>
  <c r="T690" i="2"/>
  <c r="R690" i="2"/>
  <c r="P690" i="2"/>
  <c r="BI597" i="2"/>
  <c r="BH597" i="2"/>
  <c r="BG597" i="2"/>
  <c r="BE597" i="2"/>
  <c r="T597" i="2"/>
  <c r="R597" i="2"/>
  <c r="P597" i="2"/>
  <c r="BI590" i="2"/>
  <c r="BH590" i="2"/>
  <c r="BG590" i="2"/>
  <c r="BE590" i="2"/>
  <c r="T590" i="2"/>
  <c r="R590" i="2"/>
  <c r="P590" i="2"/>
  <c r="BI584" i="2"/>
  <c r="BH584" i="2"/>
  <c r="BG584" i="2"/>
  <c r="BE584" i="2"/>
  <c r="T584" i="2"/>
  <c r="R584" i="2"/>
  <c r="P584" i="2"/>
  <c r="BI499" i="2"/>
  <c r="BH499" i="2"/>
  <c r="BG499" i="2"/>
  <c r="BE499" i="2"/>
  <c r="T499" i="2"/>
  <c r="R499" i="2"/>
  <c r="P499" i="2"/>
  <c r="BI497" i="2"/>
  <c r="BH497" i="2"/>
  <c r="BG497" i="2"/>
  <c r="BE497" i="2"/>
  <c r="T497" i="2"/>
  <c r="R497" i="2"/>
  <c r="P497" i="2"/>
  <c r="BI495" i="2"/>
  <c r="BH495" i="2"/>
  <c r="BG495" i="2"/>
  <c r="BE495" i="2"/>
  <c r="T495" i="2"/>
  <c r="R495" i="2"/>
  <c r="P495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89" i="2"/>
  <c r="BH489" i="2"/>
  <c r="BG489" i="2"/>
  <c r="BE489" i="2"/>
  <c r="T489" i="2"/>
  <c r="R489" i="2"/>
  <c r="P489" i="2"/>
  <c r="BI485" i="2"/>
  <c r="BH485" i="2"/>
  <c r="BG485" i="2"/>
  <c r="BE485" i="2"/>
  <c r="T485" i="2"/>
  <c r="R485" i="2"/>
  <c r="P485" i="2"/>
  <c r="BI483" i="2"/>
  <c r="BH483" i="2"/>
  <c r="BG483" i="2"/>
  <c r="BE483" i="2"/>
  <c r="T483" i="2"/>
  <c r="R483" i="2"/>
  <c r="P483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2" i="2"/>
  <c r="BH472" i="2"/>
  <c r="BG472" i="2"/>
  <c r="BE472" i="2"/>
  <c r="T472" i="2"/>
  <c r="R472" i="2"/>
  <c r="P472" i="2"/>
  <c r="BI466" i="2"/>
  <c r="BH466" i="2"/>
  <c r="BG466" i="2"/>
  <c r="BE466" i="2"/>
  <c r="T466" i="2"/>
  <c r="R466" i="2"/>
  <c r="P466" i="2"/>
  <c r="BI456" i="2"/>
  <c r="BH456" i="2"/>
  <c r="BG456" i="2"/>
  <c r="BE456" i="2"/>
  <c r="T456" i="2"/>
  <c r="R456" i="2"/>
  <c r="P456" i="2"/>
  <c r="BI367" i="2"/>
  <c r="BH367" i="2"/>
  <c r="BG367" i="2"/>
  <c r="BE367" i="2"/>
  <c r="T367" i="2"/>
  <c r="R367" i="2"/>
  <c r="P367" i="2"/>
  <c r="BI361" i="2"/>
  <c r="BH361" i="2"/>
  <c r="BG361" i="2"/>
  <c r="BE361" i="2"/>
  <c r="T361" i="2"/>
  <c r="R361" i="2"/>
  <c r="P361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1" i="2"/>
  <c r="BH291" i="2"/>
  <c r="BG291" i="2"/>
  <c r="BE291" i="2"/>
  <c r="T291" i="2"/>
  <c r="R291" i="2"/>
  <c r="P291" i="2"/>
  <c r="BI237" i="2"/>
  <c r="BH237" i="2"/>
  <c r="BG237" i="2"/>
  <c r="BE237" i="2"/>
  <c r="T237" i="2"/>
  <c r="R237" i="2"/>
  <c r="P237" i="2"/>
  <c r="BI232" i="2"/>
  <c r="BH232" i="2"/>
  <c r="BG232" i="2"/>
  <c r="BE232" i="2"/>
  <c r="T232" i="2"/>
  <c r="R232" i="2"/>
  <c r="P232" i="2"/>
  <c r="BI227" i="2"/>
  <c r="BH227" i="2"/>
  <c r="BG227" i="2"/>
  <c r="BE227" i="2"/>
  <c r="T227" i="2"/>
  <c r="R227" i="2"/>
  <c r="P227" i="2"/>
  <c r="BI219" i="2"/>
  <c r="BH219" i="2"/>
  <c r="BG219" i="2"/>
  <c r="BE219" i="2"/>
  <c r="T219" i="2"/>
  <c r="R219" i="2"/>
  <c r="P219" i="2"/>
  <c r="BI175" i="2"/>
  <c r="BH175" i="2"/>
  <c r="BG175" i="2"/>
  <c r="BE175" i="2"/>
  <c r="T175" i="2"/>
  <c r="R175" i="2"/>
  <c r="P175" i="2"/>
  <c r="BI170" i="2"/>
  <c r="BH170" i="2"/>
  <c r="BG170" i="2"/>
  <c r="BE170" i="2"/>
  <c r="T170" i="2"/>
  <c r="R170" i="2"/>
  <c r="P170" i="2"/>
  <c r="BI165" i="2"/>
  <c r="BH165" i="2"/>
  <c r="BG165" i="2"/>
  <c r="BE165" i="2"/>
  <c r="T165" i="2"/>
  <c r="R165" i="2"/>
  <c r="P165" i="2"/>
  <c r="BI159" i="2"/>
  <c r="BH159" i="2"/>
  <c r="BG159" i="2"/>
  <c r="BE159" i="2"/>
  <c r="T159" i="2"/>
  <c r="R159" i="2"/>
  <c r="P159" i="2"/>
  <c r="BI154" i="2"/>
  <c r="BH154" i="2"/>
  <c r="BG154" i="2"/>
  <c r="BE154" i="2"/>
  <c r="T154" i="2"/>
  <c r="R154" i="2"/>
  <c r="P154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1" i="2"/>
  <c r="BH141" i="2"/>
  <c r="BG141" i="2"/>
  <c r="BE141" i="2"/>
  <c r="T141" i="2"/>
  <c r="R141" i="2"/>
  <c r="P141" i="2"/>
  <c r="BI136" i="2"/>
  <c r="BH136" i="2"/>
  <c r="BG136" i="2"/>
  <c r="BE136" i="2"/>
  <c r="T136" i="2"/>
  <c r="R136" i="2"/>
  <c r="P136" i="2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/>
  <c r="J17" i="2"/>
  <c r="J12" i="2"/>
  <c r="J89" i="2"/>
  <c r="E7" i="2"/>
  <c r="E123" i="2" s="1"/>
  <c r="L90" i="1"/>
  <c r="AM90" i="1"/>
  <c r="AM89" i="1"/>
  <c r="L89" i="1"/>
  <c r="AM87" i="1"/>
  <c r="L87" i="1"/>
  <c r="L85" i="1"/>
  <c r="L84" i="1"/>
  <c r="BK1238" i="2"/>
  <c r="J1227" i="2"/>
  <c r="BK1007" i="2"/>
  <c r="BK929" i="2"/>
  <c r="BK915" i="2"/>
  <c r="BK878" i="2"/>
  <c r="BK729" i="2"/>
  <c r="BK597" i="2"/>
  <c r="J499" i="2"/>
  <c r="BK485" i="2"/>
  <c r="J175" i="2"/>
  <c r="BK147" i="2"/>
  <c r="BK1227" i="2"/>
  <c r="BK1006" i="2"/>
  <c r="J931" i="2"/>
  <c r="J905" i="2"/>
  <c r="BK884" i="2"/>
  <c r="BK731" i="2"/>
  <c r="J477" i="2"/>
  <c r="BK456" i="2"/>
  <c r="BK299" i="2"/>
  <c r="BK1222" i="2"/>
  <c r="BK1164" i="2"/>
  <c r="J1162" i="2"/>
  <c r="J1152" i="2"/>
  <c r="J1138" i="2"/>
  <c r="BK1087" i="2"/>
  <c r="J1082" i="2"/>
  <c r="J1075" i="2"/>
  <c r="BK1065" i="2"/>
  <c r="BK1062" i="2"/>
  <c r="BK1056" i="2"/>
  <c r="BK1047" i="2"/>
  <c r="BK1044" i="2"/>
  <c r="BK1038" i="2"/>
  <c r="BK1026" i="2"/>
  <c r="J1013" i="2"/>
  <c r="J1005" i="2"/>
  <c r="J982" i="2"/>
  <c r="BK922" i="2"/>
  <c r="BK913" i="2"/>
  <c r="J895" i="2"/>
  <c r="BK880" i="2"/>
  <c r="J723" i="2"/>
  <c r="BK709" i="2"/>
  <c r="J597" i="2"/>
  <c r="BK492" i="2"/>
  <c r="BK303" i="2"/>
  <c r="BK291" i="2"/>
  <c r="J227" i="2"/>
  <c r="BK175" i="2"/>
  <c r="J159" i="2"/>
  <c r="J136" i="2"/>
  <c r="J1238" i="2"/>
  <c r="BK1237" i="2"/>
  <c r="BK1226" i="2"/>
  <c r="BK1013" i="2"/>
  <c r="BK996" i="2"/>
  <c r="J993" i="2"/>
  <c r="BK923" i="2"/>
  <c r="J922" i="2"/>
  <c r="BK905" i="2"/>
  <c r="BK886" i="2"/>
  <c r="J883" i="2"/>
  <c r="BK745" i="2"/>
  <c r="BK702" i="2"/>
  <c r="BK499" i="2"/>
  <c r="BK483" i="2"/>
  <c r="J367" i="2"/>
  <c r="J291" i="2"/>
  <c r="J219" i="2"/>
  <c r="J154" i="2"/>
  <c r="J198" i="3"/>
  <c r="BK194" i="3"/>
  <c r="J186" i="3"/>
  <c r="BK182" i="3"/>
  <c r="BK177" i="3"/>
  <c r="J170" i="3"/>
  <c r="J157" i="3"/>
  <c r="J151" i="3"/>
  <c r="BK140" i="3"/>
  <c r="BK129" i="3"/>
  <c r="J126" i="3"/>
  <c r="J211" i="3"/>
  <c r="BK207" i="3"/>
  <c r="J204" i="3"/>
  <c r="J200" i="3"/>
  <c r="J191" i="3"/>
  <c r="J179" i="3"/>
  <c r="BK174" i="3"/>
  <c r="BK168" i="3"/>
  <c r="BK160" i="3"/>
  <c r="BK149" i="3"/>
  <c r="J142" i="3"/>
  <c r="BK136" i="3"/>
  <c r="BK131" i="3"/>
  <c r="J210" i="3"/>
  <c r="J205" i="3"/>
  <c r="BK201" i="3"/>
  <c r="J194" i="3"/>
  <c r="J189" i="3"/>
  <c r="BK175" i="3"/>
  <c r="BK164" i="3"/>
  <c r="J161" i="3"/>
  <c r="BK155" i="3"/>
  <c r="J148" i="3"/>
  <c r="J141" i="3"/>
  <c r="BK137" i="3"/>
  <c r="BK125" i="3"/>
  <c r="BK197" i="3"/>
  <c r="BK185" i="3"/>
  <c r="J174" i="3"/>
  <c r="J169" i="3"/>
  <c r="J165" i="3"/>
  <c r="BK148" i="3"/>
  <c r="J138" i="3"/>
  <c r="BK132" i="3"/>
  <c r="J137" i="4"/>
  <c r="BK129" i="4"/>
  <c r="J125" i="4"/>
  <c r="BK128" i="4"/>
  <c r="J141" i="4"/>
  <c r="J134" i="4"/>
  <c r="BK133" i="4"/>
  <c r="J126" i="4"/>
  <c r="J420" i="5"/>
  <c r="J407" i="5"/>
  <c r="J396" i="5"/>
  <c r="BK391" i="5"/>
  <c r="BK380" i="5"/>
  <c r="J369" i="5"/>
  <c r="J357" i="5"/>
  <c r="J352" i="5"/>
  <c r="J344" i="5"/>
  <c r="J341" i="5"/>
  <c r="J335" i="5"/>
  <c r="BK328" i="5"/>
  <c r="BK316" i="5"/>
  <c r="BK310" i="5"/>
  <c r="BK299" i="5"/>
  <c r="J290" i="5"/>
  <c r="BK280" i="5"/>
  <c r="J267" i="5"/>
  <c r="BK257" i="5"/>
  <c r="J241" i="5"/>
  <c r="BK233" i="5"/>
  <c r="BK223" i="5"/>
  <c r="BK220" i="5"/>
  <c r="J209" i="5"/>
  <c r="J201" i="5"/>
  <c r="J198" i="5"/>
  <c r="J190" i="5"/>
  <c r="BK183" i="5"/>
  <c r="BK173" i="5"/>
  <c r="J165" i="5"/>
  <c r="BK160" i="5"/>
  <c r="BK151" i="5"/>
  <c r="J141" i="5"/>
  <c r="BK135" i="5"/>
  <c r="BK416" i="5"/>
  <c r="J408" i="5"/>
  <c r="BK398" i="5"/>
  <c r="BK381" i="5"/>
  <c r="BK377" i="5"/>
  <c r="BK374" i="5"/>
  <c r="BK369" i="5"/>
  <c r="J360" i="5"/>
  <c r="BK354" i="5"/>
  <c r="BK350" i="5"/>
  <c r="BK338" i="5"/>
  <c r="BK333" i="5"/>
  <c r="J328" i="5"/>
  <c r="J315" i="5"/>
  <c r="BK309" i="5"/>
  <c r="J305" i="5"/>
  <c r="BK300" i="5"/>
  <c r="J295" i="5"/>
  <c r="BK291" i="5"/>
  <c r="BK285" i="5"/>
  <c r="J275" i="5"/>
  <c r="BK269" i="5"/>
  <c r="BK255" i="5"/>
  <c r="J248" i="5"/>
  <c r="BK239" i="5"/>
  <c r="J233" i="5"/>
  <c r="J231" i="5"/>
  <c r="J220" i="5"/>
  <c r="BK212" i="5"/>
  <c r="BK204" i="5"/>
  <c r="BK198" i="5"/>
  <c r="BK185" i="5"/>
  <c r="J173" i="5"/>
  <c r="BK165" i="5"/>
  <c r="BK161" i="5"/>
  <c r="J155" i="5"/>
  <c r="BK145" i="5"/>
  <c r="J138" i="5"/>
  <c r="BK418" i="5"/>
  <c r="BK390" i="5"/>
  <c r="BK386" i="5"/>
  <c r="J374" i="5"/>
  <c r="J366" i="5"/>
  <c r="BK360" i="5"/>
  <c r="BK357" i="5"/>
  <c r="J353" i="5"/>
  <c r="J345" i="5"/>
  <c r="J324" i="5"/>
  <c r="J313" i="5"/>
  <c r="BK301" i="5"/>
  <c r="J285" i="5"/>
  <c r="BK278" i="5"/>
  <c r="BK273" i="5"/>
  <c r="J271" i="5"/>
  <c r="BK262" i="5"/>
  <c r="J258" i="5"/>
  <c r="BK247" i="5"/>
  <c r="BK240" i="5"/>
  <c r="BK224" i="5"/>
  <c r="J217" i="5"/>
  <c r="BK211" i="5"/>
  <c r="J207" i="5"/>
  <c r="BK195" i="5"/>
  <c r="BK190" i="5"/>
  <c r="J183" i="5"/>
  <c r="J179" i="5"/>
  <c r="BK174" i="5"/>
  <c r="J164" i="5"/>
  <c r="BK156" i="5"/>
  <c r="BK149" i="5"/>
  <c r="J146" i="5"/>
  <c r="BK140" i="5"/>
  <c r="J136" i="5"/>
  <c r="BK420" i="5"/>
  <c r="J410" i="5"/>
  <c r="BK403" i="5"/>
  <c r="BK393" i="5"/>
  <c r="BK388" i="5"/>
  <c r="J381" i="5"/>
  <c r="BK370" i="5"/>
  <c r="J348" i="5"/>
  <c r="J339" i="5"/>
  <c r="BK335" i="5"/>
  <c r="BK327" i="5"/>
  <c r="BK323" i="5"/>
  <c r="J317" i="5"/>
  <c r="J308" i="5"/>
  <c r="J296" i="5"/>
  <c r="J289" i="5"/>
  <c r="J284" i="5"/>
  <c r="BK277" i="5"/>
  <c r="J266" i="5"/>
  <c r="BK265" i="5"/>
  <c r="J261" i="5"/>
  <c r="BK254" i="5"/>
  <c r="BK252" i="5"/>
  <c r="BK249" i="5"/>
  <c r="BK245" i="5"/>
  <c r="J240" i="5"/>
  <c r="BK236" i="5"/>
  <c r="BK231" i="5"/>
  <c r="J226" i="5"/>
  <c r="J213" i="5"/>
  <c r="BK210" i="5"/>
  <c r="J199" i="5"/>
  <c r="BK194" i="5"/>
  <c r="J192" i="5"/>
  <c r="BK179" i="5"/>
  <c r="J175" i="5"/>
  <c r="BK169" i="5"/>
  <c r="J156" i="5"/>
  <c r="J149" i="5"/>
  <c r="BK139" i="5"/>
  <c r="J135" i="5"/>
  <c r="J209" i="6"/>
  <c r="BK203" i="6"/>
  <c r="BK197" i="6"/>
  <c r="BK191" i="6"/>
  <c r="J181" i="6"/>
  <c r="BK179" i="6"/>
  <c r="J172" i="6"/>
  <c r="BK167" i="6"/>
  <c r="J159" i="6"/>
  <c r="J155" i="6"/>
  <c r="BK142" i="6"/>
  <c r="J129" i="6"/>
  <c r="BK126" i="6"/>
  <c r="BK206" i="6"/>
  <c r="BK195" i="6"/>
  <c r="BK189" i="6"/>
  <c r="J176" i="6"/>
  <c r="BK168" i="6"/>
  <c r="BK155" i="6"/>
  <c r="BK148" i="6"/>
  <c r="BK141" i="6"/>
  <c r="BK130" i="6"/>
  <c r="BK205" i="6"/>
  <c r="J198" i="6"/>
  <c r="BK194" i="6"/>
  <c r="J188" i="6"/>
  <c r="BK177" i="6"/>
  <c r="J166" i="6"/>
  <c r="BK159" i="6"/>
  <c r="BK147" i="6"/>
  <c r="BK143" i="6"/>
  <c r="J135" i="6"/>
  <c r="J130" i="6"/>
  <c r="BK213" i="6"/>
  <c r="BK198" i="6"/>
  <c r="BK181" i="6"/>
  <c r="J177" i="6"/>
  <c r="J171" i="6"/>
  <c r="BK157" i="6"/>
  <c r="BK152" i="6"/>
  <c r="J146" i="6"/>
  <c r="BK136" i="6"/>
  <c r="J132" i="6"/>
  <c r="J230" i="7"/>
  <c r="BK220" i="7"/>
  <c r="J215" i="7"/>
  <c r="BK205" i="7"/>
  <c r="BK194" i="7"/>
  <c r="BK186" i="7"/>
  <c r="J176" i="7"/>
  <c r="J169" i="7"/>
  <c r="J159" i="7"/>
  <c r="J152" i="7"/>
  <c r="J143" i="7"/>
  <c r="BK139" i="7"/>
  <c r="J129" i="7"/>
  <c r="BK239" i="7"/>
  <c r="J233" i="7"/>
  <c r="J224" i="7"/>
  <c r="J216" i="7"/>
  <c r="J212" i="7"/>
  <c r="J205" i="7"/>
  <c r="BK200" i="7"/>
  <c r="BK195" i="7"/>
  <c r="J188" i="7"/>
  <c r="J183" i="7"/>
  <c r="BK173" i="7"/>
  <c r="BK162" i="7"/>
  <c r="BK155" i="7"/>
  <c r="BK148" i="7"/>
  <c r="BK143" i="7"/>
  <c r="J136" i="7"/>
  <c r="BK128" i="7"/>
  <c r="J235" i="7"/>
  <c r="BK225" i="7"/>
  <c r="BK214" i="7"/>
  <c r="BK207" i="7"/>
  <c r="J200" i="7"/>
  <c r="BK179" i="7"/>
  <c r="BK172" i="7"/>
  <c r="J162" i="7"/>
  <c r="J154" i="7"/>
  <c r="J151" i="7"/>
  <c r="BK138" i="7"/>
  <c r="J132" i="7"/>
  <c r="J241" i="7"/>
  <c r="J234" i="7"/>
  <c r="BK224" i="7"/>
  <c r="J207" i="7"/>
  <c r="J196" i="7"/>
  <c r="J182" i="7"/>
  <c r="BK180" i="7"/>
  <c r="J175" i="7"/>
  <c r="BK171" i="7"/>
  <c r="BK167" i="7"/>
  <c r="BK156" i="7"/>
  <c r="J139" i="7"/>
  <c r="J127" i="7"/>
  <c r="J161" i="8"/>
  <c r="BK164" i="8"/>
  <c r="BK160" i="8"/>
  <c r="BK157" i="8"/>
  <c r="BK153" i="8"/>
  <c r="J151" i="8"/>
  <c r="BK149" i="8"/>
  <c r="J147" i="8"/>
  <c r="BK145" i="8"/>
  <c r="BK141" i="8"/>
  <c r="J138" i="8"/>
  <c r="J135" i="8"/>
  <c r="BK132" i="8"/>
  <c r="J127" i="8"/>
  <c r="J170" i="8"/>
  <c r="J164" i="8"/>
  <c r="J157" i="8"/>
  <c r="BK154" i="8"/>
  <c r="J152" i="8"/>
  <c r="J148" i="8"/>
  <c r="J146" i="8"/>
  <c r="BK143" i="8"/>
  <c r="BK140" i="8"/>
  <c r="J133" i="8"/>
  <c r="BK130" i="8"/>
  <c r="BK126" i="8"/>
  <c r="BK170" i="8"/>
  <c r="BK163" i="8"/>
  <c r="J158" i="8"/>
  <c r="BK155" i="8"/>
  <c r="J154" i="8"/>
  <c r="J149" i="8"/>
  <c r="J143" i="8"/>
  <c r="J140" i="8"/>
  <c r="BK138" i="8"/>
  <c r="BK134" i="8"/>
  <c r="J132" i="8"/>
  <c r="J130" i="8"/>
  <c r="BK128" i="8"/>
  <c r="J126" i="8"/>
  <c r="BK160" i="9"/>
  <c r="BK157" i="9"/>
  <c r="J154" i="9"/>
  <c r="BK150" i="9"/>
  <c r="J143" i="9"/>
  <c r="J138" i="9"/>
  <c r="J135" i="9"/>
  <c r="BK129" i="9"/>
  <c r="J127" i="9"/>
  <c r="J168" i="9"/>
  <c r="BK165" i="9"/>
  <c r="J161" i="9"/>
  <c r="BK152" i="9"/>
  <c r="BK148" i="9"/>
  <c r="BK144" i="9"/>
  <c r="BK138" i="9"/>
  <c r="J136" i="9"/>
  <c r="BK130" i="9"/>
  <c r="J165" i="9"/>
  <c r="BK155" i="9"/>
  <c r="BK146" i="9"/>
  <c r="J162" i="9"/>
  <c r="J155" i="9"/>
  <c r="J149" i="9"/>
  <c r="J144" i="9"/>
  <c r="BK139" i="9"/>
  <c r="J134" i="9"/>
  <c r="BK125" i="9"/>
  <c r="J1237" i="2"/>
  <c r="J1021" i="2"/>
  <c r="J999" i="2"/>
  <c r="BK917" i="2"/>
  <c r="J891" i="2"/>
  <c r="J731" i="2"/>
  <c r="BK696" i="2"/>
  <c r="J584" i="2"/>
  <c r="J492" i="2"/>
  <c r="J301" i="2"/>
  <c r="J149" i="2"/>
  <c r="BK136" i="2"/>
  <c r="BK1224" i="2"/>
  <c r="BK993" i="2"/>
  <c r="BK928" i="2"/>
  <c r="BK912" i="2"/>
  <c r="J881" i="2"/>
  <c r="BK723" i="2"/>
  <c r="J476" i="2"/>
  <c r="J466" i="2"/>
  <c r="BK227" i="2"/>
  <c r="J1222" i="2"/>
  <c r="BK1162" i="2"/>
  <c r="BK1152" i="2"/>
  <c r="J1150" i="2"/>
  <c r="J1133" i="2"/>
  <c r="BK1089" i="2"/>
  <c r="BK1077" i="2"/>
  <c r="BK1069" i="2"/>
  <c r="BK1063" i="2"/>
  <c r="BK1060" i="2"/>
  <c r="BK1054" i="2"/>
  <c r="J1053" i="2"/>
  <c r="J1045" i="2"/>
  <c r="J1040" i="2"/>
  <c r="J1034" i="2"/>
  <c r="J1026" i="2"/>
  <c r="J1007" i="2"/>
  <c r="BK999" i="2"/>
  <c r="J995" i="2"/>
  <c r="J917" i="2"/>
  <c r="J897" i="2"/>
  <c r="J886" i="2"/>
  <c r="BK738" i="2"/>
  <c r="J721" i="2"/>
  <c r="J690" i="2"/>
  <c r="BK495" i="2"/>
  <c r="J483" i="2"/>
  <c r="J299" i="2"/>
  <c r="J237" i="2"/>
  <c r="J232" i="2"/>
  <c r="BK891" i="2"/>
  <c r="J879" i="2"/>
  <c r="J696" i="2"/>
  <c r="BK476" i="2"/>
  <c r="J304" i="2"/>
  <c r="BK237" i="2"/>
  <c r="BK170" i="2"/>
  <c r="BK206" i="3"/>
  <c r="BK195" i="3"/>
  <c r="J185" i="3"/>
  <c r="J181" i="3"/>
  <c r="BK176" i="3"/>
  <c r="BK162" i="3"/>
  <c r="J154" i="3"/>
  <c r="J150" i="3"/>
  <c r="J137" i="3"/>
  <c r="BK128" i="3"/>
  <c r="BK124" i="3"/>
  <c r="J209" i="3"/>
  <c r="BK205" i="3"/>
  <c r="J201" i="3"/>
  <c r="BK192" i="3"/>
  <c r="BK178" i="3"/>
  <c r="BK171" i="3"/>
  <c r="J166" i="3"/>
  <c r="BK157" i="3"/>
  <c r="BK154" i="3"/>
  <c r="BK145" i="3"/>
  <c r="BK135" i="3"/>
  <c r="J132" i="3"/>
  <c r="BK126" i="3"/>
  <c r="J207" i="3"/>
  <c r="J202" i="3"/>
  <c r="J195" i="3"/>
  <c r="BK190" i="3"/>
  <c r="BK184" i="3"/>
  <c r="J173" i="3"/>
  <c r="J162" i="3"/>
  <c r="J159" i="3"/>
  <c r="BK152" i="3"/>
  <c r="BK143" i="3"/>
  <c r="BK139" i="3"/>
  <c r="BK130" i="3"/>
  <c r="J124" i="3"/>
  <c r="BK189" i="3"/>
  <c r="J182" i="3"/>
  <c r="J172" i="3"/>
  <c r="J167" i="3"/>
  <c r="J163" i="3"/>
  <c r="BK146" i="3"/>
  <c r="J134" i="3"/>
  <c r="BK141" i="4"/>
  <c r="BK130" i="4"/>
  <c r="BK122" i="4"/>
  <c r="BK142" i="4"/>
  <c r="BK139" i="4"/>
  <c r="J138" i="4"/>
  <c r="BK137" i="4"/>
  <c r="BK136" i="4"/>
  <c r="BK135" i="4"/>
  <c r="BK134" i="4"/>
  <c r="J133" i="4"/>
  <c r="J130" i="4"/>
  <c r="J142" i="4"/>
  <c r="J135" i="4"/>
  <c r="J132" i="4"/>
  <c r="BK125" i="4"/>
  <c r="J415" i="5"/>
  <c r="J406" i="5"/>
  <c r="BK399" i="5"/>
  <c r="BK392" i="5"/>
  <c r="J382" i="5"/>
  <c r="J371" i="5"/>
  <c r="J365" i="5"/>
  <c r="J356" i="5"/>
  <c r="BK351" i="5"/>
  <c r="J343" i="5"/>
  <c r="BK340" i="5"/>
  <c r="BK332" i="5"/>
  <c r="J323" i="5"/>
  <c r="BK314" i="5"/>
  <c r="BK306" i="5"/>
  <c r="J293" i="5"/>
  <c r="J286" i="5"/>
  <c r="BK276" i="5"/>
  <c r="J265" i="5"/>
  <c r="J254" i="5"/>
  <c r="J236" i="5"/>
  <c r="BK226" i="5"/>
  <c r="J222" i="5"/>
  <c r="J215" i="5"/>
  <c r="J212" i="5"/>
  <c r="J203" i="5"/>
  <c r="J195" i="5"/>
  <c r="J187" i="5"/>
  <c r="J181" i="5"/>
  <c r="BK167" i="5"/>
  <c r="J163" i="5"/>
  <c r="BK155" i="5"/>
  <c r="J145" i="5"/>
  <c r="BK138" i="5"/>
  <c r="J418" i="5"/>
  <c r="J412" i="5"/>
  <c r="BK406" i="5"/>
  <c r="J392" i="5"/>
  <c r="J387" i="5"/>
  <c r="J380" i="5"/>
  <c r="J372" i="5"/>
  <c r="BK367" i="5"/>
  <c r="J362" i="5"/>
  <c r="BK358" i="5"/>
  <c r="BK352" i="5"/>
  <c r="J340" i="5"/>
  <c r="J334" i="5"/>
  <c r="J322" i="5"/>
  <c r="J314" i="5"/>
  <c r="BK308" i="5"/>
  <c r="J304" i="5"/>
  <c r="BK296" i="5"/>
  <c r="BK292" i="5"/>
  <c r="BK287" i="5"/>
  <c r="J278" i="5"/>
  <c r="BK271" i="5"/>
  <c r="J257" i="5"/>
  <c r="J251" i="5"/>
  <c r="J245" i="5"/>
  <c r="BK238" i="5"/>
  <c r="J230" i="5"/>
  <c r="BK219" i="5"/>
  <c r="J208" i="5"/>
  <c r="BK203" i="5"/>
  <c r="BK188" i="5"/>
  <c r="BK184" i="5"/>
  <c r="BK172" i="5"/>
  <c r="BK163" i="5"/>
  <c r="BK157" i="5"/>
  <c r="J151" i="5"/>
  <c r="BK141" i="5"/>
  <c r="BK419" i="5"/>
  <c r="J405" i="5"/>
  <c r="BK389" i="5"/>
  <c r="BK383" i="5"/>
  <c r="J367" i="5"/>
  <c r="BK362" i="5"/>
  <c r="J358" i="5"/>
  <c r="J350" i="5"/>
  <c r="BK343" i="5"/>
  <c r="BK322" i="5"/>
  <c r="J312" i="5"/>
  <c r="J299" i="5"/>
  <c r="BK284" i="5"/>
  <c r="J277" i="5"/>
  <c r="J272" i="5"/>
  <c r="BK266" i="5"/>
  <c r="J260" i="5"/>
  <c r="BK248" i="5"/>
  <c r="J243" i="5"/>
  <c r="J239" i="5"/>
  <c r="J223" i="5"/>
  <c r="BK216" i="5"/>
  <c r="J210" i="5"/>
  <c r="BK205" i="5"/>
  <c r="J194" i="5"/>
  <c r="BK187" i="5"/>
  <c r="J180" i="5"/>
  <c r="BK175" i="5"/>
  <c r="J170" i="5"/>
  <c r="BK162" i="5"/>
  <c r="BK154" i="5"/>
  <c r="J148" i="5"/>
  <c r="J143" i="5"/>
  <c r="BK137" i="5"/>
  <c r="BK422" i="5"/>
  <c r="BK415" i="5"/>
  <c r="BK408" i="5"/>
  <c r="BK395" i="5"/>
  <c r="J390" i="5"/>
  <c r="BK382" i="5"/>
  <c r="BK373" i="5"/>
  <c r="J349" i="5"/>
  <c r="J342" i="5"/>
  <c r="BK329" i="5"/>
  <c r="BK324" i="5"/>
  <c r="J319" i="5"/>
  <c r="J311" i="5"/>
  <c r="BK304" i="5"/>
  <c r="J291" i="5"/>
  <c r="BK283" i="5"/>
  <c r="BK272" i="5"/>
  <c r="J154" i="6"/>
  <c r="BK150" i="6"/>
  <c r="J136" i="6"/>
  <c r="BK127" i="6"/>
  <c r="BK202" i="6"/>
  <c r="J194" i="6"/>
  <c r="BK188" i="6"/>
  <c r="J175" i="6"/>
  <c r="BK166" i="6"/>
  <c r="BK162" i="6"/>
  <c r="J151" i="6"/>
  <c r="J144" i="6"/>
  <c r="BK133" i="6"/>
  <c r="BK125" i="6"/>
  <c r="J207" i="6"/>
  <c r="BK200" i="6"/>
  <c r="J195" i="6"/>
  <c r="J185" i="6"/>
  <c r="J182" i="6"/>
  <c r="BK171" i="6"/>
  <c r="J165" i="6"/>
  <c r="J157" i="6"/>
  <c r="BK146" i="6"/>
  <c r="BK138" i="6"/>
  <c r="BK132" i="6"/>
  <c r="BK129" i="6"/>
  <c r="J214" i="6"/>
  <c r="J203" i="6"/>
  <c r="J189" i="6"/>
  <c r="BK182" i="6"/>
  <c r="BK176" i="6"/>
  <c r="BK170" i="6"/>
  <c r="BK156" i="6"/>
  <c r="J150" i="6"/>
  <c r="J148" i="6"/>
  <c r="J139" i="6"/>
  <c r="BK134" i="6"/>
  <c r="BK238" i="7"/>
  <c r="J226" i="7"/>
  <c r="J218" i="7"/>
  <c r="BK212" i="7"/>
  <c r="J204" i="7"/>
  <c r="BK192" i="7"/>
  <c r="BK181" i="7"/>
  <c r="J172" i="7"/>
  <c r="BK166" i="7"/>
  <c r="J157" i="7"/>
  <c r="J149" i="7"/>
  <c r="J141" i="7"/>
  <c r="BK133" i="7"/>
  <c r="BK127" i="7"/>
  <c r="J236" i="7"/>
  <c r="J225" i="7"/>
  <c r="J220" i="7"/>
  <c r="BK213" i="7"/>
  <c r="BK206" i="7"/>
  <c r="J202" i="7"/>
  <c r="BK196" i="7"/>
  <c r="BK191" i="7"/>
  <c r="J184" i="7"/>
  <c r="BK175" i="7"/>
  <c r="J167" i="7"/>
  <c r="BK158" i="7"/>
  <c r="BK149" i="7"/>
  <c r="BK146" i="7"/>
  <c r="J140" i="7"/>
  <c r="J135" i="7"/>
  <c r="BK126" i="7"/>
  <c r="BK237" i="7"/>
  <c r="BK229" i="7"/>
  <c r="J217" i="7"/>
  <c r="BK209" i="7"/>
  <c r="J203" i="7"/>
  <c r="BK190" i="7"/>
  <c r="BK182" i="7"/>
  <c r="J173" i="7"/>
  <c r="BK168" i="7"/>
  <c r="J160" i="7"/>
  <c r="BK153" i="7"/>
  <c r="J147" i="7"/>
  <c r="BK136" i="7"/>
  <c r="J130" i="7"/>
  <c r="J242" i="7"/>
  <c r="BK235" i="7"/>
  <c r="BK227" i="7"/>
  <c r="J210" i="7"/>
  <c r="J199" i="7"/>
  <c r="J191" i="7"/>
  <c r="J155" i="7"/>
  <c r="BK130" i="7"/>
  <c r="BK162" i="8"/>
  <c r="BK168" i="8"/>
  <c r="J125" i="9"/>
  <c r="BK166" i="9"/>
  <c r="BK163" i="9"/>
  <c r="BK156" i="9"/>
  <c r="J150" i="9"/>
  <c r="J145" i="9"/>
  <c r="J142" i="9"/>
  <c r="J141" i="9"/>
  <c r="BK134" i="9"/>
  <c r="J160" i="9"/>
  <c r="BK149" i="9"/>
  <c r="BK133" i="9"/>
  <c r="BK127" i="9"/>
  <c r="J163" i="9"/>
  <c r="J157" i="9"/>
  <c r="J148" i="9"/>
  <c r="BK143" i="9"/>
  <c r="BK136" i="9"/>
  <c r="J130" i="9"/>
  <c r="BK1231" i="2"/>
  <c r="BK1229" i="2"/>
  <c r="BK1012" i="2"/>
  <c r="BK997" i="2"/>
  <c r="BK904" i="2"/>
  <c r="BK883" i="2"/>
  <c r="BK721" i="2"/>
  <c r="BK690" i="2"/>
  <c r="BK497" i="2"/>
  <c r="BK477" i="2"/>
  <c r="J165" i="2"/>
  <c r="BK141" i="2"/>
  <c r="J1226" i="2"/>
  <c r="BK995" i="2"/>
  <c r="J929" i="2"/>
  <c r="J913" i="2"/>
  <c r="BK893" i="2"/>
  <c r="J878" i="2"/>
  <c r="BK489" i="2"/>
  <c r="J361" i="2"/>
  <c r="BK165" i="2"/>
  <c r="BK1220" i="2"/>
  <c r="J1164" i="2"/>
  <c r="J1157" i="2"/>
  <c r="BK1138" i="2"/>
  <c r="BK1131" i="2"/>
  <c r="J1089" i="2"/>
  <c r="BK1082" i="2"/>
  <c r="BK1075" i="2"/>
  <c r="J1065" i="2"/>
  <c r="J1062" i="2"/>
  <c r="J1056" i="2"/>
  <c r="BK1053" i="2"/>
  <c r="BK1045" i="2"/>
  <c r="BK1040" i="2"/>
  <c r="BK1034" i="2"/>
  <c r="J1032" i="2"/>
  <c r="J1019" i="2"/>
  <c r="J997" i="2"/>
  <c r="J977" i="2"/>
  <c r="J921" i="2"/>
  <c r="J904" i="2"/>
  <c r="BK879" i="2"/>
  <c r="J729" i="2"/>
  <c r="J702" i="2"/>
  <c r="J590" i="2"/>
  <c r="J485" i="2"/>
  <c r="BK361" i="2"/>
  <c r="J1224" i="2"/>
  <c r="BK982" i="2"/>
  <c r="BK921" i="2"/>
  <c r="J893" i="2"/>
  <c r="J884" i="2"/>
  <c r="BK881" i="2"/>
  <c r="J738" i="2"/>
  <c r="BK493" i="2"/>
  <c r="BK472" i="2"/>
  <c r="J303" i="2"/>
  <c r="BK232" i="2"/>
  <c r="J147" i="2"/>
  <c r="J197" i="3"/>
  <c r="J187" i="3"/>
  <c r="J184" i="3"/>
  <c r="J180" i="3"/>
  <c r="BK167" i="3"/>
  <c r="J153" i="3"/>
  <c r="BK147" i="3"/>
  <c r="J135" i="3"/>
  <c r="BK127" i="3"/>
  <c r="BK211" i="3"/>
  <c r="BK208" i="3"/>
  <c r="BK202" i="3"/>
  <c r="J196" i="3"/>
  <c r="J190" i="3"/>
  <c r="BK173" i="3"/>
  <c r="BK169" i="3"/>
  <c r="BK163" i="3"/>
  <c r="J155" i="3"/>
  <c r="J147" i="3"/>
  <c r="J139" i="3"/>
  <c r="BK133" i="3"/>
  <c r="J130" i="3"/>
  <c r="J208" i="3"/>
  <c r="BK204" i="3"/>
  <c r="BK198" i="3"/>
  <c r="J193" i="3"/>
  <c r="BK183" i="3"/>
  <c r="BK165" i="3"/>
  <c r="BK161" i="3"/>
  <c r="BK156" i="3"/>
  <c r="BK151" i="3"/>
  <c r="BK142" i="3"/>
  <c r="J131" i="3"/>
  <c r="J127" i="3"/>
  <c r="J199" i="3"/>
  <c r="BK186" i="3"/>
  <c r="J177" i="3"/>
  <c r="J171" i="3"/>
  <c r="BK166" i="3"/>
  <c r="BK150" i="3"/>
  <c r="J145" i="3"/>
  <c r="J133" i="3"/>
  <c r="BK140" i="4"/>
  <c r="J136" i="4"/>
  <c r="J127" i="4"/>
  <c r="BK123" i="4"/>
  <c r="J139" i="4"/>
  <c r="J131" i="4"/>
  <c r="BK131" i="4"/>
  <c r="J122" i="4"/>
  <c r="BK411" i="5"/>
  <c r="BK405" i="5"/>
  <c r="J398" i="5"/>
  <c r="J393" i="5"/>
  <c r="J384" i="5"/>
  <c r="J376" i="5"/>
  <c r="BK366" i="5"/>
  <c r="J354" i="5"/>
  <c r="BK348" i="5"/>
  <c r="BK342" i="5"/>
  <c r="J337" i="5"/>
  <c r="BK334" i="5"/>
  <c r="J327" i="5"/>
  <c r="BK319" i="5"/>
  <c r="BK312" i="5"/>
  <c r="J297" i="5"/>
  <c r="J292" i="5"/>
  <c r="J282" i="5"/>
  <c r="BK270" i="5"/>
  <c r="J263" i="5"/>
  <c r="J256" i="5"/>
  <c r="J237" i="5"/>
  <c r="BK232" i="5"/>
  <c r="J216" i="5"/>
  <c r="BK213" i="5"/>
  <c r="J205" i="5"/>
  <c r="BK199" i="5"/>
  <c r="J193" i="5"/>
  <c r="J185" i="5"/>
  <c r="BK177" i="5"/>
  <c r="J169" i="5"/>
  <c r="BK166" i="5"/>
  <c r="J162" i="5"/>
  <c r="BK152" i="5"/>
  <c r="BK144" i="5"/>
  <c r="J137" i="5"/>
  <c r="BK417" i="5"/>
  <c r="BK410" i="5"/>
  <c r="BK400" i="5"/>
  <c r="J389" i="5"/>
  <c r="J383" i="5"/>
  <c r="BK376" i="5"/>
  <c r="BK371" i="5"/>
  <c r="BK365" i="5"/>
  <c r="J359" i="5"/>
  <c r="J355" i="5"/>
  <c r="BK341" i="5"/>
  <c r="BK336" i="5"/>
  <c r="J332" i="5"/>
  <c r="BK317" i="5"/>
  <c r="J310" i="5"/>
  <c r="J306" i="5"/>
  <c r="J301" i="5"/>
  <c r="BK293" i="5"/>
  <c r="BK289" i="5"/>
  <c r="BK282" i="5"/>
  <c r="J273" i="5"/>
  <c r="BK260" i="5"/>
  <c r="BK253" i="5"/>
  <c r="BK243" i="5"/>
  <c r="J232" i="5"/>
  <c r="J225" i="5"/>
  <c r="J218" i="5"/>
  <c r="BK207" i="5"/>
  <c r="BK197" i="5"/>
  <c r="J182" i="5"/>
  <c r="J168" i="5"/>
  <c r="BK164" i="5"/>
  <c r="BK158" i="5"/>
  <c r="J153" i="5"/>
  <c r="BK142" i="5"/>
  <c r="J422" i="5"/>
  <c r="BK412" i="5"/>
  <c r="BK396" i="5"/>
  <c r="J385" i="5"/>
  <c r="J373" i="5"/>
  <c r="J364" i="5"/>
  <c r="BK359" i="5"/>
  <c r="BK349" i="5"/>
  <c r="BK325" i="5"/>
  <c r="BK315" i="5"/>
  <c r="BK305" i="5"/>
  <c r="BK298" i="5"/>
  <c r="BK279" i="5"/>
  <c r="J276" i="5"/>
  <c r="BK267" i="5"/>
  <c r="BK261" i="5"/>
  <c r="J255" i="5"/>
  <c r="J242" i="5"/>
  <c r="J238" i="5"/>
  <c r="BK222" i="5"/>
  <c r="BK215" i="5"/>
  <c r="BK209" i="5"/>
  <c r="BK202" i="5"/>
  <c r="BK192" i="5"/>
  <c r="J186" i="5"/>
  <c r="BK178" i="5"/>
  <c r="J171" i="5"/>
  <c r="J161" i="5"/>
  <c r="BK153" i="5"/>
  <c r="J147" i="5"/>
  <c r="J142" i="5"/>
  <c r="BK423" i="5"/>
  <c r="J417" i="5"/>
  <c r="J409" i="5"/>
  <c r="J402" i="5"/>
  <c r="J391" i="5"/>
  <c r="BK384" i="5"/>
  <c r="BK372" i="5"/>
  <c r="BK344" i="5"/>
  <c r="J336" i="5"/>
  <c r="BK331" i="5"/>
  <c r="J325" i="5"/>
  <c r="J320" i="5"/>
  <c r="J316" i="5"/>
  <c r="BK307" i="5"/>
  <c r="BK295" i="5"/>
  <c r="BK288" i="5"/>
  <c r="J281" i="5"/>
  <c r="J269" i="5"/>
  <c r="BK263" i="5"/>
  <c r="BK258" i="5"/>
  <c r="BK251" i="5"/>
  <c r="J244" i="5"/>
  <c r="BK235" i="5"/>
  <c r="BK230" i="5"/>
  <c r="BK218" i="5"/>
  <c r="J204" i="5"/>
  <c r="BK196" i="5"/>
  <c r="J189" i="5"/>
  <c r="J178" i="5"/>
  <c r="BK171" i="5"/>
  <c r="J158" i="5"/>
  <c r="BK148" i="5"/>
  <c r="BK211" i="6"/>
  <c r="J200" i="6"/>
  <c r="J192" i="6"/>
  <c r="BK185" i="6"/>
  <c r="BK183" i="6"/>
  <c r="J169" i="6"/>
  <c r="J163" i="6"/>
  <c r="BK158" i="6"/>
  <c r="BK151" i="6"/>
  <c r="BK139" i="6"/>
  <c r="BK128" i="6"/>
  <c r="J213" i="6"/>
  <c r="J205" i="6"/>
  <c r="J193" i="6"/>
  <c r="J186" i="6"/>
  <c r="BK169" i="6"/>
  <c r="BK163" i="6"/>
  <c r="J149" i="6"/>
  <c r="BK145" i="6"/>
  <c r="J138" i="6"/>
  <c r="J126" i="6"/>
  <c r="BK210" i="6"/>
  <c r="J201" i="6"/>
  <c r="J196" i="6"/>
  <c r="BK190" i="6"/>
  <c r="J184" i="6"/>
  <c r="BK172" i="6"/>
  <c r="J167" i="6"/>
  <c r="J158" i="6"/>
  <c r="BK144" i="6"/>
  <c r="J137" i="6"/>
  <c r="BK131" i="6"/>
  <c r="J127" i="6"/>
  <c r="J206" i="6"/>
  <c r="J202" i="6"/>
  <c r="J187" i="6"/>
  <c r="J180" i="6"/>
  <c r="BK175" i="6"/>
  <c r="BK164" i="6"/>
  <c r="J153" i="6"/>
  <c r="BK149" i="6"/>
  <c r="BK140" i="6"/>
  <c r="BK135" i="6"/>
  <c r="J125" i="6"/>
  <c r="J227" i="7"/>
  <c r="BK219" i="7"/>
  <c r="J214" i="7"/>
  <c r="J209" i="7"/>
  <c r="BK197" i="7"/>
  <c r="BK188" i="7"/>
  <c r="J180" i="7"/>
  <c r="J165" i="7"/>
  <c r="J156" i="7"/>
  <c r="J148" i="7"/>
  <c r="BK142" i="7"/>
  <c r="BK135" i="7"/>
  <c r="J131" i="7"/>
  <c r="J237" i="7"/>
  <c r="J229" i="7"/>
  <c r="BK223" i="7"/>
  <c r="J219" i="7"/>
  <c r="J208" i="7"/>
  <c r="BK203" i="7"/>
  <c r="J197" i="7"/>
  <c r="J192" i="7"/>
  <c r="BK187" i="7"/>
  <c r="J178" i="7"/>
  <c r="J171" i="7"/>
  <c r="BK160" i="7"/>
  <c r="BK150" i="7"/>
  <c r="BK144" i="7"/>
  <c r="J138" i="7"/>
  <c r="J133" i="7"/>
  <c r="J238" i="7"/>
  <c r="BK230" i="7"/>
  <c r="BK218" i="7"/>
  <c r="J213" i="7"/>
  <c r="J206" i="7"/>
  <c r="BK201" i="7"/>
  <c r="BK184" i="7"/>
  <c r="J177" i="7"/>
  <c r="BK170" i="7"/>
  <c r="J166" i="7"/>
  <c r="J158" i="7"/>
  <c r="BK151" i="7"/>
  <c r="BK141" i="7"/>
  <c r="J134" i="7"/>
  <c r="J128" i="7"/>
  <c r="J239" i="7"/>
  <c r="BK233" i="7"/>
  <c r="BK221" i="7"/>
  <c r="J201" i="7"/>
  <c r="J195" i="7"/>
  <c r="J187" i="7"/>
  <c r="BK183" i="7"/>
  <c r="J161" i="7"/>
  <c r="BK137" i="7"/>
  <c r="BK167" i="8"/>
  <c r="J160" i="8"/>
  <c r="J167" i="8"/>
  <c r="J131" i="9"/>
  <c r="BK168" i="9"/>
  <c r="J159" i="9"/>
  <c r="BK147" i="9"/>
  <c r="BK142" i="9"/>
  <c r="BK128" i="9"/>
  <c r="J166" i="9"/>
  <c r="BK159" i="9"/>
  <c r="J152" i="9"/>
  <c r="J146" i="9"/>
  <c r="BK140" i="9"/>
  <c r="BK135" i="9"/>
  <c r="J126" i="9"/>
  <c r="J1231" i="2"/>
  <c r="BK1019" i="2"/>
  <c r="BK1005" i="2"/>
  <c r="J928" i="2"/>
  <c r="BK895" i="2"/>
  <c r="J745" i="2"/>
  <c r="BK715" i="2"/>
  <c r="BK590" i="2"/>
  <c r="J493" i="2"/>
  <c r="J456" i="2"/>
  <c r="BK154" i="2"/>
  <c r="J1229" i="2"/>
  <c r="J1012" i="2"/>
  <c r="BK977" i="2"/>
  <c r="J923" i="2"/>
  <c r="BK897" i="2"/>
  <c r="J880" i="2"/>
  <c r="J495" i="2"/>
  <c r="J472" i="2"/>
  <c r="BK304" i="2"/>
  <c r="BK149" i="2"/>
  <c r="J1220" i="2"/>
  <c r="BK1157" i="2"/>
  <c r="BK1150" i="2"/>
  <c r="BK1133" i="2"/>
  <c r="J1131" i="2"/>
  <c r="J1087" i="2"/>
  <c r="J1077" i="2"/>
  <c r="J1069" i="2"/>
  <c r="J1063" i="2"/>
  <c r="J1060" i="2"/>
  <c r="J1054" i="2"/>
  <c r="J1047" i="2"/>
  <c r="J1044" i="2"/>
  <c r="J1038" i="2"/>
  <c r="BK1032" i="2"/>
  <c r="BK1021" i="2"/>
  <c r="J1006" i="2"/>
  <c r="J996" i="2"/>
  <c r="BK931" i="2"/>
  <c r="J912" i="2"/>
  <c r="BK888" i="2"/>
  <c r="BK843" i="2"/>
  <c r="J715" i="2"/>
  <c r="J497" i="2"/>
  <c r="BK367" i="2"/>
  <c r="BK219" i="2"/>
  <c r="J170" i="2"/>
  <c r="J141" i="2"/>
  <c r="AS94" i="1"/>
  <c r="J915" i="2"/>
  <c r="J888" i="2"/>
  <c r="J843" i="2"/>
  <c r="J709" i="2"/>
  <c r="BK584" i="2"/>
  <c r="J489" i="2"/>
  <c r="BK466" i="2"/>
  <c r="BK301" i="2"/>
  <c r="BK159" i="2"/>
  <c r="BK199" i="3"/>
  <c r="J192" i="3"/>
  <c r="J183" i="3"/>
  <c r="BK179" i="3"/>
  <c r="J175" i="3"/>
  <c r="BK159" i="3"/>
  <c r="J152" i="3"/>
  <c r="J136" i="3"/>
  <c r="J125" i="3"/>
  <c r="BK210" i="3"/>
  <c r="J206" i="3"/>
  <c r="BK203" i="3"/>
  <c r="BK193" i="3"/>
  <c r="BK181" i="3"/>
  <c r="J176" i="3"/>
  <c r="BK170" i="3"/>
  <c r="J164" i="3"/>
  <c r="J156" i="3"/>
  <c r="BK153" i="3"/>
  <c r="J143" i="3"/>
  <c r="BK138" i="3"/>
  <c r="BK134" i="3"/>
  <c r="J129" i="3"/>
  <c r="BK209" i="3"/>
  <c r="J203" i="3"/>
  <c r="BK196" i="3"/>
  <c r="BK191" i="3"/>
  <c r="J178" i="3"/>
  <c r="BK172" i="3"/>
  <c r="J160" i="3"/>
  <c r="J146" i="3"/>
  <c r="J140" i="3"/>
  <c r="J128" i="3"/>
  <c r="BK200" i="3"/>
  <c r="BK187" i="3"/>
  <c r="BK180" i="3"/>
  <c r="J168" i="3"/>
  <c r="J149" i="3"/>
  <c r="BK141" i="3"/>
  <c r="BK138" i="4"/>
  <c r="BK132" i="4"/>
  <c r="J128" i="4"/>
  <c r="J123" i="4"/>
  <c r="BK126" i="4"/>
  <c r="J140" i="4"/>
  <c r="J129" i="4"/>
  <c r="BK127" i="4"/>
  <c r="J416" i="5"/>
  <c r="BK402" i="5"/>
  <c r="J395" i="5"/>
  <c r="J386" i="5"/>
  <c r="J377" i="5"/>
  <c r="J368" i="5"/>
  <c r="J361" i="5"/>
  <c r="BK353" i="5"/>
  <c r="BK346" i="5"/>
  <c r="J338" i="5"/>
  <c r="J329" i="5"/>
  <c r="BK318" i="5"/>
  <c r="BK311" i="5"/>
  <c r="J303" i="5"/>
  <c r="J287" i="5"/>
  <c r="J279" i="5"/>
  <c r="BK268" i="5"/>
  <c r="J262" i="5"/>
  <c r="J250" i="5"/>
  <c r="BK234" i="5"/>
  <c r="BK225" i="5"/>
  <c r="BK221" i="5"/>
  <c r="BK214" i="5"/>
  <c r="J206" i="5"/>
  <c r="J200" i="5"/>
  <c r="J196" i="5"/>
  <c r="J188" i="5"/>
  <c r="BK182" i="5"/>
  <c r="BK176" i="5"/>
  <c r="BK168" i="5"/>
  <c r="J157" i="5"/>
  <c r="J150" i="5"/>
  <c r="BK143" i="5"/>
  <c r="J419" i="5"/>
  <c r="J414" i="5"/>
  <c r="BK409" i="5"/>
  <c r="J399" i="5"/>
  <c r="J388" i="5"/>
  <c r="J378" i="5"/>
  <c r="BK375" i="5"/>
  <c r="J370" i="5"/>
  <c r="BK364" i="5"/>
  <c r="BK356" i="5"/>
  <c r="J351" i="5"/>
  <c r="BK339" i="5"/>
  <c r="J331" i="5"/>
  <c r="J321" i="5"/>
  <c r="BK313" i="5"/>
  <c r="J307" i="5"/>
  <c r="BK303" i="5"/>
  <c r="BK297" i="5"/>
  <c r="J294" i="5"/>
  <c r="BK290" i="5"/>
  <c r="J288" i="5"/>
  <c r="BK281" i="5"/>
  <c r="J270" i="5"/>
  <c r="BK256" i="5"/>
  <c r="J249" i="5"/>
  <c r="BK241" i="5"/>
  <c r="J235" i="5"/>
  <c r="J224" i="5"/>
  <c r="BK217" i="5"/>
  <c r="BK206" i="5"/>
  <c r="BK201" i="5"/>
  <c r="BK186" i="5"/>
  <c r="J174" i="5"/>
  <c r="J167" i="5"/>
  <c r="J160" i="5"/>
  <c r="J154" i="5"/>
  <c r="BK146" i="5"/>
  <c r="J140" i="5"/>
  <c r="BK414" i="5"/>
  <c r="J403" i="5"/>
  <c r="BK387" i="5"/>
  <c r="J375" i="5"/>
  <c r="BK361" i="5"/>
  <c r="BK355" i="5"/>
  <c r="J346" i="5"/>
  <c r="BK326" i="5"/>
  <c r="BK320" i="5"/>
  <c r="J300" i="5"/>
  <c r="J283" i="5"/>
  <c r="BK275" i="5"/>
  <c r="BK264" i="5"/>
  <c r="J259" i="5"/>
  <c r="J252" i="5"/>
  <c r="BK244" i="5"/>
  <c r="J227" i="5"/>
  <c r="J219" i="5"/>
  <c r="J214" i="5"/>
  <c r="BK208" i="5"/>
  <c r="BK200" i="5"/>
  <c r="BK189" i="5"/>
  <c r="BK181" i="5"/>
  <c r="J176" i="5"/>
  <c r="J172" i="5"/>
  <c r="J166" i="5"/>
  <c r="BK159" i="5"/>
  <c r="BK150" i="5"/>
  <c r="J144" i="5"/>
  <c r="J139" i="5"/>
  <c r="J423" i="5"/>
  <c r="J411" i="5"/>
  <c r="BK407" i="5"/>
  <c r="J400" i="5"/>
  <c r="BK385" i="5"/>
  <c r="BK378" i="5"/>
  <c r="BK368" i="5"/>
  <c r="BK345" i="5"/>
  <c r="BK337" i="5"/>
  <c r="J333" i="5"/>
  <c r="J326" i="5"/>
  <c r="BK321" i="5"/>
  <c r="J318" i="5"/>
  <c r="J309" i="5"/>
  <c r="J298" i="5"/>
  <c r="BK294" i="5"/>
  <c r="BK286" i="5"/>
  <c r="J280" i="5"/>
  <c r="J268" i="5"/>
  <c r="J264" i="5"/>
  <c r="BK259" i="5"/>
  <c r="J253" i="5"/>
  <c r="BK250" i="5"/>
  <c r="J247" i="5"/>
  <c r="BK242" i="5"/>
  <c r="BK237" i="5"/>
  <c r="J234" i="5"/>
  <c r="BK227" i="5"/>
  <c r="J221" i="5"/>
  <c r="J211" i="5"/>
  <c r="J202" i="5"/>
  <c r="J197" i="5"/>
  <c r="BK193" i="5"/>
  <c r="J184" i="5"/>
  <c r="BK180" i="5"/>
  <c r="J177" i="5"/>
  <c r="BK170" i="5"/>
  <c r="J159" i="5"/>
  <c r="J152" i="5"/>
  <c r="BK147" i="5"/>
  <c r="BK136" i="5"/>
  <c r="J210" i="6"/>
  <c r="BK204" i="6"/>
  <c r="BK193" i="6"/>
  <c r="J190" i="6"/>
  <c r="BK184" i="6"/>
  <c r="BK180" i="6"/>
  <c r="J178" i="6"/>
  <c r="J168" i="6"/>
  <c r="J162" i="6"/>
  <c r="J156" i="6"/>
  <c r="J141" i="6"/>
  <c r="J131" i="6"/>
  <c r="BK209" i="6"/>
  <c r="BK201" i="6"/>
  <c r="J191" i="6"/>
  <c r="BK187" i="6"/>
  <c r="J174" i="6"/>
  <c r="J164" i="6"/>
  <c r="J152" i="6"/>
  <c r="J147" i="6"/>
  <c r="J140" i="6"/>
  <c r="J128" i="6"/>
  <c r="J211" i="6"/>
  <c r="J204" i="6"/>
  <c r="J197" i="6"/>
  <c r="BK192" i="6"/>
  <c r="BK186" i="6"/>
  <c r="J179" i="6"/>
  <c r="J170" i="6"/>
  <c r="BK153" i="6"/>
  <c r="J145" i="6"/>
  <c r="J142" i="6"/>
  <c r="J134" i="6"/>
  <c r="BK214" i="6"/>
  <c r="BK207" i="6"/>
  <c r="BK196" i="6"/>
  <c r="J183" i="6"/>
  <c r="BK178" i="6"/>
  <c r="BK174" i="6"/>
  <c r="BK165" i="6"/>
  <c r="BK154" i="6"/>
  <c r="J143" i="6"/>
  <c r="BK137" i="6"/>
  <c r="J133" i="6"/>
  <c r="BK232" i="7"/>
  <c r="J221" i="7"/>
  <c r="BK217" i="7"/>
  <c r="BK211" i="7"/>
  <c r="BK198" i="7"/>
  <c r="J189" i="7"/>
  <c r="BK185" i="7"/>
  <c r="BK174" i="7"/>
  <c r="BK161" i="7"/>
  <c r="BK154" i="7"/>
  <c r="J144" i="7"/>
  <c r="BK140" i="7"/>
  <c r="BK132" i="7"/>
  <c r="J126" i="7"/>
  <c r="BK234" i="7"/>
  <c r="BK226" i="7"/>
  <c r="J222" i="7"/>
  <c r="BK215" i="7"/>
  <c r="J211" i="7"/>
  <c r="BK204" i="7"/>
  <c r="BK199" i="7"/>
  <c r="J194" i="7"/>
  <c r="J190" i="7"/>
  <c r="J186" i="7"/>
  <c r="BK177" i="7"/>
  <c r="J170" i="7"/>
  <c r="BK159" i="7"/>
  <c r="J153" i="7"/>
  <c r="BK147" i="7"/>
  <c r="J142" i="7"/>
  <c r="BK129" i="7"/>
  <c r="BK241" i="7"/>
  <c r="J232" i="7"/>
  <c r="J223" i="7"/>
  <c r="BK216" i="7"/>
  <c r="BK210" i="7"/>
  <c r="BK202" i="7"/>
  <c r="J185" i="7"/>
  <c r="BK178" i="7"/>
  <c r="BK176" i="7"/>
  <c r="BK169" i="7"/>
  <c r="BK157" i="7"/>
  <c r="BK152" i="7"/>
  <c r="J150" i="7"/>
  <c r="J137" i="7"/>
  <c r="BK131" i="7"/>
  <c r="BK242" i="7"/>
  <c r="BK236" i="7"/>
  <c r="BK222" i="7"/>
  <c r="BK208" i="7"/>
  <c r="J198" i="7"/>
  <c r="BK189" i="7"/>
  <c r="J181" i="7"/>
  <c r="J179" i="7"/>
  <c r="J174" i="7"/>
  <c r="J168" i="7"/>
  <c r="BK165" i="7"/>
  <c r="J146" i="7"/>
  <c r="BK134" i="7"/>
  <c r="BK165" i="8"/>
  <c r="J163" i="8"/>
  <c r="BK158" i="8"/>
  <c r="J155" i="8"/>
  <c r="BK152" i="8"/>
  <c r="J150" i="8"/>
  <c r="BK148" i="8"/>
  <c r="BK146" i="8"/>
  <c r="J142" i="8"/>
  <c r="J139" i="8"/>
  <c r="BK137" i="8"/>
  <c r="J134" i="8"/>
  <c r="J128" i="8"/>
  <c r="J125" i="8"/>
  <c r="J165" i="8"/>
  <c r="BK161" i="8"/>
  <c r="J156" i="8"/>
  <c r="J153" i="8"/>
  <c r="BK151" i="8"/>
  <c r="BK147" i="8"/>
  <c r="BK144" i="8"/>
  <c r="BK142" i="8"/>
  <c r="BK135" i="8"/>
  <c r="J131" i="8"/>
  <c r="BK129" i="8"/>
  <c r="BK125" i="8"/>
  <c r="J168" i="8"/>
  <c r="J162" i="8"/>
  <c r="BK156" i="8"/>
  <c r="BK150" i="8"/>
  <c r="J145" i="8"/>
  <c r="J144" i="8"/>
  <c r="J141" i="8"/>
  <c r="BK139" i="8"/>
  <c r="J137" i="8"/>
  <c r="BK133" i="8"/>
  <c r="BK131" i="8"/>
  <c r="J129" i="8"/>
  <c r="BK127" i="8"/>
  <c r="BK161" i="9"/>
  <c r="J158" i="9"/>
  <c r="J156" i="9"/>
  <c r="BK151" i="9"/>
  <c r="BK145" i="9"/>
  <c r="J140" i="9"/>
  <c r="BK137" i="9"/>
  <c r="BK131" i="9"/>
  <c r="J128" i="9"/>
  <c r="J129" i="9"/>
  <c r="BK162" i="9"/>
  <c r="BK154" i="9"/>
  <c r="J139" i="9"/>
  <c r="BK126" i="9"/>
  <c r="BK158" i="9"/>
  <c r="J151" i="9"/>
  <c r="J147" i="9"/>
  <c r="BK141" i="9"/>
  <c r="J137" i="9"/>
  <c r="J133" i="9"/>
  <c r="T135" i="2" l="1"/>
  <c r="T290" i="2"/>
  <c r="P491" i="2"/>
  <c r="BK890" i="2"/>
  <c r="J890" i="2"/>
  <c r="J103" i="2"/>
  <c r="P896" i="2"/>
  <c r="R916" i="2"/>
  <c r="BK930" i="2"/>
  <c r="J930" i="2"/>
  <c r="J106" i="2"/>
  <c r="T998" i="2"/>
  <c r="P1046" i="2"/>
  <c r="R1064" i="2"/>
  <c r="T1088" i="2"/>
  <c r="R1163" i="2"/>
  <c r="T1223" i="2"/>
  <c r="T1236" i="2"/>
  <c r="BK123" i="3"/>
  <c r="J123" i="3" s="1"/>
  <c r="J98" i="3" s="1"/>
  <c r="BK144" i="3"/>
  <c r="BK122" i="3" s="1"/>
  <c r="J122" i="3" s="1"/>
  <c r="J97" i="3" s="1"/>
  <c r="R158" i="3"/>
  <c r="T188" i="3"/>
  <c r="T121" i="4"/>
  <c r="BK124" i="4"/>
  <c r="J124" i="4" s="1"/>
  <c r="J99" i="4" s="1"/>
  <c r="P134" i="5"/>
  <c r="BK191" i="5"/>
  <c r="J191" i="5" s="1"/>
  <c r="J98" i="5" s="1"/>
  <c r="T191" i="5"/>
  <c r="BK229" i="5"/>
  <c r="J229" i="5" s="1"/>
  <c r="J100" i="5" s="1"/>
  <c r="R229" i="5"/>
  <c r="P246" i="5"/>
  <c r="BK274" i="5"/>
  <c r="J274" i="5" s="1"/>
  <c r="J102" i="5" s="1"/>
  <c r="T274" i="5"/>
  <c r="R302" i="5"/>
  <c r="P330" i="5"/>
  <c r="BK347" i="5"/>
  <c r="J347" i="5"/>
  <c r="J105" i="5" s="1"/>
  <c r="T347" i="5"/>
  <c r="R363" i="5"/>
  <c r="P379" i="5"/>
  <c r="R379" i="5"/>
  <c r="P394" i="5"/>
  <c r="BK397" i="5"/>
  <c r="J397" i="5"/>
  <c r="J109" i="5" s="1"/>
  <c r="R397" i="5"/>
  <c r="P401" i="5"/>
  <c r="T401" i="5"/>
  <c r="P404" i="5"/>
  <c r="T404" i="5"/>
  <c r="R413" i="5"/>
  <c r="BK421" i="5"/>
  <c r="J421" i="5" s="1"/>
  <c r="J113" i="5" s="1"/>
  <c r="T421" i="5"/>
  <c r="T124" i="6"/>
  <c r="R161" i="6"/>
  <c r="BK173" i="6"/>
  <c r="J173" i="6" s="1"/>
  <c r="J100" i="6" s="1"/>
  <c r="BK199" i="6"/>
  <c r="J199" i="6" s="1"/>
  <c r="J101" i="6" s="1"/>
  <c r="BK208" i="6"/>
  <c r="J208" i="6" s="1"/>
  <c r="J102" i="6" s="1"/>
  <c r="P212" i="6"/>
  <c r="R125" i="7"/>
  <c r="T145" i="7"/>
  <c r="T164" i="7"/>
  <c r="T163" i="7"/>
  <c r="P193" i="7"/>
  <c r="R228" i="7"/>
  <c r="R231" i="7"/>
  <c r="R240" i="7"/>
  <c r="T124" i="8"/>
  <c r="R136" i="8"/>
  <c r="P159" i="8"/>
  <c r="T159" i="8"/>
  <c r="BK166" i="8"/>
  <c r="J166" i="8" s="1"/>
  <c r="J101" i="8" s="1"/>
  <c r="R166" i="8"/>
  <c r="P124" i="9"/>
  <c r="BK132" i="9"/>
  <c r="J132" i="9" s="1"/>
  <c r="J99" i="9" s="1"/>
  <c r="BK153" i="9"/>
  <c r="J153" i="9" s="1"/>
  <c r="J100" i="9" s="1"/>
  <c r="BK164" i="9"/>
  <c r="J164" i="9"/>
  <c r="J101" i="9" s="1"/>
  <c r="P135" i="2"/>
  <c r="BK491" i="2"/>
  <c r="J491" i="2" s="1"/>
  <c r="J100" i="2" s="1"/>
  <c r="P890" i="2"/>
  <c r="R896" i="2"/>
  <c r="T916" i="2"/>
  <c r="T930" i="2"/>
  <c r="P998" i="2"/>
  <c r="R1046" i="2"/>
  <c r="P1064" i="2"/>
  <c r="R1088" i="2"/>
  <c r="BK1163" i="2"/>
  <c r="J1163" i="2" s="1"/>
  <c r="J111" i="2" s="1"/>
  <c r="BK1223" i="2"/>
  <c r="J1223" i="2"/>
  <c r="J112" i="2"/>
  <c r="R1236" i="2"/>
  <c r="P123" i="3"/>
  <c r="T123" i="3"/>
  <c r="P144" i="3"/>
  <c r="BK158" i="3"/>
  <c r="J158" i="3" s="1"/>
  <c r="J100" i="3" s="1"/>
  <c r="BK188" i="3"/>
  <c r="J188" i="3" s="1"/>
  <c r="J101" i="3" s="1"/>
  <c r="P121" i="4"/>
  <c r="P124" i="4"/>
  <c r="BK134" i="5"/>
  <c r="J134" i="5" s="1"/>
  <c r="J97" i="5" s="1"/>
  <c r="T134" i="5"/>
  <c r="R191" i="5"/>
  <c r="P229" i="5"/>
  <c r="T229" i="5"/>
  <c r="R246" i="5"/>
  <c r="P274" i="5"/>
  <c r="BK302" i="5"/>
  <c r="J302" i="5"/>
  <c r="J103" i="5"/>
  <c r="T302" i="5"/>
  <c r="R330" i="5"/>
  <c r="P347" i="5"/>
  <c r="BK363" i="5"/>
  <c r="J363" i="5"/>
  <c r="J106" i="5" s="1"/>
  <c r="T363" i="5"/>
  <c r="R124" i="6"/>
  <c r="BK161" i="6"/>
  <c r="J161" i="6" s="1"/>
  <c r="J99" i="6" s="1"/>
  <c r="T173" i="6"/>
  <c r="R199" i="6"/>
  <c r="R208" i="6"/>
  <c r="R212" i="6"/>
  <c r="T125" i="7"/>
  <c r="R145" i="7"/>
  <c r="BK164" i="7"/>
  <c r="J164" i="7"/>
  <c r="J100" i="7" s="1"/>
  <c r="R193" i="7"/>
  <c r="P228" i="7"/>
  <c r="T231" i="7"/>
  <c r="T240" i="7"/>
  <c r="P124" i="8"/>
  <c r="T136" i="8"/>
  <c r="BK124" i="9"/>
  <c r="P132" i="9"/>
  <c r="P153" i="9"/>
  <c r="R164" i="9"/>
  <c r="BK135" i="2"/>
  <c r="J135" i="2"/>
  <c r="J98" i="2" s="1"/>
  <c r="BK290" i="2"/>
  <c r="J290" i="2"/>
  <c r="J99" i="2" s="1"/>
  <c r="R290" i="2"/>
  <c r="R134" i="2" s="1"/>
  <c r="R491" i="2"/>
  <c r="R890" i="2"/>
  <c r="BK896" i="2"/>
  <c r="J896" i="2" s="1"/>
  <c r="J104" i="2" s="1"/>
  <c r="BK916" i="2"/>
  <c r="J916" i="2" s="1"/>
  <c r="J105" i="2" s="1"/>
  <c r="R930" i="2"/>
  <c r="R998" i="2"/>
  <c r="T1046" i="2"/>
  <c r="T1064" i="2"/>
  <c r="BK1088" i="2"/>
  <c r="J1088" i="2"/>
  <c r="J110" i="2" s="1"/>
  <c r="T1163" i="2"/>
  <c r="R1223" i="2"/>
  <c r="BK1236" i="2"/>
  <c r="J1236" i="2"/>
  <c r="J113" i="2" s="1"/>
  <c r="T144" i="3"/>
  <c r="P158" i="3"/>
  <c r="P188" i="3"/>
  <c r="BK121" i="4"/>
  <c r="J121" i="4" s="1"/>
  <c r="J98" i="4" s="1"/>
  <c r="R121" i="4"/>
  <c r="R124" i="4"/>
  <c r="R134" i="5"/>
  <c r="P191" i="5"/>
  <c r="BK246" i="5"/>
  <c r="BK228" i="5" s="1"/>
  <c r="J246" i="5"/>
  <c r="J101" i="5" s="1"/>
  <c r="T246" i="5"/>
  <c r="R274" i="5"/>
  <c r="P302" i="5"/>
  <c r="BK330" i="5"/>
  <c r="J330" i="5"/>
  <c r="J104" i="5" s="1"/>
  <c r="T330" i="5"/>
  <c r="R347" i="5"/>
  <c r="P363" i="5"/>
  <c r="BK379" i="5"/>
  <c r="J379" i="5" s="1"/>
  <c r="J107" i="5" s="1"/>
  <c r="T379" i="5"/>
  <c r="BK394" i="5"/>
  <c r="J394" i="5"/>
  <c r="J108" i="5" s="1"/>
  <c r="R394" i="5"/>
  <c r="T394" i="5"/>
  <c r="P397" i="5"/>
  <c r="T397" i="5"/>
  <c r="BK401" i="5"/>
  <c r="J401" i="5" s="1"/>
  <c r="J110" i="5" s="1"/>
  <c r="R401" i="5"/>
  <c r="BK404" i="5"/>
  <c r="J404" i="5"/>
  <c r="J111" i="5" s="1"/>
  <c r="R404" i="5"/>
  <c r="BK413" i="5"/>
  <c r="J413" i="5" s="1"/>
  <c r="J112" i="5" s="1"/>
  <c r="P413" i="5"/>
  <c r="T413" i="5"/>
  <c r="P421" i="5"/>
  <c r="R421" i="5"/>
  <c r="P124" i="6"/>
  <c r="T161" i="6"/>
  <c r="T160" i="6" s="1"/>
  <c r="P173" i="6"/>
  <c r="P199" i="6"/>
  <c r="P208" i="6"/>
  <c r="BK212" i="6"/>
  <c r="J212" i="6" s="1"/>
  <c r="J103" i="6" s="1"/>
  <c r="BK125" i="7"/>
  <c r="J125" i="7" s="1"/>
  <c r="J97" i="7" s="1"/>
  <c r="P145" i="7"/>
  <c r="P164" i="7"/>
  <c r="P163" i="7"/>
  <c r="T193" i="7"/>
  <c r="T228" i="7"/>
  <c r="P231" i="7"/>
  <c r="P240" i="7"/>
  <c r="BK124" i="8"/>
  <c r="J124" i="8" s="1"/>
  <c r="J98" i="8" s="1"/>
  <c r="BK136" i="8"/>
  <c r="J136" i="8" s="1"/>
  <c r="J99" i="8" s="1"/>
  <c r="T124" i="9"/>
  <c r="T132" i="9"/>
  <c r="T153" i="9"/>
  <c r="P164" i="9"/>
  <c r="R135" i="2"/>
  <c r="P290" i="2"/>
  <c r="T491" i="2"/>
  <c r="T890" i="2"/>
  <c r="T896" i="2"/>
  <c r="P916" i="2"/>
  <c r="P930" i="2"/>
  <c r="BK998" i="2"/>
  <c r="J998" i="2"/>
  <c r="J107" i="2" s="1"/>
  <c r="BK1046" i="2"/>
  <c r="J1046" i="2"/>
  <c r="J108" i="2" s="1"/>
  <c r="BK1064" i="2"/>
  <c r="J1064" i="2" s="1"/>
  <c r="J109" i="2" s="1"/>
  <c r="P1088" i="2"/>
  <c r="P1163" i="2"/>
  <c r="P1223" i="2"/>
  <c r="P1236" i="2"/>
  <c r="R123" i="3"/>
  <c r="R144" i="3"/>
  <c r="T158" i="3"/>
  <c r="R188" i="3"/>
  <c r="T124" i="4"/>
  <c r="BK124" i="6"/>
  <c r="J124" i="6"/>
  <c r="J97" i="6"/>
  <c r="P161" i="6"/>
  <c r="P160" i="6"/>
  <c r="R173" i="6"/>
  <c r="T199" i="6"/>
  <c r="T208" i="6"/>
  <c r="T212" i="6"/>
  <c r="P125" i="7"/>
  <c r="BK145" i="7"/>
  <c r="J145" i="7" s="1"/>
  <c r="J98" i="7" s="1"/>
  <c r="R164" i="7"/>
  <c r="R163" i="7" s="1"/>
  <c r="BK193" i="7"/>
  <c r="J193" i="7" s="1"/>
  <c r="J101" i="7" s="1"/>
  <c r="BK228" i="7"/>
  <c r="J228" i="7" s="1"/>
  <c r="J102" i="7" s="1"/>
  <c r="BK231" i="7"/>
  <c r="J231" i="7" s="1"/>
  <c r="J103" i="7" s="1"/>
  <c r="BK240" i="7"/>
  <c r="J240" i="7"/>
  <c r="J104" i="7"/>
  <c r="R124" i="8"/>
  <c r="P136" i="8"/>
  <c r="BK159" i="8"/>
  <c r="J159" i="8" s="1"/>
  <c r="J100" i="8" s="1"/>
  <c r="R159" i="8"/>
  <c r="P166" i="8"/>
  <c r="T166" i="8"/>
  <c r="R124" i="9"/>
  <c r="R132" i="9"/>
  <c r="R153" i="9"/>
  <c r="T164" i="9"/>
  <c r="BK887" i="2"/>
  <c r="J887" i="2" s="1"/>
  <c r="J101" i="2" s="1"/>
  <c r="BK169" i="8"/>
  <c r="J169" i="8" s="1"/>
  <c r="J102" i="8" s="1"/>
  <c r="BK167" i="9"/>
  <c r="J167" i="9" s="1"/>
  <c r="J102" i="9" s="1"/>
  <c r="J89" i="9"/>
  <c r="J119" i="9"/>
  <c r="BF125" i="9"/>
  <c r="BF129" i="9"/>
  <c r="BF136" i="9"/>
  <c r="BF139" i="9"/>
  <c r="BF143" i="9"/>
  <c r="BF146" i="9"/>
  <c r="BF148" i="9"/>
  <c r="BF151" i="9"/>
  <c r="BF154" i="9"/>
  <c r="BF160" i="9"/>
  <c r="BF162" i="9"/>
  <c r="E85" i="9"/>
  <c r="BF140" i="9"/>
  <c r="BF159" i="9"/>
  <c r="BF163" i="9"/>
  <c r="BF168" i="9"/>
  <c r="BF128" i="9"/>
  <c r="BF130" i="9"/>
  <c r="BF135" i="9"/>
  <c r="BF141" i="9"/>
  <c r="BF144" i="9"/>
  <c r="BF145" i="9"/>
  <c r="BF147" i="9"/>
  <c r="BF149" i="9"/>
  <c r="BF150" i="9"/>
  <c r="BF156" i="9"/>
  <c r="BF161" i="9"/>
  <c r="BF166" i="9"/>
  <c r="F92" i="9"/>
  <c r="BF126" i="9"/>
  <c r="BF127" i="9"/>
  <c r="BF131" i="9"/>
  <c r="BF133" i="9"/>
  <c r="BF134" i="9"/>
  <c r="BF137" i="9"/>
  <c r="BF138" i="9"/>
  <c r="BF142" i="9"/>
  <c r="BF152" i="9"/>
  <c r="BF155" i="9"/>
  <c r="BF157" i="9"/>
  <c r="BF158" i="9"/>
  <c r="BF165" i="9"/>
  <c r="E85" i="8"/>
  <c r="J89" i="8"/>
  <c r="F92" i="8"/>
  <c r="BF132" i="8"/>
  <c r="BF134" i="8"/>
  <c r="BF145" i="8"/>
  <c r="BF146" i="8"/>
  <c r="BF147" i="8"/>
  <c r="BF150" i="8"/>
  <c r="BF156" i="8"/>
  <c r="BF168" i="8"/>
  <c r="BF170" i="8"/>
  <c r="BK163" i="7"/>
  <c r="J163" i="7"/>
  <c r="J99" i="7"/>
  <c r="BF126" i="8"/>
  <c r="BF131" i="8"/>
  <c r="BF133" i="8"/>
  <c r="BF137" i="8"/>
  <c r="BF138" i="8"/>
  <c r="BF139" i="8"/>
  <c r="BF140" i="8"/>
  <c r="BF148" i="8"/>
  <c r="BF149" i="8"/>
  <c r="BF151" i="8"/>
  <c r="BF154" i="8"/>
  <c r="BF157" i="8"/>
  <c r="BF158" i="8"/>
  <c r="BF160" i="8"/>
  <c r="BF163" i="8"/>
  <c r="BF164" i="8"/>
  <c r="BF167" i="8"/>
  <c r="J92" i="8"/>
  <c r="BF125" i="8"/>
  <c r="BF127" i="8"/>
  <c r="BF128" i="8"/>
  <c r="BF129" i="8"/>
  <c r="BF130" i="8"/>
  <c r="BF135" i="8"/>
  <c r="BF141" i="8"/>
  <c r="BF142" i="8"/>
  <c r="BF143" i="8"/>
  <c r="BF144" i="8"/>
  <c r="BF152" i="8"/>
  <c r="BF153" i="8"/>
  <c r="BF155" i="8"/>
  <c r="BF161" i="8"/>
  <c r="BF162" i="8"/>
  <c r="BF165" i="8"/>
  <c r="J89" i="7"/>
  <c r="J121" i="7"/>
  <c r="BF129" i="7"/>
  <c r="BF143" i="7"/>
  <c r="BF154" i="7"/>
  <c r="BF160" i="7"/>
  <c r="BF167" i="7"/>
  <c r="BF180" i="7"/>
  <c r="BF185" i="7"/>
  <c r="BF188" i="7"/>
  <c r="BF190" i="7"/>
  <c r="BF194" i="7"/>
  <c r="BF195" i="7"/>
  <c r="BF197" i="7"/>
  <c r="BF198" i="7"/>
  <c r="BF200" i="7"/>
  <c r="BF204" i="7"/>
  <c r="BF206" i="7"/>
  <c r="BF209" i="7"/>
  <c r="BF210" i="7"/>
  <c r="BF211" i="7"/>
  <c r="BF224" i="7"/>
  <c r="BF233" i="7"/>
  <c r="BF239" i="7"/>
  <c r="BF242" i="7"/>
  <c r="E85" i="7"/>
  <c r="F121" i="7"/>
  <c r="BF126" i="7"/>
  <c r="BF127" i="7"/>
  <c r="BF131" i="7"/>
  <c r="BF133" i="7"/>
  <c r="BF140" i="7"/>
  <c r="BF144" i="7"/>
  <c r="BF146" i="7"/>
  <c r="BF149" i="7"/>
  <c r="BF153" i="7"/>
  <c r="BF158" i="7"/>
  <c r="BF159" i="7"/>
  <c r="BF161" i="7"/>
  <c r="BF162" i="7"/>
  <c r="BF165" i="7"/>
  <c r="BF176" i="7"/>
  <c r="BF179" i="7"/>
  <c r="BF181" i="7"/>
  <c r="BF183" i="7"/>
  <c r="BF184" i="7"/>
  <c r="BF189" i="7"/>
  <c r="BF191" i="7"/>
  <c r="BF199" i="7"/>
  <c r="BF202" i="7"/>
  <c r="BF205" i="7"/>
  <c r="BF208" i="7"/>
  <c r="BF212" i="7"/>
  <c r="BF216" i="7"/>
  <c r="BF217" i="7"/>
  <c r="BF220" i="7"/>
  <c r="BF221" i="7"/>
  <c r="BF222" i="7"/>
  <c r="BF225" i="7"/>
  <c r="BF241" i="7"/>
  <c r="BF132" i="7"/>
  <c r="BF135" i="7"/>
  <c r="BF136" i="7"/>
  <c r="BF137" i="7"/>
  <c r="BF138" i="7"/>
  <c r="BF141" i="7"/>
  <c r="BF148" i="7"/>
  <c r="BF151" i="7"/>
  <c r="BF152" i="7"/>
  <c r="BF156" i="7"/>
  <c r="BF166" i="7"/>
  <c r="BF174" i="7"/>
  <c r="BF177" i="7"/>
  <c r="BF182" i="7"/>
  <c r="BF186" i="7"/>
  <c r="BF196" i="7"/>
  <c r="BF207" i="7"/>
  <c r="BF214" i="7"/>
  <c r="BF215" i="7"/>
  <c r="BF219" i="7"/>
  <c r="BF223" i="7"/>
  <c r="BF227" i="7"/>
  <c r="BF229" i="7"/>
  <c r="BF230" i="7"/>
  <c r="BF235" i="7"/>
  <c r="BF236" i="7"/>
  <c r="BF238" i="7"/>
  <c r="BF128" i="7"/>
  <c r="BF130" i="7"/>
  <c r="BF134" i="7"/>
  <c r="BF139" i="7"/>
  <c r="BF142" i="7"/>
  <c r="BF147" i="7"/>
  <c r="BF150" i="7"/>
  <c r="BF155" i="7"/>
  <c r="BF157" i="7"/>
  <c r="BF168" i="7"/>
  <c r="BF169" i="7"/>
  <c r="BF170" i="7"/>
  <c r="BF171" i="7"/>
  <c r="BF172" i="7"/>
  <c r="BF173" i="7"/>
  <c r="BF175" i="7"/>
  <c r="BF178" i="7"/>
  <c r="BF187" i="7"/>
  <c r="BF192" i="7"/>
  <c r="BF201" i="7"/>
  <c r="BF203" i="7"/>
  <c r="BF213" i="7"/>
  <c r="BF218" i="7"/>
  <c r="BF226" i="7"/>
  <c r="BF232" i="7"/>
  <c r="BF234" i="7"/>
  <c r="BF237" i="7"/>
  <c r="J117" i="6"/>
  <c r="BF125" i="6"/>
  <c r="BF126" i="6"/>
  <c r="BF128" i="6"/>
  <c r="BF129" i="6"/>
  <c r="BF131" i="6"/>
  <c r="BF133" i="6"/>
  <c r="BF145" i="6"/>
  <c r="BF147" i="6"/>
  <c r="BF149" i="6"/>
  <c r="BF150" i="6"/>
  <c r="BF159" i="6"/>
  <c r="BF164" i="6"/>
  <c r="BF170" i="6"/>
  <c r="BF176" i="6"/>
  <c r="BF180" i="6"/>
  <c r="BF182" i="6"/>
  <c r="BF186" i="6"/>
  <c r="BF188" i="6"/>
  <c r="BF190" i="6"/>
  <c r="BF197" i="6"/>
  <c r="BF201" i="6"/>
  <c r="BF202" i="6"/>
  <c r="BF205" i="6"/>
  <c r="BF209" i="6"/>
  <c r="BF214" i="6"/>
  <c r="F92" i="6"/>
  <c r="J120" i="6"/>
  <c r="BF134" i="6"/>
  <c r="BF135" i="6"/>
  <c r="BF136" i="6"/>
  <c r="BF137" i="6"/>
  <c r="BF141" i="6"/>
  <c r="BF142" i="6"/>
  <c r="BF144" i="6"/>
  <c r="BF154" i="6"/>
  <c r="BF156" i="6"/>
  <c r="BF165" i="6"/>
  <c r="BF166" i="6"/>
  <c r="BF169" i="6"/>
  <c r="BF181" i="6"/>
  <c r="BF184" i="6"/>
  <c r="BF187" i="6"/>
  <c r="BF194" i="6"/>
  <c r="BF195" i="6"/>
  <c r="BF196" i="6"/>
  <c r="BF200" i="6"/>
  <c r="BF207" i="6"/>
  <c r="BF210" i="6"/>
  <c r="E113" i="6"/>
  <c r="BF127" i="6"/>
  <c r="BF138" i="6"/>
  <c r="BF139" i="6"/>
  <c r="BF143" i="6"/>
  <c r="BF146" i="6"/>
  <c r="BF148" i="6"/>
  <c r="BF151" i="6"/>
  <c r="BF152" i="6"/>
  <c r="BF158" i="6"/>
  <c r="BF163" i="6"/>
  <c r="BF172" i="6"/>
  <c r="BF174" i="6"/>
  <c r="BF175" i="6"/>
  <c r="BF178" i="6"/>
  <c r="BF183" i="6"/>
  <c r="BF185" i="6"/>
  <c r="BF191" i="6"/>
  <c r="BF192" i="6"/>
  <c r="BF193" i="6"/>
  <c r="BF203" i="6"/>
  <c r="BF204" i="6"/>
  <c r="BF206" i="6"/>
  <c r="BF211" i="6"/>
  <c r="BF130" i="6"/>
  <c r="BF132" i="6"/>
  <c r="BF140" i="6"/>
  <c r="BF153" i="6"/>
  <c r="BF155" i="6"/>
  <c r="BF157" i="6"/>
  <c r="BF162" i="6"/>
  <c r="BF167" i="6"/>
  <c r="BF168" i="6"/>
  <c r="BF171" i="6"/>
  <c r="BF177" i="6"/>
  <c r="BF179" i="6"/>
  <c r="BF189" i="6"/>
  <c r="BF198" i="6"/>
  <c r="BF213" i="6"/>
  <c r="F92" i="5"/>
  <c r="J127" i="5"/>
  <c r="BF148" i="5"/>
  <c r="BF155" i="5"/>
  <c r="BF156" i="5"/>
  <c r="BF157" i="5"/>
  <c r="BF158" i="5"/>
  <c r="BF162" i="5"/>
  <c r="BF168" i="5"/>
  <c r="BF169" i="5"/>
  <c r="BF170" i="5"/>
  <c r="BF173" i="5"/>
  <c r="BF176" i="5"/>
  <c r="BF177" i="5"/>
  <c r="BF183" i="5"/>
  <c r="BF187" i="5"/>
  <c r="BF203" i="5"/>
  <c r="BF205" i="5"/>
  <c r="BF209" i="5"/>
  <c r="BF212" i="5"/>
  <c r="BF215" i="5"/>
  <c r="BF216" i="5"/>
  <c r="BF217" i="5"/>
  <c r="BF221" i="5"/>
  <c r="BF226" i="5"/>
  <c r="BF232" i="5"/>
  <c r="BF233" i="5"/>
  <c r="BF239" i="5"/>
  <c r="BF254" i="5"/>
  <c r="BF256" i="5"/>
  <c r="BF260" i="5"/>
  <c r="BF267" i="5"/>
  <c r="BF268" i="5"/>
  <c r="BF280" i="5"/>
  <c r="BF290" i="5"/>
  <c r="BF292" i="5"/>
  <c r="BF295" i="5"/>
  <c r="BF297" i="5"/>
  <c r="BF303" i="5"/>
  <c r="BF307" i="5"/>
  <c r="BF308" i="5"/>
  <c r="BF310" i="5"/>
  <c r="BF312" i="5"/>
  <c r="BF315" i="5"/>
  <c r="BF316" i="5"/>
  <c r="BF317" i="5"/>
  <c r="BF324" i="5"/>
  <c r="BF334" i="5"/>
  <c r="BF336" i="5"/>
  <c r="BF346" i="5"/>
  <c r="BF348" i="5"/>
  <c r="BF349" i="5"/>
  <c r="BF350" i="5"/>
  <c r="BF369" i="5"/>
  <c r="BF380" i="5"/>
  <c r="BF388" i="5"/>
  <c r="BF389" i="5"/>
  <c r="BF399" i="5"/>
  <c r="BF400" i="5"/>
  <c r="BF408" i="5"/>
  <c r="BF410" i="5"/>
  <c r="BF416" i="5"/>
  <c r="BF422" i="5"/>
  <c r="BF423" i="5"/>
  <c r="BF135" i="5"/>
  <c r="BF138" i="5"/>
  <c r="BF141" i="5"/>
  <c r="BF142" i="5"/>
  <c r="BF143" i="5"/>
  <c r="BF145" i="5"/>
  <c r="BF146" i="5"/>
  <c r="BF147" i="5"/>
  <c r="BF150" i="5"/>
  <c r="BF160" i="5"/>
  <c r="BF163" i="5"/>
  <c r="BF165" i="5"/>
  <c r="BF174" i="5"/>
  <c r="BF178" i="5"/>
  <c r="BF179" i="5"/>
  <c r="BF182" i="5"/>
  <c r="BF184" i="5"/>
  <c r="BF185" i="5"/>
  <c r="BF188" i="5"/>
  <c r="BF190" i="5"/>
  <c r="BF196" i="5"/>
  <c r="BF198" i="5"/>
  <c r="BF199" i="5"/>
  <c r="BF201" i="5"/>
  <c r="BF204" i="5"/>
  <c r="BF206" i="5"/>
  <c r="BF213" i="5"/>
  <c r="BF214" i="5"/>
  <c r="BF218" i="5"/>
  <c r="BF222" i="5"/>
  <c r="BF237" i="5"/>
  <c r="BF238" i="5"/>
  <c r="BF241" i="5"/>
  <c r="BF242" i="5"/>
  <c r="BF243" i="5"/>
  <c r="BF245" i="5"/>
  <c r="BF251" i="5"/>
  <c r="BF257" i="5"/>
  <c r="BF258" i="5"/>
  <c r="BF259" i="5"/>
  <c r="BF263" i="5"/>
  <c r="BF270" i="5"/>
  <c r="BF271" i="5"/>
  <c r="BF276" i="5"/>
  <c r="BF282" i="5"/>
  <c r="BF283" i="5"/>
  <c r="BF284" i="5"/>
  <c r="BF299" i="5"/>
  <c r="BF309" i="5"/>
  <c r="BF319" i="5"/>
  <c r="BF321" i="5"/>
  <c r="BF325" i="5"/>
  <c r="BF328" i="5"/>
  <c r="BF341" i="5"/>
  <c r="BF344" i="5"/>
  <c r="BF345" i="5"/>
  <c r="BF352" i="5"/>
  <c r="BF355" i="5"/>
  <c r="BF358" i="5"/>
  <c r="BF364" i="5"/>
  <c r="BF366" i="5"/>
  <c r="BF371" i="5"/>
  <c r="BF373" i="5"/>
  <c r="BF374" i="5"/>
  <c r="BF384" i="5"/>
  <c r="BF385" i="5"/>
  <c r="BF402" i="5"/>
  <c r="BF403" i="5"/>
  <c r="BF405" i="5"/>
  <c r="BF409" i="5"/>
  <c r="BF411" i="5"/>
  <c r="BF418" i="5"/>
  <c r="BF420" i="5"/>
  <c r="J92" i="5"/>
  <c r="BF137" i="5"/>
  <c r="BF139" i="5"/>
  <c r="BF149" i="5"/>
  <c r="BF152" i="5"/>
  <c r="BF153" i="5"/>
  <c r="BF154" i="5"/>
  <c r="BF159" i="5"/>
  <c r="BF166" i="5"/>
  <c r="BF167" i="5"/>
  <c r="BF181" i="5"/>
  <c r="BF193" i="5"/>
  <c r="BF195" i="5"/>
  <c r="BF220" i="5"/>
  <c r="BF223" i="5"/>
  <c r="BF224" i="5"/>
  <c r="BF225" i="5"/>
  <c r="BF227" i="5"/>
  <c r="BF231" i="5"/>
  <c r="BF234" i="5"/>
  <c r="BF236" i="5"/>
  <c r="BF244" i="5"/>
  <c r="BF247" i="5"/>
  <c r="BF248" i="5"/>
  <c r="BF250" i="5"/>
  <c r="BF269" i="5"/>
  <c r="BF272" i="5"/>
  <c r="BF273" i="5"/>
  <c r="BF277" i="5"/>
  <c r="BF279" i="5"/>
  <c r="BF286" i="5"/>
  <c r="BF287" i="5"/>
  <c r="BF288" i="5"/>
  <c r="BF291" i="5"/>
  <c r="BF293" i="5"/>
  <c r="BF300" i="5"/>
  <c r="BF304" i="5"/>
  <c r="BF305" i="5"/>
  <c r="BF306" i="5"/>
  <c r="BF311" i="5"/>
  <c r="BF314" i="5"/>
  <c r="BF318" i="5"/>
  <c r="BF320" i="5"/>
  <c r="BF323" i="5"/>
  <c r="BF327" i="5"/>
  <c r="BF333" i="5"/>
  <c r="BF335" i="5"/>
  <c r="BF337" i="5"/>
  <c r="BF338" i="5"/>
  <c r="BF339" i="5"/>
  <c r="BF342" i="5"/>
  <c r="BF351" i="5"/>
  <c r="BF353" i="5"/>
  <c r="BF356" i="5"/>
  <c r="BF360" i="5"/>
  <c r="BF361" i="5"/>
  <c r="BF368" i="5"/>
  <c r="BF372" i="5"/>
  <c r="BF378" i="5"/>
  <c r="BF382" i="5"/>
  <c r="BF386" i="5"/>
  <c r="BF391" i="5"/>
  <c r="BF393" i="5"/>
  <c r="BF407" i="5"/>
  <c r="BF412" i="5"/>
  <c r="BF414" i="5"/>
  <c r="BF417" i="5"/>
  <c r="E85" i="5"/>
  <c r="BF136" i="5"/>
  <c r="BF140" i="5"/>
  <c r="BF144" i="5"/>
  <c r="BF151" i="5"/>
  <c r="BF161" i="5"/>
  <c r="BF164" i="5"/>
  <c r="BF171" i="5"/>
  <c r="BF172" i="5"/>
  <c r="BF175" i="5"/>
  <c r="BF180" i="5"/>
  <c r="BF186" i="5"/>
  <c r="BF189" i="5"/>
  <c r="BF192" i="5"/>
  <c r="BF194" i="5"/>
  <c r="BF197" i="5"/>
  <c r="BF200" i="5"/>
  <c r="BF202" i="5"/>
  <c r="BF207" i="5"/>
  <c r="BF208" i="5"/>
  <c r="BF210" i="5"/>
  <c r="BF211" i="5"/>
  <c r="BF219" i="5"/>
  <c r="BF230" i="5"/>
  <c r="BF235" i="5"/>
  <c r="BF240" i="5"/>
  <c r="BF249" i="5"/>
  <c r="BF252" i="5"/>
  <c r="BF253" i="5"/>
  <c r="BF255" i="5"/>
  <c r="BF261" i="5"/>
  <c r="BF262" i="5"/>
  <c r="BF264" i="5"/>
  <c r="BF265" i="5"/>
  <c r="BF266" i="5"/>
  <c r="BF275" i="5"/>
  <c r="BF278" i="5"/>
  <c r="BF281" i="5"/>
  <c r="BF285" i="5"/>
  <c r="BF289" i="5"/>
  <c r="BF294" i="5"/>
  <c r="BF296" i="5"/>
  <c r="BF298" i="5"/>
  <c r="BF301" i="5"/>
  <c r="BF313" i="5"/>
  <c r="BF322" i="5"/>
  <c r="BF326" i="5"/>
  <c r="BF329" i="5"/>
  <c r="BF331" i="5"/>
  <c r="BF332" i="5"/>
  <c r="BF340" i="5"/>
  <c r="BF343" i="5"/>
  <c r="BF354" i="5"/>
  <c r="BF357" i="5"/>
  <c r="BF359" i="5"/>
  <c r="BF362" i="5"/>
  <c r="BF365" i="5"/>
  <c r="BF367" i="5"/>
  <c r="BF370" i="5"/>
  <c r="BF375" i="5"/>
  <c r="BF376" i="5"/>
  <c r="BF377" i="5"/>
  <c r="BF381" i="5"/>
  <c r="BF383" i="5"/>
  <c r="BF387" i="5"/>
  <c r="BF390" i="5"/>
  <c r="BF392" i="5"/>
  <c r="BF395" i="5"/>
  <c r="BF396" i="5"/>
  <c r="BF398" i="5"/>
  <c r="BF406" i="5"/>
  <c r="BF415" i="5"/>
  <c r="BF419" i="5"/>
  <c r="J89" i="4"/>
  <c r="J92" i="4"/>
  <c r="F116" i="4"/>
  <c r="BF127" i="4"/>
  <c r="BF131" i="4"/>
  <c r="BF132" i="4"/>
  <c r="BF133" i="4"/>
  <c r="BF136" i="4"/>
  <c r="BF128" i="4"/>
  <c r="BF130" i="4"/>
  <c r="BF134" i="4"/>
  <c r="BF138" i="4"/>
  <c r="BF139" i="4"/>
  <c r="BF141" i="4"/>
  <c r="BF142" i="4"/>
  <c r="BF122" i="4"/>
  <c r="BF123" i="4"/>
  <c r="BF126" i="4"/>
  <c r="BF129" i="4"/>
  <c r="BF137" i="4"/>
  <c r="E85" i="4"/>
  <c r="BF125" i="4"/>
  <c r="BF135" i="4"/>
  <c r="BF140" i="4"/>
  <c r="BK134" i="2"/>
  <c r="J134" i="2" s="1"/>
  <c r="J97" i="2" s="1"/>
  <c r="BF130" i="3"/>
  <c r="BF133" i="3"/>
  <c r="BF135" i="3"/>
  <c r="BF170" i="3"/>
  <c r="BF171" i="3"/>
  <c r="BF173" i="3"/>
  <c r="BF176" i="3"/>
  <c r="BF194" i="3"/>
  <c r="F92" i="3"/>
  <c r="J92" i="3"/>
  <c r="J115" i="3"/>
  <c r="BF124" i="3"/>
  <c r="BF128" i="3"/>
  <c r="BF132" i="3"/>
  <c r="BF136" i="3"/>
  <c r="BF139" i="3"/>
  <c r="BF140" i="3"/>
  <c r="BF141" i="3"/>
  <c r="BF142" i="3"/>
  <c r="BF143" i="3"/>
  <c r="BF145" i="3"/>
  <c r="BF147" i="3"/>
  <c r="BF149" i="3"/>
  <c r="BF150" i="3"/>
  <c r="BF152" i="3"/>
  <c r="BF157" i="3"/>
  <c r="BF163" i="3"/>
  <c r="BF166" i="3"/>
  <c r="BF167" i="3"/>
  <c r="BF168" i="3"/>
  <c r="BF172" i="3"/>
  <c r="BF175" i="3"/>
  <c r="BF179" i="3"/>
  <c r="BF185" i="3"/>
  <c r="BF193" i="3"/>
  <c r="BF197" i="3"/>
  <c r="BF198" i="3"/>
  <c r="BF201" i="3"/>
  <c r="BF202" i="3"/>
  <c r="BF208" i="3"/>
  <c r="E111" i="3"/>
  <c r="BF125" i="3"/>
  <c r="BF126" i="3"/>
  <c r="BF127" i="3"/>
  <c r="BF131" i="3"/>
  <c r="BF138" i="3"/>
  <c r="BF146" i="3"/>
  <c r="BF151" i="3"/>
  <c r="BF155" i="3"/>
  <c r="BF156" i="3"/>
  <c r="BF159" i="3"/>
  <c r="BF161" i="3"/>
  <c r="BF164" i="3"/>
  <c r="BF177" i="3"/>
  <c r="BF178" i="3"/>
  <c r="BF181" i="3"/>
  <c r="BF187" i="3"/>
  <c r="BF190" i="3"/>
  <c r="BF192" i="3"/>
  <c r="BF195" i="3"/>
  <c r="BF200" i="3"/>
  <c r="BF203" i="3"/>
  <c r="BF206" i="3"/>
  <c r="BF207" i="3"/>
  <c r="BF209" i="3"/>
  <c r="BF211" i="3"/>
  <c r="BF129" i="3"/>
  <c r="BF134" i="3"/>
  <c r="BF137" i="3"/>
  <c r="BF148" i="3"/>
  <c r="BF153" i="3"/>
  <c r="BF154" i="3"/>
  <c r="BF160" i="3"/>
  <c r="BF162" i="3"/>
  <c r="BF165" i="3"/>
  <c r="BF169" i="3"/>
  <c r="BF174" i="3"/>
  <c r="BF180" i="3"/>
  <c r="BF182" i="3"/>
  <c r="BF183" i="3"/>
  <c r="BF184" i="3"/>
  <c r="BF186" i="3"/>
  <c r="BF189" i="3"/>
  <c r="BF191" i="3"/>
  <c r="BF196" i="3"/>
  <c r="BF199" i="3"/>
  <c r="BF204" i="3"/>
  <c r="BF205" i="3"/>
  <c r="BF210" i="3"/>
  <c r="J127" i="2"/>
  <c r="BF141" i="2"/>
  <c r="BF149" i="2"/>
  <c r="BF165" i="2"/>
  <c r="BF170" i="2"/>
  <c r="BF175" i="2"/>
  <c r="BF301" i="2"/>
  <c r="BF303" i="2"/>
  <c r="BF476" i="2"/>
  <c r="BF489" i="2"/>
  <c r="BF492" i="2"/>
  <c r="BF690" i="2"/>
  <c r="BF696" i="2"/>
  <c r="BF729" i="2"/>
  <c r="BF745" i="2"/>
  <c r="BF878" i="2"/>
  <c r="BF883" i="2"/>
  <c r="BF886" i="2"/>
  <c r="BF891" i="2"/>
  <c r="BF913" i="2"/>
  <c r="BF921" i="2"/>
  <c r="BF922" i="2"/>
  <c r="BF931" i="2"/>
  <c r="BF977" i="2"/>
  <c r="BF993" i="2"/>
  <c r="BF1007" i="2"/>
  <c r="BF1224" i="2"/>
  <c r="BF1231" i="2"/>
  <c r="BF147" i="2"/>
  <c r="BF219" i="2"/>
  <c r="BF227" i="2"/>
  <c r="BF291" i="2"/>
  <c r="BF299" i="2"/>
  <c r="BF361" i="2"/>
  <c r="BF466" i="2"/>
  <c r="BF483" i="2"/>
  <c r="BF485" i="2"/>
  <c r="BF495" i="2"/>
  <c r="BF584" i="2"/>
  <c r="BF597" i="2"/>
  <c r="BF702" i="2"/>
  <c r="BF715" i="2"/>
  <c r="BF721" i="2"/>
  <c r="BF723" i="2"/>
  <c r="BF731" i="2"/>
  <c r="BF884" i="2"/>
  <c r="BF893" i="2"/>
  <c r="BF917" i="2"/>
  <c r="BF928" i="2"/>
  <c r="BF929" i="2"/>
  <c r="BF982" i="2"/>
  <c r="BF999" i="2"/>
  <c r="BF1006" i="2"/>
  <c r="BF1019" i="2"/>
  <c r="BF1021" i="2"/>
  <c r="BF1026" i="2"/>
  <c r="BF1032" i="2"/>
  <c r="BF1034" i="2"/>
  <c r="BF1038" i="2"/>
  <c r="BF1040" i="2"/>
  <c r="BF1044" i="2"/>
  <c r="BF1045" i="2"/>
  <c r="BF1047" i="2"/>
  <c r="BF1053" i="2"/>
  <c r="BF1054" i="2"/>
  <c r="BF1056" i="2"/>
  <c r="BF1060" i="2"/>
  <c r="BF1062" i="2"/>
  <c r="BF1063" i="2"/>
  <c r="BF1065" i="2"/>
  <c r="BF1069" i="2"/>
  <c r="BF1075" i="2"/>
  <c r="BF1077" i="2"/>
  <c r="BF1082" i="2"/>
  <c r="BF1087" i="2"/>
  <c r="BF1089" i="2"/>
  <c r="BF1131" i="2"/>
  <c r="BF1133" i="2"/>
  <c r="BF1138" i="2"/>
  <c r="BF1150" i="2"/>
  <c r="BF1152" i="2"/>
  <c r="BF1157" i="2"/>
  <c r="BF1162" i="2"/>
  <c r="BF1164" i="2"/>
  <c r="BF1220" i="2"/>
  <c r="BF1222" i="2"/>
  <c r="BF1237" i="2"/>
  <c r="F92" i="2"/>
  <c r="BF136" i="2"/>
  <c r="BF154" i="2"/>
  <c r="BF159" i="2"/>
  <c r="BF232" i="2"/>
  <c r="BF237" i="2"/>
  <c r="BF304" i="2"/>
  <c r="BF367" i="2"/>
  <c r="BF456" i="2"/>
  <c r="BF477" i="2"/>
  <c r="BF493" i="2"/>
  <c r="BF843" i="2"/>
  <c r="BF879" i="2"/>
  <c r="BF880" i="2"/>
  <c r="BF888" i="2"/>
  <c r="BF895" i="2"/>
  <c r="BF904" i="2"/>
  <c r="BF912" i="2"/>
  <c r="BF915" i="2"/>
  <c r="BF923" i="2"/>
  <c r="BF1226" i="2"/>
  <c r="BF1227" i="2"/>
  <c r="BF1238" i="2"/>
  <c r="E85" i="2"/>
  <c r="BF472" i="2"/>
  <c r="BF497" i="2"/>
  <c r="BF499" i="2"/>
  <c r="BF590" i="2"/>
  <c r="BF709" i="2"/>
  <c r="BF738" i="2"/>
  <c r="BF881" i="2"/>
  <c r="BF897" i="2"/>
  <c r="BF905" i="2"/>
  <c r="BF995" i="2"/>
  <c r="BF996" i="2"/>
  <c r="BF997" i="2"/>
  <c r="BF1005" i="2"/>
  <c r="BF1012" i="2"/>
  <c r="BF1013" i="2"/>
  <c r="BF1229" i="2"/>
  <c r="F35" i="2"/>
  <c r="BB95" i="1" s="1"/>
  <c r="F37" i="3"/>
  <c r="BD96" i="1" s="1"/>
  <c r="F33" i="3"/>
  <c r="AZ96" i="1"/>
  <c r="F36" i="4"/>
  <c r="BC97" i="1"/>
  <c r="F35" i="4"/>
  <c r="BB97" i="1" s="1"/>
  <c r="F35" i="5"/>
  <c r="BB98" i="1" s="1"/>
  <c r="F35" i="6"/>
  <c r="BB99" i="1"/>
  <c r="F33" i="7"/>
  <c r="AZ100" i="1"/>
  <c r="F36" i="8"/>
  <c r="BC101" i="1" s="1"/>
  <c r="J33" i="9"/>
  <c r="AV102" i="1" s="1"/>
  <c r="F36" i="2"/>
  <c r="BC95" i="1" s="1"/>
  <c r="J33" i="3"/>
  <c r="AV96" i="1"/>
  <c r="F37" i="4"/>
  <c r="BD97" i="1" s="1"/>
  <c r="J33" i="4"/>
  <c r="AV97" i="1" s="1"/>
  <c r="F37" i="5"/>
  <c r="BD98" i="1"/>
  <c r="F33" i="5"/>
  <c r="AZ98" i="1"/>
  <c r="F37" i="6"/>
  <c r="BD99" i="1" s="1"/>
  <c r="F36" i="6"/>
  <c r="BC99" i="1" s="1"/>
  <c r="J33" i="7"/>
  <c r="AV100" i="1"/>
  <c r="J33" i="8"/>
  <c r="AV101" i="1"/>
  <c r="F33" i="9"/>
  <c r="AZ102" i="1" s="1"/>
  <c r="F37" i="9"/>
  <c r="BD102" i="1" s="1"/>
  <c r="J33" i="2"/>
  <c r="AV95" i="1" s="1"/>
  <c r="F35" i="3"/>
  <c r="BB96" i="1"/>
  <c r="F36" i="3"/>
  <c r="BC96" i="1" s="1"/>
  <c r="J33" i="5"/>
  <c r="AV98" i="1" s="1"/>
  <c r="F33" i="6"/>
  <c r="AZ99" i="1"/>
  <c r="F36" i="7"/>
  <c r="BC100" i="1"/>
  <c r="F33" i="8"/>
  <c r="AZ101" i="1" s="1"/>
  <c r="F35" i="8"/>
  <c r="BB101" i="1" s="1"/>
  <c r="F36" i="9"/>
  <c r="BC102" i="1"/>
  <c r="F37" i="2"/>
  <c r="BD95" i="1" s="1"/>
  <c r="F33" i="2"/>
  <c r="AZ95" i="1" s="1"/>
  <c r="F33" i="4"/>
  <c r="AZ97" i="1" s="1"/>
  <c r="F36" i="5"/>
  <c r="BC98" i="1"/>
  <c r="J33" i="6"/>
  <c r="AV99" i="1"/>
  <c r="F35" i="7"/>
  <c r="BB100" i="1"/>
  <c r="F37" i="7"/>
  <c r="BD100" i="1"/>
  <c r="F37" i="8"/>
  <c r="BD101" i="1"/>
  <c r="F35" i="9"/>
  <c r="BB102" i="1" s="1"/>
  <c r="J144" i="3" l="1"/>
  <c r="J99" i="3" s="1"/>
  <c r="BK133" i="5"/>
  <c r="J133" i="5" s="1"/>
  <c r="J30" i="5" s="1"/>
  <c r="P123" i="6"/>
  <c r="AU99" i="1"/>
  <c r="R889" i="2"/>
  <c r="R133" i="2" s="1"/>
  <c r="P122" i="9"/>
  <c r="AU102" i="1"/>
  <c r="T123" i="6"/>
  <c r="R122" i="9"/>
  <c r="R122" i="8"/>
  <c r="T122" i="9"/>
  <c r="P124" i="7"/>
  <c r="AU100" i="1"/>
  <c r="BK122" i="9"/>
  <c r="J122" i="9" s="1"/>
  <c r="J30" i="9" s="1"/>
  <c r="AG102" i="1" s="1"/>
  <c r="P120" i="4"/>
  <c r="P119" i="4"/>
  <c r="AU97" i="1"/>
  <c r="P134" i="2"/>
  <c r="T122" i="8"/>
  <c r="R160" i="6"/>
  <c r="R123" i="6"/>
  <c r="R122" i="3"/>
  <c r="R121" i="3" s="1"/>
  <c r="T889" i="2"/>
  <c r="P122" i="8"/>
  <c r="AU101" i="1"/>
  <c r="T124" i="7"/>
  <c r="T228" i="5"/>
  <c r="T133" i="5"/>
  <c r="P228" i="5"/>
  <c r="P133" i="5" s="1"/>
  <c r="AU98" i="1" s="1"/>
  <c r="T122" i="3"/>
  <c r="T121" i="3"/>
  <c r="P889" i="2"/>
  <c r="R124" i="7"/>
  <c r="R228" i="5"/>
  <c r="R133" i="5"/>
  <c r="T120" i="4"/>
  <c r="T119" i="4"/>
  <c r="R120" i="4"/>
  <c r="R119" i="4"/>
  <c r="P122" i="3"/>
  <c r="P121" i="3"/>
  <c r="AU96" i="1"/>
  <c r="T134" i="2"/>
  <c r="T133" i="2" s="1"/>
  <c r="BK124" i="7"/>
  <c r="J124" i="7"/>
  <c r="J96" i="7" s="1"/>
  <c r="BK889" i="2"/>
  <c r="BK133" i="2" s="1"/>
  <c r="J133" i="2" s="1"/>
  <c r="J96" i="2" s="1"/>
  <c r="J889" i="2"/>
  <c r="J102" i="2"/>
  <c r="BK120" i="4"/>
  <c r="J120" i="4"/>
  <c r="J97" i="4" s="1"/>
  <c r="J124" i="9"/>
  <c r="J98" i="9" s="1"/>
  <c r="BK160" i="6"/>
  <c r="J160" i="6"/>
  <c r="J98" i="6"/>
  <c r="BK122" i="8"/>
  <c r="J122" i="8"/>
  <c r="J96" i="8" s="1"/>
  <c r="AG98" i="1"/>
  <c r="J96" i="5"/>
  <c r="J228" i="5"/>
  <c r="J99" i="5"/>
  <c r="BK121" i="3"/>
  <c r="J121" i="3"/>
  <c r="J96" i="3" s="1"/>
  <c r="F34" i="2"/>
  <c r="BA95" i="1" s="1"/>
  <c r="F34" i="7"/>
  <c r="BA100" i="1" s="1"/>
  <c r="AZ94" i="1"/>
  <c r="W29" i="1" s="1"/>
  <c r="J34" i="3"/>
  <c r="AW96" i="1"/>
  <c r="AT96" i="1"/>
  <c r="J34" i="4"/>
  <c r="AW97" i="1" s="1"/>
  <c r="AT97" i="1" s="1"/>
  <c r="F34" i="5"/>
  <c r="BA98" i="1"/>
  <c r="J34" i="6"/>
  <c r="AW99" i="1"/>
  <c r="AT99" i="1"/>
  <c r="F34" i="8"/>
  <c r="BA101" i="1" s="1"/>
  <c r="BC94" i="1"/>
  <c r="W32" i="1" s="1"/>
  <c r="F34" i="9"/>
  <c r="BA102" i="1" s="1"/>
  <c r="J30" i="7"/>
  <c r="F34" i="3"/>
  <c r="BA96" i="1"/>
  <c r="F34" i="4"/>
  <c r="BA97" i="1"/>
  <c r="J34" i="5"/>
  <c r="AW98" i="1"/>
  <c r="AT98" i="1"/>
  <c r="AN98" i="1"/>
  <c r="F34" i="6"/>
  <c r="BA99" i="1"/>
  <c r="J34" i="8"/>
  <c r="AW101" i="1"/>
  <c r="AT101" i="1"/>
  <c r="BD94" i="1"/>
  <c r="W33" i="1" s="1"/>
  <c r="J34" i="9"/>
  <c r="AW102" i="1" s="1"/>
  <c r="AT102" i="1" s="1"/>
  <c r="J34" i="2"/>
  <c r="AW95" i="1" s="1"/>
  <c r="AT95" i="1" s="1"/>
  <c r="J34" i="7"/>
  <c r="AW100" i="1"/>
  <c r="AT100" i="1"/>
  <c r="BB94" i="1"/>
  <c r="AX94" i="1" s="1"/>
  <c r="AN102" i="1" l="1"/>
  <c r="P133" i="2"/>
  <c r="AU95" i="1"/>
  <c r="AG100" i="1"/>
  <c r="BK123" i="6"/>
  <c r="J123" i="6"/>
  <c r="J30" i="6" s="1"/>
  <c r="AG99" i="1" s="1"/>
  <c r="J96" i="9"/>
  <c r="BK119" i="4"/>
  <c r="J119" i="4"/>
  <c r="J96" i="4" s="1"/>
  <c r="J39" i="9"/>
  <c r="J39" i="7"/>
  <c r="J39" i="5"/>
  <c r="AN100" i="1"/>
  <c r="AU94" i="1"/>
  <c r="AV94" i="1"/>
  <c r="AK29" i="1" s="1"/>
  <c r="J30" i="8"/>
  <c r="AG101" i="1"/>
  <c r="J30" i="3"/>
  <c r="AG96" i="1"/>
  <c r="AN96" i="1"/>
  <c r="BA94" i="1"/>
  <c r="AW94" i="1" s="1"/>
  <c r="AK30" i="1" s="1"/>
  <c r="J30" i="2"/>
  <c r="AG95" i="1" s="1"/>
  <c r="AY94" i="1"/>
  <c r="W31" i="1"/>
  <c r="J39" i="6" l="1"/>
  <c r="J39" i="8"/>
  <c r="J96" i="6"/>
  <c r="J39" i="3"/>
  <c r="J39" i="2"/>
  <c r="AN95" i="1"/>
  <c r="AN99" i="1"/>
  <c r="AN101" i="1"/>
  <c r="J30" i="4"/>
  <c r="AG97" i="1"/>
  <c r="AG94" i="1" s="1"/>
  <c r="AK26" i="1" s="1"/>
  <c r="AK35" i="1" s="1"/>
  <c r="W30" i="1"/>
  <c r="AT94" i="1"/>
  <c r="J39" i="4" l="1"/>
  <c r="AN94" i="1"/>
  <c r="AN97" i="1"/>
</calcChain>
</file>

<file path=xl/sharedStrings.xml><?xml version="1.0" encoding="utf-8"?>
<sst xmlns="http://schemas.openxmlformats.org/spreadsheetml/2006/main" count="21263" uniqueCount="2643">
  <si>
    <t>Export Komplet</t>
  </si>
  <si>
    <t/>
  </si>
  <si>
    <t>2.0</t>
  </si>
  <si>
    <t>ZAMOK</t>
  </si>
  <si>
    <t>False</t>
  </si>
  <si>
    <t>{f9df422b-7540-4f4b-b1bd-79c25458690e}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</si>
  <si>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</si>
  <si>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</si>
  <si>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</si>
  <si>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</si>
  <si>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</si>
  <si>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</si>
  <si>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</si>
  <si>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2023-37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</si>
  <si>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</si>
  <si>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</si>
  <si>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ubytovacích kapacít - ŠDĽŠ, blok C, Študentská 17, TU vo Zvolene</t>
  </si>
  <si>
    <t>JKSO:</t>
  </si>
  <si>
    <t>KS:</t>
  </si>
  <si>
    <t>Miesto:</t>
  </si>
  <si>
    <t>Zvolen</t>
  </si>
  <si>
    <t>Dátum:</t>
  </si>
  <si>
    <t>31. 1. 2024</t>
  </si>
  <si>
    <t>Objednávateľ:</t>
  </si>
  <si>
    <t>IČO:</t>
  </si>
  <si>
    <t>Technická univerzita vo Zvolene</t>
  </si>
  <si>
    <t>IČ DPH:</t>
  </si>
  <si>
    <t>Zhotoviteľ:</t>
  </si>
  <si>
    <t>Vyplň údaj</t>
  </si>
  <si>
    <t>Projektant:</t>
  </si>
  <si>
    <t>Ing. arch. Richard Halama</t>
  </si>
  <si>
    <t>True</t>
  </si>
  <si>
    <t>Spracovateľ:</t>
  </si>
  <si>
    <t>Ing. Dušan Kozák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</si>
  <si>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</si>
  <si>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</si>
  <si>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</si>
  <si>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</si>
  <si>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</si>
  <si>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</si>
  <si>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</si>
  <si>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</si>
  <si>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</si>
  <si>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</si>
  <si>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</si>
  <si>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</si>
  <si>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</si>
  <si>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</si>
  <si>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</si>
  <si>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</si>
  <si>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</si>
  <si>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</si>
  <si>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</si>
  <si>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</si>
  <si>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</si>
  <si>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</si>
  <si>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</si>
  <si>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</si>
  <si>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</si>
  <si>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</si>
  <si>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</si>
  <si>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</si>
  <si>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</si>
  <si>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</si>
  <si>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</si>
  <si>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</si>
  <si>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</si>
  <si>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</si>
  <si>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</si>
  <si>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</si>
  <si>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</si>
  <si>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</si>
  <si>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</si>
  <si>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</si>
  <si>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</si>
  <si>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</si>
  <si>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</si>
  <si>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</si>
  <si>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</si>
  <si>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</si>
  <si>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</si>
  <si>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Študentský internát blok C</t>
  </si>
  <si>
    <t>STA</t>
  </si>
  <si>
    <t>1</t>
  </si>
  <si>
    <t>{2173294e-5c6f-44e3-8e21-956e380f54cf}</t>
  </si>
  <si>
    <t>SO 02</t>
  </si>
  <si>
    <t>Zdravotechnika</t>
  </si>
  <si>
    <t>{6b3bd41c-3dee-45d7-9a38-a1787e80739e}</t>
  </si>
  <si>
    <t>SO 03</t>
  </si>
  <si>
    <t>Vetranie</t>
  </si>
  <si>
    <t>{76101511-5c18-4f4d-9a0f-34624f9841a8}</t>
  </si>
  <si>
    <t>SO 04</t>
  </si>
  <si>
    <t>Silnoprúd</t>
  </si>
  <si>
    <t>{3e2f4dc3-c0c1-4a6a-8524-9250b75f1daf}</t>
  </si>
  <si>
    <t>SO 05</t>
  </si>
  <si>
    <t>Prístupový systém</t>
  </si>
  <si>
    <t>{56018e98-9a8b-497b-bbc0-a69e09e27618}</t>
  </si>
  <si>
    <t>SO 06</t>
  </si>
  <si>
    <t>Štrukturovaná kabeláž</t>
  </si>
  <si>
    <t>{044c045e-4c23-4b83-997b-6967dfda802f}</t>
  </si>
  <si>
    <t>SO 07</t>
  </si>
  <si>
    <t>EPS</t>
  </si>
  <si>
    <t>{6fe8e44a-64b5-45f9-9f2f-af9ee9960767}</t>
  </si>
  <si>
    <t>SO 08</t>
  </si>
  <si>
    <t>HSP</t>
  </si>
  <si>
    <t>{f2cf2ad8-cfa8-4162-9314-011d9564f63b}</t>
  </si>
  <si>
    <t>KRYCÍ LIST ROZPOČTU</t>
  </si>
  <si>
    <t>Objekt:</t>
  </si>
  <si>
    <t>SO 01 - Študentský internát blok C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</si>
  <si>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</si>
  <si>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</si>
  <si>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</si>
  <si>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</si>
  <si>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</si>
  <si>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</si>
  <si>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</si>
  <si>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</si>
  <si>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</si>
  <si>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</si>
  <si>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</si>
  <si>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</si>
  <si>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</si>
  <si>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725 - Zdravotechnika - zariaďovacie predmety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</si>
  <si>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</si>
  <si>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</si>
  <si>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</si>
  <si>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</si>
  <si>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</si>
  <si>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</si>
  <si>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</si>
  <si>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</si>
  <si>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</si>
  <si>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</si>
  <si>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</si>
  <si>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</si>
  <si>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</si>
  <si>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</si>
  <si>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</si>
  <si>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</si>
  <si>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</si>
  <si>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</si>
  <si>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</si>
  <si>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</si>
  <si>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</si>
  <si>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</si>
  <si>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</si>
  <si>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</si>
  <si>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</si>
  <si>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</si>
  <si>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312275231.S</t>
  </si>
  <si>
    <t>Murivo výplňové (m3) z pórobetónových tvárnic PDK pevnosti P2 až P4, nad 400 do 600 kg/m3 hrúbky 300 mm</t>
  </si>
  <si>
    <t>m3</t>
  </si>
  <si>
    <t>4</t>
  </si>
  <si>
    <t>2</t>
  </si>
  <si>
    <t>200201655</t>
  </si>
  <si>
    <t>VV</t>
  </si>
  <si>
    <t>(1+1)*2,43*0,3"2.NP</t>
  </si>
  <si>
    <t>(1+1)*2,43*0,3"3.NP</t>
  </si>
  <si>
    <t>(1+1)*2,43*0,3"4.NP</t>
  </si>
  <si>
    <t>Súčet</t>
  </si>
  <si>
    <t>317160312.S</t>
  </si>
  <si>
    <t>Keramický preklad nosný šírky 70 mm, výšky 238 mm, dĺžky 1250 mm</t>
  </si>
  <si>
    <t>ks</t>
  </si>
  <si>
    <t>-600273089</t>
  </si>
  <si>
    <t>B2 preklady nad vybúrané otvory v priečkach</t>
  </si>
  <si>
    <t>16*2"2.NP</t>
  </si>
  <si>
    <t>21*2"3.NP</t>
  </si>
  <si>
    <t>21*2"4.NP</t>
  </si>
  <si>
    <t>317161312.S</t>
  </si>
  <si>
    <t>Pórobetónový preklad nenosný šírky 100 mm, výšky 249 mm, dĺžky 1250 mm</t>
  </si>
  <si>
    <t>1981872498</t>
  </si>
  <si>
    <t>4"4.NP</t>
  </si>
  <si>
    <t>317161313.S</t>
  </si>
  <si>
    <t>Pórobetónový preklad nenosný šírky 125 mm, výšky 249 mm, dĺžky 1250 mm</t>
  </si>
  <si>
    <t>1846443835</t>
  </si>
  <si>
    <t>18"2.NP</t>
  </si>
  <si>
    <t>23"3.NP</t>
  </si>
  <si>
    <t>21"4.NP</t>
  </si>
  <si>
    <t>5</t>
  </si>
  <si>
    <t>317161314.S</t>
  </si>
  <si>
    <t>Pórobetónový preklad nenosný šírky 150 mm, výšky 249 mm, dĺžky 1250 mm</t>
  </si>
  <si>
    <t>-912738893</t>
  </si>
  <si>
    <t>3+2+2"2.NP</t>
  </si>
  <si>
    <t>1+2+2"3.NP</t>
  </si>
  <si>
    <t>2+2"4.NP</t>
  </si>
  <si>
    <t>6</t>
  </si>
  <si>
    <t>340238265.S</t>
  </si>
  <si>
    <t>Zamurovanie otvorov plochy od 0,25 do 1 m2 z pórobetónových tvárnic hladkých hrúbky 150 mm</t>
  </si>
  <si>
    <t>m2</t>
  </si>
  <si>
    <t>-1283973260</t>
  </si>
  <si>
    <t>N1</t>
  </si>
  <si>
    <t>1,45*0,4*11"2.NP</t>
  </si>
  <si>
    <t>1,45*0,4*20"3.NP</t>
  </si>
  <si>
    <t>1,45*0,4*20"4.NP</t>
  </si>
  <si>
    <t>7</t>
  </si>
  <si>
    <t>340239265.S</t>
  </si>
  <si>
    <t>Zamurovanie otvorov plochy nad 1 do 4 m2 z pórobetónových tvárnic hladkých hrúbky 150 mm</t>
  </si>
  <si>
    <t>1203862933</t>
  </si>
  <si>
    <t>0,9*2,02*14+0,93*2,02*1"2.NP</t>
  </si>
  <si>
    <t>0,9*2,02*21+0,93*2,02*2"3.NP</t>
  </si>
  <si>
    <t>0,9*2,02*21+0,93*2,02*2"4.NP</t>
  </si>
  <si>
    <t>8</t>
  </si>
  <si>
    <t>342272031.S</t>
  </si>
  <si>
    <t>Priečky z pórobetónových tvárnic hladkých s objemovou hmotnosťou do 600 kg/m3 hrúbky 100 mm</t>
  </si>
  <si>
    <t>-313971670</t>
  </si>
  <si>
    <t>(0,9*9+0,6)*2,68"2.NP</t>
  </si>
  <si>
    <t>(0,9*12+0,6*2)*2,68"3.NP</t>
  </si>
  <si>
    <t>(0,9*11+0,6*2+1,4+0,9+2,79+2,09+1,06)*2,68-0,9*2*2-0,7*2"4.NP</t>
  </si>
  <si>
    <t>9</t>
  </si>
  <si>
    <t>342272041.S</t>
  </si>
  <si>
    <t>Priečky z pórobetónových tvárnic hladkých s objemovou hmotnosťou do 600 kg/m3 hrúbky 125 mm</t>
  </si>
  <si>
    <t>-159290631</t>
  </si>
  <si>
    <t>2.NP</t>
  </si>
  <si>
    <t>(2,1+2,3)*2,68-0,8*2</t>
  </si>
  <si>
    <t>(3,45+2,18)*2,68-0,9*2-0,8*2</t>
  </si>
  <si>
    <t>(3,45+2,3)*2,68-0,9*2-0,8*2</t>
  </si>
  <si>
    <t>(3,6+2,18)*2,68-0,9*2-0,8*2</t>
  </si>
  <si>
    <t>(3,3+2,18)*2,68-0,9*2-0,8*2</t>
  </si>
  <si>
    <t>1,65*2,68-0,9*2</t>
  </si>
  <si>
    <t>(3,15+2,18)*2,68-0,9*2-0,8*2</t>
  </si>
  <si>
    <t>Medzisúčet</t>
  </si>
  <si>
    <t>3.NP</t>
  </si>
  <si>
    <t>(2,25+2,2)*2,68-0,8*2</t>
  </si>
  <si>
    <t>(3,45+2,30)*2,68-0,9*2-0,8*2</t>
  </si>
  <si>
    <t>(3,60+2,18)*2,68-0,9*2-0,8*2</t>
  </si>
  <si>
    <t>(3,30+2,18)*2,68-0,9*2-0,8*2</t>
  </si>
  <si>
    <t>4.NP</t>
  </si>
  <si>
    <t>(1,61+1,09)*2,68</t>
  </si>
  <si>
    <t>10</t>
  </si>
  <si>
    <t>342272051.S</t>
  </si>
  <si>
    <t>Priečky z pórobetónových tvárnic hladkých s objemovou hmotnosťou do 600 kg/m3 hrúbky 150 mm</t>
  </si>
  <si>
    <t>2002268885</t>
  </si>
  <si>
    <t>(1,75+6,1+1,75)*2,43-1*2</t>
  </si>
  <si>
    <t>(3,15+2,15)*2,68-0,9*2</t>
  </si>
  <si>
    <t>3,15*2,43-0,9*2</t>
  </si>
  <si>
    <t>11</t>
  </si>
  <si>
    <t>342948112.S</t>
  </si>
  <si>
    <t>Ukotvenie priečok k murovaným konštrukciám priskrutkovaním</t>
  </si>
  <si>
    <t>m</t>
  </si>
  <si>
    <t>-1556893855</t>
  </si>
  <si>
    <t>45*2,68"2.NP</t>
  </si>
  <si>
    <t>49*2,68"3.NP</t>
  </si>
  <si>
    <t>49*2,68"4.NP</t>
  </si>
  <si>
    <t>12</t>
  </si>
  <si>
    <t>342948115.S</t>
  </si>
  <si>
    <t>Ukončenie priečok hr. do 100 mm ku konštrukciám polyuretánovou penou</t>
  </si>
  <si>
    <t>-1414444758</t>
  </si>
  <si>
    <t>(0,9*9+0,6)"2.NP</t>
  </si>
  <si>
    <t>(0,9*12+0,6*2)"3.NP</t>
  </si>
  <si>
    <t>(0,9*11+0,6*2+1,4+0,9+2,79+2,09+1,06)"4.NP</t>
  </si>
  <si>
    <t>13</t>
  </si>
  <si>
    <t>342948116.S</t>
  </si>
  <si>
    <t>Ukončenie priečok hr. nad 100 mm ku konštrukciám polyuretánovou penou</t>
  </si>
  <si>
    <t>-2029130429</t>
  </si>
  <si>
    <t>priemer 125</t>
  </si>
  <si>
    <t>(2,1+2,3)</t>
  </si>
  <si>
    <t>(3,45+2,18)</t>
  </si>
  <si>
    <t>(3,45+2,3)</t>
  </si>
  <si>
    <t>(3,6+2,18)</t>
  </si>
  <si>
    <t>(3,3+2,18)</t>
  </si>
  <si>
    <t>1,65</t>
  </si>
  <si>
    <t>(3,15+2,18)</t>
  </si>
  <si>
    <t>(2,25+2,2)</t>
  </si>
  <si>
    <t>(3,45+2,30)</t>
  </si>
  <si>
    <t>(3,60+2,18)</t>
  </si>
  <si>
    <t>(3,30+2,18)</t>
  </si>
  <si>
    <t>(1,61+1,09)</t>
  </si>
  <si>
    <t>priemer 150</t>
  </si>
  <si>
    <t>(1,75+6,1+1,75)</t>
  </si>
  <si>
    <t>(3,15+2,15)</t>
  </si>
  <si>
    <t>3,15</t>
  </si>
  <si>
    <t>Úpravy povrchov, podlahy, osadenie</t>
  </si>
  <si>
    <t>14</t>
  </si>
  <si>
    <t>610991111.S</t>
  </si>
  <si>
    <t>Zakrývanie výplní vnútorných okenných otvorov, predmetov a konštrukcií</t>
  </si>
  <si>
    <t>659802587</t>
  </si>
  <si>
    <t>galéria</t>
  </si>
  <si>
    <t>((2*3,73+2*2,45)*2+(2*5,6+2*2,45))"SU 5</t>
  </si>
  <si>
    <t>1,8*2,25*7</t>
  </si>
  <si>
    <t>(2,25*1,5)*18+(1,8*2,37)*3+(1,05*1,5)*6+(2,3*2,35)"2.NP</t>
  </si>
  <si>
    <t>(2,25*1,5)*24+(1,8*2,37)*3+(1,05*1,5)*6+(2,3*2,35)"3.NP</t>
  </si>
  <si>
    <t>(2,25*1,5)*24+(1,8*2,37)*3+(1,05*1,5)*6+(2,3*2,35)"4.NP</t>
  </si>
  <si>
    <t>15</t>
  </si>
  <si>
    <t>611460301.S</t>
  </si>
  <si>
    <t>Vnútorná stierka stropov sadrová, hr. 1 mm</t>
  </si>
  <si>
    <t>-1081754932</t>
  </si>
  <si>
    <t>1386,46"na hladké SDK stropy</t>
  </si>
  <si>
    <t>16</t>
  </si>
  <si>
    <t>612460111.S</t>
  </si>
  <si>
    <t>Príprava vnútorného podkladu stien na silno a nerovnomerne nasiakavé podklady regulátorom nasiakavosti</t>
  </si>
  <si>
    <t>-2113883693</t>
  </si>
  <si>
    <t>1090,134"ytong murivo</t>
  </si>
  <si>
    <t>17</t>
  </si>
  <si>
    <t>612460151.S</t>
  </si>
  <si>
    <t>Príprava vnútorného podkladu stien cementovým prednástrekom, hr. 3 mm</t>
  </si>
  <si>
    <t>-1540356425</t>
  </si>
  <si>
    <t>18</t>
  </si>
  <si>
    <t>612460243.S</t>
  </si>
  <si>
    <t>Vnútorná omietka stien vápennocementová jadrová (hrubá), hr. 20 mm</t>
  </si>
  <si>
    <t>-1793424985</t>
  </si>
  <si>
    <t>pôvodné steny obitá omietka</t>
  </si>
  <si>
    <t>(7,2+0,45+0,47+2*8,12)*2,55-3,15*2,55-2,3*2,35-0,9*2-0,8*2*2"202</t>
  </si>
  <si>
    <t>(2*5,63+6,9)*2,55"202 spojovací krčok</t>
  </si>
  <si>
    <t>(2*39,68+2*2,3-3,15)*2,55-2,3*2,35*2-0,8*2*12"203</t>
  </si>
  <si>
    <t>(10,5+2*3,9)*2,55-1,8*2,37*3"208</t>
  </si>
  <si>
    <t>(5,1+2,68+3,3+1,2)*2,55-0,8*2*2-2,25*1,5"204, 206</t>
  </si>
  <si>
    <t>(3,45+5,1+1,2+0,45)*2,55-0,8*2-2,25*1,5"207</t>
  </si>
  <si>
    <t>(3,3+5,1+1,2+0,45)*2,55-2,25*1,5"209</t>
  </si>
  <si>
    <t>((2*3,45+2*5,15)*2,55-0,8*2-2,25*1,5-0,9*2)*7"velka izba bunka</t>
  </si>
  <si>
    <t>((3,45+2*2,85*2,55)-2,25*1,5)*7"mala izba bunka</t>
  </si>
  <si>
    <t>((1,2+2,18)*2,55-0,8*2-0,7*2)*7"chodba bunka</t>
  </si>
  <si>
    <t>(2*3,98+2*5,15)*2,55-0,8*2-2,25*1,5"226</t>
  </si>
  <si>
    <t>(2*3,98+2*5,15)*2,55-0,8*2-2,25*1,5"225</t>
  </si>
  <si>
    <t>(2,18)*2,55"210</t>
  </si>
  <si>
    <t>(3,15+2*2,85)*2,55-2,25*1,5"212</t>
  </si>
  <si>
    <t>(2*1,61+2*1,48-0,9)*0,35"213</t>
  </si>
  <si>
    <t>(2*3,49+2*2+2*0,88-0,9)*0,35"214</t>
  </si>
  <si>
    <t>(2*2,78+2*1,65)*0,35"215</t>
  </si>
  <si>
    <t>(2,25+2*1,5)*0,23*18+(1,8+2*2,37)*0,23*3+(1,05+2*1,5)*0,23*6+(2,3+2*2,35)*0,23"okenné ostenia</t>
  </si>
  <si>
    <t>(2*50,03+2*2,3-3,15)*2,55-2,3*2,35-3,15*2,55-0,9*2-0,8*2*16"302, 303</t>
  </si>
  <si>
    <t>(2*10,5+2*3,9)*2,55-0,9*2-1,8*2,37*3"308</t>
  </si>
  <si>
    <t>(5,15+2,83+3,45+1,2)*2,55-0,8*2*2-2,25*1,5"304, 306</t>
  </si>
  <si>
    <t>(2*3,45+2*5,15)*2,55-0,8*2-2,25*1,5"307</t>
  </si>
  <si>
    <t>(5,15+2,8+3,45+1,2)*2,55-0,8*2*2-2,25*1,5"309, 311</t>
  </si>
  <si>
    <t>(2*3,45+2*5,15)*2,55-0,8*2-2,25*1,5"312</t>
  </si>
  <si>
    <t>((2*3,45+2*5,15)*2,55-0,8*2-2,25*1,5)*10"velka izba bunka</t>
  </si>
  <si>
    <t>((3,45+2*2,85)*2,55-2,25*1,5)*10"mala izba bunka</t>
  </si>
  <si>
    <t>((1,2+2,18)*2,55-0,8*2*2)*10"chodba bunka</t>
  </si>
  <si>
    <t>(2*3,98+2*5,15)*2,55-0,8*2-2,25*1,5"338</t>
  </si>
  <si>
    <t>(2*3,98+2*5,15)*2,55-0,8*2-2,25*1,5"337</t>
  </si>
  <si>
    <t>(2*1,61+2*1,48-0,9)*0,35"317</t>
  </si>
  <si>
    <t>(2*3,49+2*2+2*0,88-0,9)*0,35"318</t>
  </si>
  <si>
    <t>(2*2,78+2*1,65)*0,35"319</t>
  </si>
  <si>
    <t>(2,25+2*1,5)*0,23*24+(1,8+2*2,37)*0,23*3+(1,05+2*1,5)*0,23*6+(2,3+2*2,35)*0,23"okenné ostenia</t>
  </si>
  <si>
    <t>(2*50,03+2*2,3-3,15)*2,55-2,3*2,35-3,15*2,55-0,9*2-0,8*2*16"402, 403</t>
  </si>
  <si>
    <t>(2*10,5+2*3,9)*2,55-0,9*2-1,8*2,37*3"408</t>
  </si>
  <si>
    <t>(5,15+2,83+3,45+1,2)*2,55-0,8*2*2-2,25*1,5"404, 406</t>
  </si>
  <si>
    <t>(2*3,45+2*5,15)*2,55-0,8*2-2,25*1,5"407</t>
  </si>
  <si>
    <t>(5,15+2,83+3,45+1,2)*2,55-0,8*2*2-2,25*1,5"409, 411</t>
  </si>
  <si>
    <t>(2*3,45+2*5,15)*2,55-0,8*2-2,25*1,5"412</t>
  </si>
  <si>
    <t>(2*3,98+2*5,15)*2,25-0,8*2-2,25*1,5"438</t>
  </si>
  <si>
    <t>(2*3,98+2*5,15)*2,25-0,8*2-2,25*1,5"439</t>
  </si>
  <si>
    <t>(2*1,61+2*1,48-0,9)*0,35"418</t>
  </si>
  <si>
    <t>(2*3,49+2*2+2*0,88-0,9)*0,35"419</t>
  </si>
  <si>
    <t>(2*2,78+2*1,65)*0,35"420</t>
  </si>
  <si>
    <t>19</t>
  </si>
  <si>
    <t>612460301.S</t>
  </si>
  <si>
    <t>Vnútorná stierka stien sadrová, hr. 1 mm</t>
  </si>
  <si>
    <t>1252376757</t>
  </si>
  <si>
    <t>opláštenie stupačiek, ktorá nie je obložené obkladom</t>
  </si>
  <si>
    <t>(1,3+1,18+0,83+1,18+0,83+0,99+0,33+0,64+1,22+0,25*2+0,32+1,34+0,47)*0,35"2.NP</t>
  </si>
  <si>
    <t>(1,2+1,18+1,18+1,18+0,83+1,18+1,21+0,25*2+1,05)*0,35"3.NP</t>
  </si>
  <si>
    <t>(1,2+1,18+0,83+1,18+0,83+0,83+1,21+0,25*2+1,05)*0,35"4.NP</t>
  </si>
  <si>
    <t>612460340.S1</t>
  </si>
  <si>
    <t>Vnútorná omietka stien tepelnoizolačná, hr. 6 mm</t>
  </si>
  <si>
    <t>-961917958</t>
  </si>
  <si>
    <t>(10,35+3,92+0,47+2*8,12)*2,55-3,15*2,55-2,3*2,35-0,9*2-0,8*2*2"202</t>
  </si>
  <si>
    <t>(2*39,68+2*2,3)*2,55-2,3*2,35*2-0,8*2*12"203</t>
  </si>
  <si>
    <t>(2*10,5+2*3,9)*2,55-0,9*2-1,8*2,37*3"208</t>
  </si>
  <si>
    <t>(2*5,1+2*3,3+2*0,6)*2,55-0,8*2*2-0,7*2-2,25*1,5"204, 206</t>
  </si>
  <si>
    <t>(2*3,45+2*5,1)*2,55-0,8*2-2,25*1,5"207</t>
  </si>
  <si>
    <t>(2*3,3+2*5,1)*2,55-0,8*2-2,25*1,5"209</t>
  </si>
  <si>
    <t>((2*3,45+2*5,15)*2,55-0,8*2-2,25*1,5)*7"velka izba bunka</t>
  </si>
  <si>
    <t>((2*3,45+2*2,85*2,55)-0,8*2-2,25*1,5)*7"mala izba bunka</t>
  </si>
  <si>
    <t>((2*1,2+2*2,18)*2,55-0,8*2*3-0,7*2)*7"chodba bunka</t>
  </si>
  <si>
    <t>(2*1,2+2*2,18)*2,55-0,8*2*2-0,7*2"210</t>
  </si>
  <si>
    <t>(2*3,15+2*2,85)*2,55-0,8*2-2,25*1,5"212</t>
  </si>
  <si>
    <t>(2*2,3+2*1,98+2*0,6)*0,35"205</t>
  </si>
  <si>
    <t>(2*2,18+2*1,98+2*0,9)*0,35"211</t>
  </si>
  <si>
    <t>(2*2,18+2*1,98+2*0,9)*0,35"218</t>
  </si>
  <si>
    <t>(2*2,18+2*2,28+2*0,6)*0,35"222</t>
  </si>
  <si>
    <t>(2*2,18+2*2,13+2*0,6)*0,35"228</t>
  </si>
  <si>
    <t>(2*2,18+2*2,28+2*0,6)*0,35"232</t>
  </si>
  <si>
    <t>(2*2,3+2*1,98+2*0,9)*0,35"236</t>
  </si>
  <si>
    <t>(2*2,18+2*2,13+2*0,6)*0,35"240</t>
  </si>
  <si>
    <t>(2*2,18+2*2,13+2*0,6)*0,35"244</t>
  </si>
  <si>
    <t>(2*50,03+2*2,3)*2,55-2,3*2,35-3,15*2,55-0,9*2-0,8*2*16"302, 303</t>
  </si>
  <si>
    <t>(2*5,15+2*3,3+2*0,6)*2,55-0,8*2*2-0,7*2-2,25*1,5"304, 306</t>
  </si>
  <si>
    <t>(2*5,15+2*3,3+2*0,6)*2,55-0,8*2*2-0,7*2-2,25*1,5"309, 311</t>
  </si>
  <si>
    <t>((2*3,45+2*2,85)*2,55-0,8*2-2,25*1,5)*10"mala izba bunka</t>
  </si>
  <si>
    <t>((2*1,2+2*2,18)*2,55-0,8*2*3-0,7*2)*10"chodba bunka</t>
  </si>
  <si>
    <t>(2*2,2+2*2,13+2*0,45)*0,35"305</t>
  </si>
  <si>
    <t>(2*2,2+2*2,13+2*0,45)*0,35"310</t>
  </si>
  <si>
    <t>(2*2,18+2*1,98+2*0,9)*0,35"314</t>
  </si>
  <si>
    <t>(2*2,18+2*1,98+2*0,9)*0,35"322</t>
  </si>
  <si>
    <t>(2*2,18+2*2,28+2*0,3)*0,35"326</t>
  </si>
  <si>
    <t>(2*2,18+2*1,98+2*0,9)*0,35"330</t>
  </si>
  <si>
    <t>(2*2,18+2*2,28+2*0,6)*0,35"334</t>
  </si>
  <si>
    <t>(2*2,18+2*2,13+2*0,6)*0,35"340</t>
  </si>
  <si>
    <t>(2*2,18+2*2,28+2*0,6)*0,35"344</t>
  </si>
  <si>
    <t>(2*2,3+2*1,98+2*0,9)*0,35"348</t>
  </si>
  <si>
    <t>(2*2,18+2*2,13+2*0,6)*0,35"352</t>
  </si>
  <si>
    <t>(2*2,18+2*2,13+2*0,9)*0,35"356</t>
  </si>
  <si>
    <t>(2*50,03+2*2,3)*2,55-2,3*2,35-3,15*2,55-0,9*2-0,8*2*16"402, 403</t>
  </si>
  <si>
    <t>(2*5,15+2*3,3+2*0,6)*2,55-0,8*2*2-0,7*2-2,25*1,5"404, 406</t>
  </si>
  <si>
    <t>(2*5,15+2*3,3+2*0,6)*2,55-0,8*2*2-0,7*2-2,25*1,5"409, 411</t>
  </si>
  <si>
    <t>(2*2,2+2*2,13+2*0,45)*0,35"405</t>
  </si>
  <si>
    <t>(2*2,2+2*2,13+2*0,45)*0,35"410</t>
  </si>
  <si>
    <t>(2*2,79+2*1,99)*0,35"414</t>
  </si>
  <si>
    <t>(2*2,18+2*1,98+2*0,9)*0,35"423</t>
  </si>
  <si>
    <t>(2*2,18+2*2,28+2*0,3)*0,35"427</t>
  </si>
  <si>
    <t>(2*2,18+2*1,98+2*0,9)*0,35"431</t>
  </si>
  <si>
    <t>(2*2,18+2*2,28+2*0,6)*0,35"435</t>
  </si>
  <si>
    <t>(2*2,18+2*2,13+2*0,6)*0,35"441</t>
  </si>
  <si>
    <t>(2*2,18+2*2,28+2*0,6)*0,35"445</t>
  </si>
  <si>
    <t>(2*2,3+2*1,98+2*0,9)*0,35"449</t>
  </si>
  <si>
    <t>(2*2,18+2*2,13+2*0,6)*0,35"453</t>
  </si>
  <si>
    <t>(2*2,18+2*2,13+2*0,9)*0,35"457</t>
  </si>
  <si>
    <t>21</t>
  </si>
  <si>
    <t>612481119.S</t>
  </si>
  <si>
    <t>Potiahnutie vnútorných stien sklotextilnou mriežkou s celoplošným prilepením</t>
  </si>
  <si>
    <t>-500857949</t>
  </si>
  <si>
    <t>ytong murivo</t>
  </si>
  <si>
    <t>hr. 300mm</t>
  </si>
  <si>
    <t>(1+1)*2,43*2"2.NP</t>
  </si>
  <si>
    <t>(1+1)*2,43*2"3.NP</t>
  </si>
  <si>
    <t>(1+1)*2,43*2"4.NP</t>
  </si>
  <si>
    <t>102,307*2"hr. 100mm</t>
  </si>
  <si>
    <t>382,738*2"hr. 125mm</t>
  </si>
  <si>
    <t>45,442*2"hr. 150mm</t>
  </si>
  <si>
    <t>22</t>
  </si>
  <si>
    <t>632452733.S</t>
  </si>
  <si>
    <t>Cementová samonivelizačná stierka, pevnosti v tlaku 35 MPa, hr. 20 mm</t>
  </si>
  <si>
    <t>2039315923</t>
  </si>
  <si>
    <t>1559,47"P1</t>
  </si>
  <si>
    <t>194,22"P2</t>
  </si>
  <si>
    <t>102,53"P3</t>
  </si>
  <si>
    <t>161,4-5,45*14,15"SU 2 galéria</t>
  </si>
  <si>
    <t>23</t>
  </si>
  <si>
    <t>642944121.S</t>
  </si>
  <si>
    <t>Dodatočná montáž oceľovej dverovej zárubne, plochy otvoru do 2,5 m2</t>
  </si>
  <si>
    <t>844875508</t>
  </si>
  <si>
    <t>6"D3</t>
  </si>
  <si>
    <t>2"SU 1 galéria</t>
  </si>
  <si>
    <t>24</t>
  </si>
  <si>
    <t>M</t>
  </si>
  <si>
    <t>553310007500.S</t>
  </si>
  <si>
    <t>Zárubňa oceľová oblá šxvxhr 800x1970</t>
  </si>
  <si>
    <t>-1188240676</t>
  </si>
  <si>
    <t>25</t>
  </si>
  <si>
    <t>642945111.S</t>
  </si>
  <si>
    <t>Osadenie oceľ. zárubní protipož. dverí s obetónov. jednokrídlové do 2,5 m2</t>
  </si>
  <si>
    <t>-445971640</t>
  </si>
  <si>
    <t>1"PD1</t>
  </si>
  <si>
    <t>33"PD2</t>
  </si>
  <si>
    <t>10"PD3</t>
  </si>
  <si>
    <t>3"PD4</t>
  </si>
  <si>
    <t>26</t>
  </si>
  <si>
    <t>553310010326.S1</t>
  </si>
  <si>
    <t>Zárubňa požiarna oceľová, šxvxhr 600x1970 mm, bez povrchovej úpravy, EI30 EW30</t>
  </si>
  <si>
    <t>1270432556</t>
  </si>
  <si>
    <t>27</t>
  </si>
  <si>
    <t>553310010330.S1</t>
  </si>
  <si>
    <t>Zárubňa požiarna oceľová, šxvxhr 800x1970 mm, bez povrchovej úpravy, EI30 EW30</t>
  </si>
  <si>
    <t>-1270353247</t>
  </si>
  <si>
    <t>28</t>
  </si>
  <si>
    <t>553310010334.S1</t>
  </si>
  <si>
    <t>Zárubňa požiarna oceľová, šxvxhr 900x1970 mm, bez povrchovej úpravy, EI30 EW30</t>
  </si>
  <si>
    <t>-1473275654</t>
  </si>
  <si>
    <t>Ostatné konštrukcie a práce-búranie</t>
  </si>
  <si>
    <t>29</t>
  </si>
  <si>
    <t>941955001.S</t>
  </si>
  <si>
    <t>Lešenie ľahké pracovné pomocné, s výškou lešeňovej podlahy do 1,20 m</t>
  </si>
  <si>
    <t>-894871565</t>
  </si>
  <si>
    <t>30</t>
  </si>
  <si>
    <t>941955004.S</t>
  </si>
  <si>
    <t>Lešenie ľahké pracovné pomocné s výškou lešeňovej podlahy nad 2,50 do 3,5 m</t>
  </si>
  <si>
    <t>1423162161</t>
  </si>
  <si>
    <t>(2*13,15+2*4,45)*1"galéria pre náter vonkajšej časti drev. zábradlia</t>
  </si>
  <si>
    <t>31</t>
  </si>
  <si>
    <t>941955101.S</t>
  </si>
  <si>
    <t>Lešenie ľahké pracovné v schodisku plochy do 6 m2, s výškou lešeňovej podlahy do 1,50 m</t>
  </si>
  <si>
    <t>1491551837</t>
  </si>
  <si>
    <t>15,6*3</t>
  </si>
  <si>
    <t>32</t>
  </si>
  <si>
    <t>952901111.S</t>
  </si>
  <si>
    <t>Vyčistenie budov pri výške podlaží do 4 m</t>
  </si>
  <si>
    <t>-184108933</t>
  </si>
  <si>
    <t>1940,503+46,80</t>
  </si>
  <si>
    <t>33</t>
  </si>
  <si>
    <t>962031132.S</t>
  </si>
  <si>
    <t>Búranie priečok alebo vybúranie otvorov plochy nad 4 m2 z tehál pálených, plných alebo dutých hr. do 150 mm,  -0,19600t</t>
  </si>
  <si>
    <t>-1510947208</t>
  </si>
  <si>
    <t>B3</t>
  </si>
  <si>
    <t>(3,5+0,9)*2,68+0,9*2,1*2"2.29</t>
  </si>
  <si>
    <t>3,45*2,68"2.27</t>
  </si>
  <si>
    <t>(1+1+0,15)*2,68"2.25</t>
  </si>
  <si>
    <t>2*1*2,68"2.24</t>
  </si>
  <si>
    <t>2*1*2,68"2.23</t>
  </si>
  <si>
    <t>(1+0,7)*2,68"2.22</t>
  </si>
  <si>
    <t>2*1*2,68"2.21</t>
  </si>
  <si>
    <t>2*1*2,68"2.20</t>
  </si>
  <si>
    <t>2*1*2,68"2.19</t>
  </si>
  <si>
    <t>2*1*2,68"2.18</t>
  </si>
  <si>
    <t>1*2,68"2.17</t>
  </si>
  <si>
    <t>1*2,68"2.16</t>
  </si>
  <si>
    <t>2*1*2,68"2.15</t>
  </si>
  <si>
    <t>3*1*2,68"2.14</t>
  </si>
  <si>
    <t>2*1*2,68"2.13</t>
  </si>
  <si>
    <t>2*1*2,68"2.12</t>
  </si>
  <si>
    <t>1,35*2*2,2"2.10</t>
  </si>
  <si>
    <t>(3,1+1,61+3,15)*2,68"2.08, 2.06</t>
  </si>
  <si>
    <t>(3,49+3*1,4)*2,68"2.07</t>
  </si>
  <si>
    <t>2*1*2,68"3.05</t>
  </si>
  <si>
    <t>2*1*2,68"3.04</t>
  </si>
  <si>
    <t>(3,5+0,9)*2,68"3.37</t>
  </si>
  <si>
    <t>3,45*2,68"3.35</t>
  </si>
  <si>
    <t>(2*1+0,15)*2,68"3.33</t>
  </si>
  <si>
    <t>2*1*2,68"3.32</t>
  </si>
  <si>
    <t>2*1*2,68"3.31</t>
  </si>
  <si>
    <t>(1+0,7)*2,68"3.30</t>
  </si>
  <si>
    <t>2*1*2,68"3.29</t>
  </si>
  <si>
    <t>2*1*2,68"3.28</t>
  </si>
  <si>
    <t>2*1*2,68"3.27</t>
  </si>
  <si>
    <t>2*1*2,68"3.26</t>
  </si>
  <si>
    <t>1*2,68"3.25</t>
  </si>
  <si>
    <t>1*2,68"3.24</t>
  </si>
  <si>
    <t>2*1*2,68"3.23</t>
  </si>
  <si>
    <t>3*1*2,68"3.22</t>
  </si>
  <si>
    <t>2*1*2,68"3.21</t>
  </si>
  <si>
    <t>2*1*2,68"3.20</t>
  </si>
  <si>
    <t>2*1*2,68"3.19</t>
  </si>
  <si>
    <t>2*1*2,68"3.18</t>
  </si>
  <si>
    <t>2*1*2,68"3.17</t>
  </si>
  <si>
    <t>(2*1+0,15)*2,68"3.16</t>
  </si>
  <si>
    <t>1,35*2*2,2"3.14</t>
  </si>
  <si>
    <t>(3,1+1,61+3,15)*2,68"3.10, 3.12</t>
  </si>
  <si>
    <t>(3,49+3*1,4)*2,68"3.11</t>
  </si>
  <si>
    <t>2*1*2,68"3.09</t>
  </si>
  <si>
    <t>3*1*2,68"3.08</t>
  </si>
  <si>
    <t>2*1*2,68"3.07</t>
  </si>
  <si>
    <t>3,75*2,68"4.07</t>
  </si>
  <si>
    <t>2*1*2,68"4.05</t>
  </si>
  <si>
    <t>2*1*2,68"4.04</t>
  </si>
  <si>
    <t>(3,5+0,9)*2,68+0,9*2,1*2"4.38</t>
  </si>
  <si>
    <t>3,45*2,68"4.36</t>
  </si>
  <si>
    <t>(2*1+0,15)*2,68"4.34</t>
  </si>
  <si>
    <t>2*1*2,68"4.33</t>
  </si>
  <si>
    <t>2*1*2,68"4.32</t>
  </si>
  <si>
    <t>(1+0,7)*2,68"4.31</t>
  </si>
  <si>
    <t>2*1*2,68"4.30</t>
  </si>
  <si>
    <t>2*1*2,68"4.29</t>
  </si>
  <si>
    <t>2*1*2,68"4.28</t>
  </si>
  <si>
    <t>2*1*2,68"4.27</t>
  </si>
  <si>
    <t>1*2,68"4.26</t>
  </si>
  <si>
    <t>1*2,68"4.25</t>
  </si>
  <si>
    <t>2*1*2,68"4.24</t>
  </si>
  <si>
    <t>3*1*2,68"4.23</t>
  </si>
  <si>
    <t>2*1*2,68"4.22</t>
  </si>
  <si>
    <t>2*1*2,68"4.21</t>
  </si>
  <si>
    <t>2*1*2,68"4.20</t>
  </si>
  <si>
    <t>2*1*2,68"4.19</t>
  </si>
  <si>
    <t>2*1*2,68"4.18</t>
  </si>
  <si>
    <t>(2*1+0,15)*2,68"4.17</t>
  </si>
  <si>
    <t>1,35*2*2,2"4.15</t>
  </si>
  <si>
    <t>(1,61+3,15)*2,68"4.11, 4.13</t>
  </si>
  <si>
    <t>(3,49+3*1,4)*2,68"4.12</t>
  </si>
  <si>
    <t>2*1*2,68"4.10</t>
  </si>
  <si>
    <t>3*1*2,68"4.09</t>
  </si>
  <si>
    <t>2*1*2,68"4.08</t>
  </si>
  <si>
    <t>34</t>
  </si>
  <si>
    <t>965042141.S</t>
  </si>
  <si>
    <t>Búranie podkladov pod dlažby, liatych dlažieb a mazanín,betón alebo liaty asfalt hr.do 100 mm, plochy nad 4 m2 -2,20000t</t>
  </si>
  <si>
    <t>2050466443</t>
  </si>
  <si>
    <t>B4</t>
  </si>
  <si>
    <t>1,8*4,75*0,1"2.29</t>
  </si>
  <si>
    <t>1,8*4,75*0,1"3.37</t>
  </si>
  <si>
    <t>1,8*4,75*0,1"4.38</t>
  </si>
  <si>
    <t>35</t>
  </si>
  <si>
    <t>965081712.S</t>
  </si>
  <si>
    <t>Búranie dlažieb, bez podklad. lôžka z xylolit., alebo keramických dlaždíc hr. do 10 mm,  -0,02000t</t>
  </si>
  <si>
    <t>-863982654</t>
  </si>
  <si>
    <t>B5</t>
  </si>
  <si>
    <t>(94,28+91,76+17,12+2,72+10,82+2,81+2,37+6,31+8,68+5,42+12,07+8,5+8,27+13)"2.NP</t>
  </si>
  <si>
    <t>(40,37+75,2+2,72+10,82+2,81+2,37+6,31+8,68+5,42+12,07+8,5+8,27+13)"3.NP</t>
  </si>
  <si>
    <t>(2,72+10,82+2,81+2,37+6,31+8,68+5,42+12,07+8,5+8,27+13)"4.NP</t>
  </si>
  <si>
    <t>36</t>
  </si>
  <si>
    <t>965081712.S1</t>
  </si>
  <si>
    <t>Búranie keramických soklíkov,  -0,00200t</t>
  </si>
  <si>
    <t>-1452487492</t>
  </si>
  <si>
    <t>B6</t>
  </si>
  <si>
    <t>(2*8,55+6,9)-3,15-2,3*2-0,8"2.02</t>
  </si>
  <si>
    <t>(2*39,68+2*2,3)-2,3*2-18*0,9"2.03</t>
  </si>
  <si>
    <t>(2*3,3+2*5,1)-0,8*2"2.04</t>
  </si>
  <si>
    <t>(2*12,9+2*7,57+2*2*0,3+2*2*0,45)-2,4-0,8"2.05</t>
  </si>
  <si>
    <t>(2*1,65+2*5,2)-0,8"2.11</t>
  </si>
  <si>
    <t>(2*3,45+2*5,15)-0,8"2.12</t>
  </si>
  <si>
    <t>(2*3,30+2*5,15)-0,8"2.13</t>
  </si>
  <si>
    <t>(2*3,6+2*5,15)-0,8"2.14</t>
  </si>
  <si>
    <t>(2*3,45+2*5,15)-0,8"2.15</t>
  </si>
  <si>
    <t>(2*3,98+2*5,15)-0,8"2.16</t>
  </si>
  <si>
    <t>(2*3,98+2*5,15)-0,8"2.17</t>
  </si>
  <si>
    <t>(2*3,45+2*5,15)-0,8"2.18</t>
  </si>
  <si>
    <t>(2*3,6+2*5,15)-0,8"2.19</t>
  </si>
  <si>
    <t>(2*3,3+2*5,15)-0,8"2.20</t>
  </si>
  <si>
    <t>(2*3,6+2*5,15)-0,8"2.21</t>
  </si>
  <si>
    <t>(2*3,45+2*5,15)-0,8"2.22</t>
  </si>
  <si>
    <t>(2*3,45+2*5,15)-0,8"2.23</t>
  </si>
  <si>
    <t>(2*3,3+2*5,15)-0,8"2.24</t>
  </si>
  <si>
    <t>(2*3,45+2*5,15)-0,8"2.25</t>
  </si>
  <si>
    <t>(2*3,45+2*1,6)-0,8*3"2.26</t>
  </si>
  <si>
    <t>(2*3,45+2*3,4)-0,8"2.27</t>
  </si>
  <si>
    <t>(2*1,65+2*5,15)-0,8*2-1,25"2.28</t>
  </si>
  <si>
    <t>(2*17,55+2*2,3+2*0,5)-2,3-3,15-0,9-0,8*11"3.02</t>
  </si>
  <si>
    <t>(2*32,48+2*2,3)-2,3*2-0,8*18"3.03</t>
  </si>
  <si>
    <t>(2*3,45+2*5,15)-0,8"3.04</t>
  </si>
  <si>
    <t>(2*3,3+2*5,15)-0,8"3.05</t>
  </si>
  <si>
    <t>(2*3,9+2*10,5)-0,9"3.06</t>
  </si>
  <si>
    <t>(2*3,3+2*5,15)-0,8"3.07</t>
  </si>
  <si>
    <t>(2*3,45+2*5,15)-0,8"3.08</t>
  </si>
  <si>
    <t>(2*3,45+2*5,15)-0,8"3.09</t>
  </si>
  <si>
    <t>(2*1,65+2*5,15)-0,8"3.15</t>
  </si>
  <si>
    <t>(2*3,45+2*5,15)-0,8"3.16</t>
  </si>
  <si>
    <t>(2*3,30+2*5,15)-0,8"3.17</t>
  </si>
  <si>
    <t>(2*3,60+2*5,15)-0,8"3.18</t>
  </si>
  <si>
    <t>(2*3,30+2*5,15)-0,8"3.19</t>
  </si>
  <si>
    <t>(2*3,60+2*5,15)-0,8"3.20</t>
  </si>
  <si>
    <t>(2*3,30+2*5,15)-0,8"3.21</t>
  </si>
  <si>
    <t>(2*3,60+2*5,15)-0,8"3.22</t>
  </si>
  <si>
    <t>(2*3,45+2*5,15)-0,8"3.23</t>
  </si>
  <si>
    <t>(2*3,98+2*5,15)-0,8"3.24</t>
  </si>
  <si>
    <t>(2*3,98+2*5,15)-0,8"3.25</t>
  </si>
  <si>
    <t>(2*3,45+2*5,15)-0,8"3.26</t>
  </si>
  <si>
    <t>(2*3,6+2*5,15)-0,8"3.27</t>
  </si>
  <si>
    <t>(2*3,3+2*5,15)-0,8"3.28</t>
  </si>
  <si>
    <t>(2*3,60+2*5,15)-0,8"3.29</t>
  </si>
  <si>
    <t>(2*3,45+2*5,15)-0,8"3.30</t>
  </si>
  <si>
    <t>(2*3,45+2*5,15)-0,8"3.31</t>
  </si>
  <si>
    <t>(2*3,30+2*5,15)-0,8"3.32</t>
  </si>
  <si>
    <t>(2*3,45+2*5,15)-0,8"3.33</t>
  </si>
  <si>
    <t>(2*3,45+2*1,6)-0,8*3"3.34</t>
  </si>
  <si>
    <t>(2*3,45+2*3,4)-0,8"3.35</t>
  </si>
  <si>
    <t>(2*1,65+2*5,15)-0,8*2-1,25"3.36</t>
  </si>
  <si>
    <t>4.np</t>
  </si>
  <si>
    <t>(2*17,55+2*2,3+2*0,5)-2,3-3,15-0,9-0,8*11"4.02</t>
  </si>
  <si>
    <t>(2*32,48+2*2,3)-2,3*2-0,8*18"4.03</t>
  </si>
  <si>
    <t>(2*3,45+2*5,15)-0,8"4.04</t>
  </si>
  <si>
    <t>(2*3,30+2*5,15)-0,8"4.05</t>
  </si>
  <si>
    <t>(2*3,9+2*8,3)-0,9-0,8"4.06</t>
  </si>
  <si>
    <t>(2*3,9+2*2,05)-0,8"4.07</t>
  </si>
  <si>
    <t>(2*3,30+2*5,15)-0,8"4.08</t>
  </si>
  <si>
    <t>(2*3,45+2*5,15)-0,8"4.09</t>
  </si>
  <si>
    <t>(2*3,45+2*5,15)-0,8"4.10</t>
  </si>
  <si>
    <t>(2*1,65+2*5,15)-0,8"4.16</t>
  </si>
  <si>
    <t>(2*3,45+2*5,15)-0,8"4.17</t>
  </si>
  <si>
    <t>(2*3,30+2*5,15)-0,8"4.18</t>
  </si>
  <si>
    <t>(2*3,60+2*5,15)-0,8"4.19</t>
  </si>
  <si>
    <t>(2*3,30+2*5,15)-0,8"4.20</t>
  </si>
  <si>
    <t>(2*3,60+2*5,15)-0,8"4.21</t>
  </si>
  <si>
    <t>(2*3,30+2*5,15)-0,8"4.22</t>
  </si>
  <si>
    <t>(2*3,60+2*5,15)-0,8"4.23</t>
  </si>
  <si>
    <t>(2*3,45+2*5,15)-0,8"4.24</t>
  </si>
  <si>
    <t>(2*3,98+2*5,15)-0,8"4.25</t>
  </si>
  <si>
    <t>(2*3,98+2*5,15)-0,8"4.26</t>
  </si>
  <si>
    <t>(2*3,45+2*5,15)-0,8"4.27</t>
  </si>
  <si>
    <t>(2*3,60+2*5,15)-0,8"4.28</t>
  </si>
  <si>
    <t>(2*3,30+2*5,15)-0,8"4.29</t>
  </si>
  <si>
    <t>(2*3,60+2*5,15)-0,8"4.30</t>
  </si>
  <si>
    <t>(2*3,45+2*5,15)-0,8"4.31</t>
  </si>
  <si>
    <t>(2*3,45+2*5,15)-0,8"4.32</t>
  </si>
  <si>
    <t>(2*3,30+2*5,15)-0,8"4.33</t>
  </si>
  <si>
    <t>(2*3,45+2*5,15)-0,8"4.34</t>
  </si>
  <si>
    <t>(2*3,45+2*1,6)-0,8*3"4.35</t>
  </si>
  <si>
    <t>(2*3,45+2*3,4)-0,8"4.36</t>
  </si>
  <si>
    <t>(2*1,65+2*5,15)-0,8*2-1,25"4.37</t>
  </si>
  <si>
    <t>(2*18,75+2*0,9+2*1,2+2*0,3)-0,9*2"SU 2 galéria</t>
  </si>
  <si>
    <t>37</t>
  </si>
  <si>
    <t>968061116.S</t>
  </si>
  <si>
    <t>Demontáž dverí drevených vchodových, 1 bm obvodu - 0,012t</t>
  </si>
  <si>
    <t>473865887</t>
  </si>
  <si>
    <t>B8 dvojkrídlové dvere</t>
  </si>
  <si>
    <t>(2*2,4+2*2,43)+(2*2,3+2*2,43)"2.NP</t>
  </si>
  <si>
    <t>(2*2,3+2*2,43)"3.NP</t>
  </si>
  <si>
    <t>(2*2,3+2*2,43)"4.NP</t>
  </si>
  <si>
    <t>38</t>
  </si>
  <si>
    <t>968061125.R1</t>
  </si>
  <si>
    <t>Demontáž dverných prahov</t>
  </si>
  <si>
    <t>-1612354476</t>
  </si>
  <si>
    <t>32"2.NP</t>
  </si>
  <si>
    <t>40"3.NP</t>
  </si>
  <si>
    <t>41"4.NP</t>
  </si>
  <si>
    <t>2"galéria</t>
  </si>
  <si>
    <t>39</t>
  </si>
  <si>
    <t>968061125.S</t>
  </si>
  <si>
    <t>Vyvesenie dreveného dverného krídla do suti plochy do 2 m2, -0,02400t</t>
  </si>
  <si>
    <t>2021422592</t>
  </si>
  <si>
    <t>jednokrídlové</t>
  </si>
  <si>
    <t>40</t>
  </si>
  <si>
    <t>968071115.S</t>
  </si>
  <si>
    <t>Demontáž okien kovových, 1 bm obvodu - 0,005t</t>
  </si>
  <si>
    <t>-1331360106</t>
  </si>
  <si>
    <t>B9 dverný nadsvetlík</t>
  </si>
  <si>
    <t>(2*1,45+2*0,4)*12"2.NP</t>
  </si>
  <si>
    <t>(2*1,45+2*0,4)*21"3.NP</t>
  </si>
  <si>
    <t>(2*1,45+2*0,4)*21"4.NP</t>
  </si>
  <si>
    <t>41</t>
  </si>
  <si>
    <t>968072455.S</t>
  </si>
  <si>
    <t>Vybúranie kovových dverových zárubní plochy do 2 m2,  -0,07600t</t>
  </si>
  <si>
    <t>-196173745</t>
  </si>
  <si>
    <t>0,6*2*6+0,8*2*26"2.NP</t>
  </si>
  <si>
    <t>0,6*2*6+0,8*2*33+0,9*2*1"3.NP</t>
  </si>
  <si>
    <t>0,6*2*6+0,8*2*34+0,9*2*1"4.NP</t>
  </si>
  <si>
    <t>0,8*2*2"B2 galéria</t>
  </si>
  <si>
    <t>42</t>
  </si>
  <si>
    <t>971033531.S</t>
  </si>
  <si>
    <t>Vybúranie otvorov v murive tehl. plochy do 1 m2 hr. do 150 mm,  -0,28100t</t>
  </si>
  <si>
    <t>-1683675102</t>
  </si>
  <si>
    <t>1,35*0,3*58"pre osadenie KPP prekladov nad novými dvernými otvormi</t>
  </si>
  <si>
    <t>43</t>
  </si>
  <si>
    <t>971033631.S</t>
  </si>
  <si>
    <t>Vybúranie otvorov v murive tehl. plochy do 4 m2 hr. do 150 mm,  -0,27000t</t>
  </si>
  <si>
    <t>633382269</t>
  </si>
  <si>
    <t>B2</t>
  </si>
  <si>
    <t>0,9*2,02*16"2.NP</t>
  </si>
  <si>
    <t>0,9*2,02*21"3.NP</t>
  </si>
  <si>
    <t>0,9*2,02*21"4.NP</t>
  </si>
  <si>
    <t>44</t>
  </si>
  <si>
    <t>971052341.S1</t>
  </si>
  <si>
    <t>Vybúranie otvoru v želzobet. strope plochy do 0,09 m2, do 300 mm,  -0,05900t</t>
  </si>
  <si>
    <t>1809458771</t>
  </si>
  <si>
    <t>1"B1 výkres 05</t>
  </si>
  <si>
    <t>45</t>
  </si>
  <si>
    <t>972056015.S</t>
  </si>
  <si>
    <t>Jadrové vrty diamantovými korunkami do D 160 mm do stropov - železobetónových -0,00048t</t>
  </si>
  <si>
    <t>cm</t>
  </si>
  <si>
    <t>1713382684</t>
  </si>
  <si>
    <t>22*2"B1 2.NP</t>
  </si>
  <si>
    <t>25*8"B1 1.PP</t>
  </si>
  <si>
    <t>22*8"B1 1.NP</t>
  </si>
  <si>
    <t>22*2"B1 3.NP</t>
  </si>
  <si>
    <t>22*2"B1 4.NP</t>
  </si>
  <si>
    <t>46</t>
  </si>
  <si>
    <t>972056019.S</t>
  </si>
  <si>
    <t>Jadrové vrty diamantovými korunkami do D 225 mm do stropov - železobetónových -0,00095t</t>
  </si>
  <si>
    <t>140886069</t>
  </si>
  <si>
    <t>22*4"B1 2.NP</t>
  </si>
  <si>
    <t>25*11"B1 1.PP</t>
  </si>
  <si>
    <t>22*11"B1 1.NP</t>
  </si>
  <si>
    <t>22*4"B1 3.NP</t>
  </si>
  <si>
    <t>22*3"B1 4.NP</t>
  </si>
  <si>
    <t>47</t>
  </si>
  <si>
    <t>978013191.S</t>
  </si>
  <si>
    <t>Otlčenie omietok stien vnútorných vápenných alebo vápennocementových v rozsahu do 100 %,  -0,04600t</t>
  </si>
  <si>
    <t>-1422519399</t>
  </si>
  <si>
    <t>B10</t>
  </si>
  <si>
    <t>(2*8,12+6,75+2*3,14*0,225*2)*2,68-2,4*2,43-2,3*2,43"2.02</t>
  </si>
  <si>
    <t>(2*5,63+6,9)*2,68"202 spojovací krčok</t>
  </si>
  <si>
    <t>(2*39,82+2*2,3)*2,68-2,3*2,43-2,3*2,35-0,8*2*20"2.03</t>
  </si>
  <si>
    <t>(2*3,3+2*5,1)*2,68-0,8*2*2-2,25*1,5+(2,25+2*1,5)*0,15"2.04</t>
  </si>
  <si>
    <t>(2*7,57+2*12,9)*2,68-2,4*2,43-1,8*2,37*3-2,25*1,5*2-0,9*2+(2*0,3+2*0,45)*2,43*2+(1,8+2*2,37)*0,15*3+(2,25+1,5*2)*0,15*2"2.05</t>
  </si>
  <si>
    <t>(2,37+2*5,2+0,43+0,15)*0,68"2.06, 07, 08</t>
  </si>
  <si>
    <t>(2*1,48+2*1,61)*0,68"2.09</t>
  </si>
  <si>
    <t>(2*2+2*3,49+2*0,78)*0,68"2.10</t>
  </si>
  <si>
    <t>(2*1,65+2*5,2)*2,68-0,8*2-1,05*1,5+(1,05+2*1,5)*0,15"2.11</t>
  </si>
  <si>
    <t>(2*3,45+2*5,15)*2,68-0,8*2-2,25*1,5+(2,25+2*1,5)*0,15-0,9*2"2.12</t>
  </si>
  <si>
    <t>(2*3,30+2*5,15)*2,68-0,8*2-2,25*1,5+(2,25+2*1,5)*0,15-0,9*2*2"2.13</t>
  </si>
  <si>
    <t>(2*3,6+2*5,15-1)*2,68-0,8*2-2,25*1,5+(2,25+2*1,5)*0,15-0,9*2*2"2.14</t>
  </si>
  <si>
    <t>(2*3,45+2*5,15)*2,68-0,8*2-2,25*1,5+(2,25+2*1,5)*0,15-0,9*2"2.15</t>
  </si>
  <si>
    <t>(2*3,98+2*5,15)*2,68-0,8*2-2,25*1,5+(2,25+2*1,5)*0,15"2.16</t>
  </si>
  <si>
    <t>(2*3,98+2*5,15)*2,68-0,8*2-2,25*1,5+(2,25+2*1,5)*0,15"2.17</t>
  </si>
  <si>
    <t>(2*3,45+2*5,15)*2,68-0,8*2-2,25*1,5+(2,25+2*1,5)*0,15-0,9*2*2"2.18</t>
  </si>
  <si>
    <t>(2*3,60+2*5,15)*2,68-0,8*2-2,25*1,5+(2,25+2*1,5)*0,15-0,9*2"2.19</t>
  </si>
  <si>
    <t>(2*3,30+2*5,15)*2,68-0,8*2-2,25*1,5+(2,25+2*1,5)*0,15-0,9*2"2.20</t>
  </si>
  <si>
    <t>(2*3,30+2*5,15)*2,68-0,8*2-2,25*1,5+(2,25+2*1,5)*0,15-0,9*2*2"2.21</t>
  </si>
  <si>
    <t>(2*3,45+2*5,15)*2,68-0,8*2-2,25*1,5+(2,25+2*1,5)*0,15-0,9*2*2"2.22</t>
  </si>
  <si>
    <t>(2*3,45+2*5,15)*2,68-0,8*2-2,25*1,5+(2,25+2*1,5)*0,15-0,9*2"2.23</t>
  </si>
  <si>
    <t>(2*3,30+2*5,15)*2,68-0,8*2-2,25*1,5+(2,25+2*1,5)*0,15-0,9*2"2.24</t>
  </si>
  <si>
    <t>(2*3,45+2*5,15)*2,68-0,8*2-2,25*1,5+(2,25+2*1,5)*0,15-0,9*2*2"2.25</t>
  </si>
  <si>
    <t>(2*3,45+2*5,15)*2,68-0,8*2*2-2,25*1,5+(2,25+2*1,5)*0,15"2.26, 2.27</t>
  </si>
  <si>
    <t>(2*1,65+5,15+0,4)*2,68-0,8*2-1,05*1,5+(1,05+2*1,5)*0,15"2.28</t>
  </si>
  <si>
    <t>(2*17,55+2*2,3)*2,68-3,15*2,43-2,3*2,43-0,9*2-0,8*2*11"3.02</t>
  </si>
  <si>
    <t>(2*32,48+2*2,3)*2,68-2,3*2,43-2,3*2,35-0,8*2*18"3.03</t>
  </si>
  <si>
    <t>(2*3,45+2*5,15)*2,68-0,8*2-2,25*1,5+(2,25+2*1,5)*0,15-0,9*2*2"3.04</t>
  </si>
  <si>
    <t>(2*3,30+2*5,15)*2,68-0,8*2-2,25*1,5+(2,25+2*1,5)*0,15-0,9*2"3.05</t>
  </si>
  <si>
    <t>(2*10,5+2*3,9+2*2*0,15)*2,68-0,9*2-1,8*2,37*3"3.06</t>
  </si>
  <si>
    <t>(2*3,30+2*5,15)*2,68-0,8*2-2,25*1,5+(2,25+2*1,5)*0,15-0,9*2"3.07</t>
  </si>
  <si>
    <t>(2*3,45+2*5,15-1)*2,68-0,8*2-2,25*1,5+(2,25+2*1,5)*0,15-0,9*2*2"3.08</t>
  </si>
  <si>
    <t>(2*3,45+2*5,15)*2,68-0,8*2-2,25*1,5+(2,25+2*1,5)*0,15-0,9*2"3.09</t>
  </si>
  <si>
    <t>(2,37+2*5,2+0,43+0,15)*0,68"3.10, 11, 12</t>
  </si>
  <si>
    <t>(2*1,48+2*1,61)*0,68"3.13</t>
  </si>
  <si>
    <t>(2*2+2*3,49+2*0,78)*0,68"3.14</t>
  </si>
  <si>
    <t>(2*1,65+2*5,2)*0,68"3.15</t>
  </si>
  <si>
    <t>(2*3,45+2*5,15)*2,68-0,8*2-2,25*1,5+(2,25+2*1,5)*0,15-0,9*2"3.16</t>
  </si>
  <si>
    <t>(2*3,30+2*5,15)*2,68-0,8*2-2,25*1,5+(2,25+2*1,5)*0,15-0,9*2*2"3.17</t>
  </si>
  <si>
    <t>(2*3,60+2*5,15)*2,68-0,8*2-2,25*1,5+(2,25+2*1,5)*0,15-0,9*2"3.18</t>
  </si>
  <si>
    <t>(2*3,30+2*5,15)*2,68-0,8*2-2,25*1,5+(2,25+2*1,5)*0,15"3.19</t>
  </si>
  <si>
    <t>(2*3,60+2*5,15)*2,68-0,8*2-2,25*1,5+(2,25+2*1,5)*0,15-0,9*2"3.20</t>
  </si>
  <si>
    <t>(2*3,30+2*5,15)*2,68-0,8*2-2,25*1,5+(2,25+2*1,5)*0,15-0,9*2*2"3.21</t>
  </si>
  <si>
    <t>(2*3,60+2*5,15-1)*2,68-0,8*2-2,25*1,5+(2,25+2*1,5)*0,15-0,9*2*2"3.22</t>
  </si>
  <si>
    <t>(2*3,45+2*5,15)*2,68-0,8*2-2,25*1,5+(2,25+2*1,5)*0,15-0,9*2"3.23</t>
  </si>
  <si>
    <t>(2*3,98+2*5,15)*2,68-0,8*2-2,25*1,5+(2,25+2*1,5)*0,15"3.24</t>
  </si>
  <si>
    <t>(2*3,98+2*5,15)*2,68-0,8*2-2,25*1,5+(2,25+2*1,5)*0,15"3.25</t>
  </si>
  <si>
    <t>(2*3,45+2*5,15)*2,68-0,8*2-2,25*1,5+(2,25+2*1,5)*0,15-0,9*2*2"3.26</t>
  </si>
  <si>
    <t>(2*3,60+2*5,15)*2,68-0,8*2-2,25*1,5+(2,25+2*1,5)*0,15-0,9*2"3.27</t>
  </si>
  <si>
    <t>(2*3,30+2*5,15)*2,68-0,8*2-2,25*1,5+(2,25+2*1,5)*0,15-0,9*2"3.28</t>
  </si>
  <si>
    <t>(2*3,60+2*5,15)*2,68-0,8*2-2,25*1,5+(2,25+2*1,5)*0,15-0,9*2"3.29</t>
  </si>
  <si>
    <t>(2*3,45+2*5,15)*2,68-0,8*2-2,25*1,5+(2,25+2*1,5)*0,15-0,9*2*2"3.30</t>
  </si>
  <si>
    <t>(2*3,45+2*5,15)*2,68-0,8*2-2,25*1,5+(2,25+2*1,5)*0,15-0,9*2"3.31</t>
  </si>
  <si>
    <t>(2*3,30+2*5,15)*2,68-0,8*2-2,25*1,5+(2,25+2*1,5)*0,15-0,9*2"3.32</t>
  </si>
  <si>
    <t>(2*3,45+2*5,15)*2,68-0,8*2-2,25*1,5+(2,25+2*1,5)*0,15-0,9*2*2"3.33</t>
  </si>
  <si>
    <t>(2*3,45+2*5,15)*2,68-0,8*2*2-2,25*1,5+(2,25+2*1,5)*0,15"3.34, 35</t>
  </si>
  <si>
    <t>(2*1,65+5,15+0,4)*2,68-0,8*2-1,05*1,5+(1,05+2*1,5)*0,15"3.36</t>
  </si>
  <si>
    <t>(2*17,55+2*2,3)*2,68-3,15*2,43-2,3*2,43-0,9*2-0,8*2*11"4.02</t>
  </si>
  <si>
    <t>(2*32,48+2*2,3)*2,68-2,3*2,43-2,3*2,35-0,8*2*18"4.03</t>
  </si>
  <si>
    <t>(2*3,45+2*5,15)*2,68-0,8*2-2,25*1,5+(2,25+2*1,5)*0,15-0,9*2*2"4.04</t>
  </si>
  <si>
    <t>(2*3,30+2*5,15)*2,68-0,8*2-2,25*1,5+(2,25+2*1,5)*0,15-0,9*2"4.05</t>
  </si>
  <si>
    <t>(2*10,5+2*3,9+2*2*0,15)*2,68-0,9*2-1,8*2,37*3"4.06, 07</t>
  </si>
  <si>
    <t>(2*3,30+2*5,15)*2,68-0,8*2-2,25*1,5+(2,25+2*1,5)*0,15-0,9*2"4.08</t>
  </si>
  <si>
    <t>(2*3,45+2*5,15-1)*2,68-0,8*2-2,25*1,5+(2,25+2*1,5)*0,15-0,9*2*2"4.09</t>
  </si>
  <si>
    <t>(2*3,45+2*5,15)*2,68-0,8*2-2,25*1,5+(2,25+2*1,5)*0,15-0,9*2"4.10</t>
  </si>
  <si>
    <t>(2,37+2*5,2+0,43+0,15)*0,68"4.11, 12, 13</t>
  </si>
  <si>
    <t>(2*1,48+2*1,61)*0,68"4.14</t>
  </si>
  <si>
    <t>(2*2+2*3,49+2*0,78)*0,68"4.15</t>
  </si>
  <si>
    <t>(2*1,65+2*5,2)*2,68-0,8*2-1,05*1,5+(1,05+2*1,5)*0,15"4.16</t>
  </si>
  <si>
    <t>(2*3,45+2*5,15)*2,68-0,8*2-2,25*1,5+(2,25+2*1,5)*0,15-0,9*2"4.17</t>
  </si>
  <si>
    <t>(2*3,30+2*5,15)*2,68-0,8*2-2,25*1,5+(2,25+2*1,5)*0,15-0,9*2*2"4.18</t>
  </si>
  <si>
    <t>(2*3,60+2*5,15)*2,68-0,8*2-2,25*1,5+(2,25+2*1,5)*0,15-0,9*2"4.19</t>
  </si>
  <si>
    <t>(2*3,30+2*5,15)*2,68-0,8*2-2,25*1,5+(2,25+2*1,5)*0,15"4.20</t>
  </si>
  <si>
    <t>(2*3,60+2*5,15)*2,68-0,8*2-2,25*1,5+(2,25+2*1,5)*0,15-0,9*2"4.21</t>
  </si>
  <si>
    <t>(2*3,30+2*5,15)*2,68-0,8*2-2,25*1,5+(2,25+2*1,5)*0,15-0,9*2*2"4.22</t>
  </si>
  <si>
    <t>(2*3,60+2*5,15-1)*2,68-0,8*2-2,25*1,5+(2,25+2*1,5)*0,15-0,9*2*2"4.23</t>
  </si>
  <si>
    <t>(2*3,45+2*5,15)*2,68-0,8*2-2,25*1,5+(2,25+2*1,5)*0,15-0,9*2"4.24</t>
  </si>
  <si>
    <t>(2*3,98+2*5,15)*2,68-0,8*2-2,25*1,5+(2,25+2*1,5)*0,15"4.25</t>
  </si>
  <si>
    <t>(2*3,98+2*5,15)*2,68-0,8*2-2,25*1,5+(2,25+2*1,5)*0,15"4.26</t>
  </si>
  <si>
    <t>(2*3,45+2*5,15)*2,68-0,8*2-2,25*1,5+(2,25+2*1,5)*0,15-0,9*2*2"4.27</t>
  </si>
  <si>
    <t>(2*3,60+2*5,15)*2,68-0,8*2-2,25*1,5+(2,25+2*1,5)*0,15-0,9*2"4.28</t>
  </si>
  <si>
    <t>(2*3,30+2*5,15)*2,68-0,8*2-2,25*1,5+(2,25+2*1,5)*0,15-0,9*2"4.29</t>
  </si>
  <si>
    <t>(2*3,60+2*5,15)*2,68-0,8*2-2,25*1,5+(2,25+2*1,5)*0,15-0,9*2"4.30</t>
  </si>
  <si>
    <t>(2*3,45+2*5,15)*2,68-0,8*2-2,25*1,5+(2,25+2*1,5)*0,15-0,9*2*2"4.31</t>
  </si>
  <si>
    <t>(2*3,45+2*5,15)*2,68-0,8*2-2,25*1,5+(2,25+2*1,5)*0,15-0,9*2"4.32</t>
  </si>
  <si>
    <t>(2*3,30+2*5,15)*2,68-0,8*2-2,25*1,5+(2,25+2*1,5)*0,15-0,9*2"4.33</t>
  </si>
  <si>
    <t>(2*3,45+2*5,15)*2,68-0,8*2-2,25*1,5+(2,25+2*1,5)*0,15-0,9*2*2"4.34</t>
  </si>
  <si>
    <t>(2*3,45+2*5,15)*2,68-0,8*2*2-2,25*1,5+(2,25+2*1,5)*0,15"4.35, 36</t>
  </si>
  <si>
    <t>(2*1,65+5,15+0,4)*2,68-0,8*2-1,05*1,5+(1,05+2*1,5)*0,15"4.37</t>
  </si>
  <si>
    <t>48</t>
  </si>
  <si>
    <t>978059531.S</t>
  </si>
  <si>
    <t>Odsekanie a odobratie obkladov stien z obkladačiek vnútorných vrátane podkladovej omietky nad 2 m2,  -0,06800t</t>
  </si>
  <si>
    <t>2107916700</t>
  </si>
  <si>
    <t>B7</t>
  </si>
  <si>
    <t>(2*1,73+2*1,61)*2-0,9*2"206</t>
  </si>
  <si>
    <t>(2*1,75+2*3,49)*2-0,6*2*4-0,8*2+((2*1,4+2*0,8)*2-0,6*2)*4"207</t>
  </si>
  <si>
    <t>(2*1,85+2*1,61)*2-0,8*2"208</t>
  </si>
  <si>
    <t>(2*1,48+2*1,61)*2-0,8*2*2"209</t>
  </si>
  <si>
    <t>(2*1,12+2*3,49)*2-0,8*2-0,6*2*2+((2*0,78+2*1,35)*2-0,6*2)*2"2.10</t>
  </si>
  <si>
    <t>(2*0,6+5,2)*1,2"2.11</t>
  </si>
  <si>
    <t>(1+1,3+1,28)*1,2*14"2.12 - 2.25</t>
  </si>
  <si>
    <t>(2*1,7+2*4,75+0,9*2*3)*2-1,25*2"2.29</t>
  </si>
  <si>
    <t>(1+1,3+1,28)*1,2*5"3.04, 05, 07, 08, 09</t>
  </si>
  <si>
    <t>(2*1,73+2*1,61)*2-0,9*2"3.10</t>
  </si>
  <si>
    <t>(2*1,75+2*3,49)*2-0,6*2*4-0,8*2+((2*1,4+2*0,8)*2-0,6*2)*4"3.11</t>
  </si>
  <si>
    <t>(2*1,85+2*1,61)*2-0,8*2"3.12</t>
  </si>
  <si>
    <t>(2*1,48+2*1,61)*2-0,8*2*2"3.13</t>
  </si>
  <si>
    <t>(2*1,12+2*3,49)*2-0,8*2-0,6*2*2+((2*0,78+2*1,35)*2-0,6*2)*2"3.14</t>
  </si>
  <si>
    <t>(2*1,65+2*5,2)*2-0,8*2"3.15</t>
  </si>
  <si>
    <t>(1+1,3+1,28)*1,2*18"3.16 - 3.33</t>
  </si>
  <si>
    <t>(2*1,7+2*4,75+2*0,9)*2-1,25*2"3.37</t>
  </si>
  <si>
    <t>(1+1,3+1,28)*1,2*5"4.04, 05, 08, 09, 10</t>
  </si>
  <si>
    <t>(2*1,73+2*1,61)*2-0,9*2"4.11</t>
  </si>
  <si>
    <t>(2*1,75+2*3,49)*2-0,6*2*4-0,8*2+((2*1,4+2*0,8)*2-0,6*2)*4"4.12</t>
  </si>
  <si>
    <t>(2*1,85+2*1,61)*2-0,8*2"4.13</t>
  </si>
  <si>
    <t>(2*1,48+2*1,61)*2-0,8*2*2"4.14</t>
  </si>
  <si>
    <t>(2*1,12+2*3,49)*2-0,8*2-0,6*2*2+((2*0,78+2*1,35)*2-0,6*2)*2"4.15</t>
  </si>
  <si>
    <t>(2*0,6+5,2)*1,2"4.16</t>
  </si>
  <si>
    <t>(1+1,3+1,28)*1,2*18"4.17 - 4.34</t>
  </si>
  <si>
    <t>(2*1,7+2*4,75+0,9*2*3)*2-1,25*2"4.38</t>
  </si>
  <si>
    <t>49</t>
  </si>
  <si>
    <t>979011111.S</t>
  </si>
  <si>
    <t>Zvislá doprava sutiny a vybúraných hmôt za prvé podlažie nad alebo pod základným podlažím</t>
  </si>
  <si>
    <t>t</t>
  </si>
  <si>
    <t>1274819574</t>
  </si>
  <si>
    <t>50</t>
  </si>
  <si>
    <t>979011121.S</t>
  </si>
  <si>
    <t>Zvislá doprava sutiny a vybúraných hmôt za každé ďalšie podlažie</t>
  </si>
  <si>
    <t>-197806040</t>
  </si>
  <si>
    <t>51</t>
  </si>
  <si>
    <t>979081111.S</t>
  </si>
  <si>
    <t>Odvoz sutiny a vybúraných hmôt na skládku do 1 km</t>
  </si>
  <si>
    <t>1116941126</t>
  </si>
  <si>
    <t>52</t>
  </si>
  <si>
    <t>979081121.S</t>
  </si>
  <si>
    <t>Odvoz sutiny a vybúraných hmôt na skládku za každý ďalší 1 km</t>
  </si>
  <si>
    <t>498490606</t>
  </si>
  <si>
    <t>403,106*9"do 10 km</t>
  </si>
  <si>
    <t>53</t>
  </si>
  <si>
    <t>979082111.S</t>
  </si>
  <si>
    <t>Vnútrostavenisková doprava sutiny a vybúraných hmôt do 10 m</t>
  </si>
  <si>
    <t>-866635648</t>
  </si>
  <si>
    <t>54</t>
  </si>
  <si>
    <t>979082121.S</t>
  </si>
  <si>
    <t>Vnútrostavenisková doprava sutiny a vybúraných hmôt za každých ďalších 5 m</t>
  </si>
  <si>
    <t>-48187425</t>
  </si>
  <si>
    <t>403,106*8"do 50 m</t>
  </si>
  <si>
    <t>55</t>
  </si>
  <si>
    <t>979089012.S</t>
  </si>
  <si>
    <t>Poplatok za skládku - betón, tehly, dlaždice (17 01) ostatné</t>
  </si>
  <si>
    <t>-704706733</t>
  </si>
  <si>
    <t>99</t>
  </si>
  <si>
    <t>Presun hmôt HSV</t>
  </si>
  <si>
    <t>56</t>
  </si>
  <si>
    <t>999281111.S</t>
  </si>
  <si>
    <t>Presun hmôt pre opravy a údržbu objektov vrátane vonkajších plášťov výšky do 25 m</t>
  </si>
  <si>
    <t>-179825369</t>
  </si>
  <si>
    <t>PSV</t>
  </si>
  <si>
    <t>Práce a dodávky PSV</t>
  </si>
  <si>
    <t>711</t>
  </si>
  <si>
    <t>Izolácie proti vode a vlhkosti</t>
  </si>
  <si>
    <t>57</t>
  </si>
  <si>
    <t>711211001.R</t>
  </si>
  <si>
    <t>Jednozlož. hydroizolačná hmota napr. FLEXDICHT, náter na vnútorne použitie zvislá, dvojnásobný náter, vrátane systémovej  pružnej pásky napr. DICHTBAND 120</t>
  </si>
  <si>
    <t>2144150296</t>
  </si>
  <si>
    <t>843,422"S1</t>
  </si>
  <si>
    <t>58</t>
  </si>
  <si>
    <t>711211001.R1</t>
  </si>
  <si>
    <t>Jednozlož. hydroizolačná hmota napr. FLEXDICHT, náter na vnútorne použitie vodorovná, dvojnásobný náter, vrátane systémovej  pružnej pásky napr. DICHTBAND 120</t>
  </si>
  <si>
    <t>167314131</t>
  </si>
  <si>
    <t>59</t>
  </si>
  <si>
    <t>998711202.S</t>
  </si>
  <si>
    <t>Presun hmôt pre izoláciu proti vode v objektoch výšky nad 6 do 12 m</t>
  </si>
  <si>
    <t>%</t>
  </si>
  <si>
    <t>-738758379</t>
  </si>
  <si>
    <t>713</t>
  </si>
  <si>
    <t>Izolácie tepelné</t>
  </si>
  <si>
    <t>60</t>
  </si>
  <si>
    <t>713530897.S</t>
  </si>
  <si>
    <t>Montáž protipožiarneho uzáveru na potrubie plastové D 160 mm</t>
  </si>
  <si>
    <t>1379582120</t>
  </si>
  <si>
    <t>7*2+1"1.PP</t>
  </si>
  <si>
    <t>7*2+1"1.NP</t>
  </si>
  <si>
    <t>7*2+1"2.NP</t>
  </si>
  <si>
    <t>7*2+1"3.NP</t>
  </si>
  <si>
    <t>7*2+1"4.NP</t>
  </si>
  <si>
    <t>61</t>
  </si>
  <si>
    <t>449180000450.S</t>
  </si>
  <si>
    <t>Uzáver protipožiarny d 160 mm, ušľachtilá oceľ, pre utesnenie prestupov potrubia</t>
  </si>
  <si>
    <t>1195476941</t>
  </si>
  <si>
    <t>62</t>
  </si>
  <si>
    <t>713530899.S</t>
  </si>
  <si>
    <t>Montáž protipožiarneho uzáveru na potrubie plastové D 200 mm</t>
  </si>
  <si>
    <t>-1733828284</t>
  </si>
  <si>
    <t>8"1.PP</t>
  </si>
  <si>
    <t>8"1.NP</t>
  </si>
  <si>
    <t>8"2.NP</t>
  </si>
  <si>
    <t>8"3.NP</t>
  </si>
  <si>
    <t>8"4.NP</t>
  </si>
  <si>
    <t>63</t>
  </si>
  <si>
    <t>449180000460.S</t>
  </si>
  <si>
    <t>Uzáver protipožiarny d 200 mm, ušľachtilá oceľ, pre utesnenie prestupov potrubia</t>
  </si>
  <si>
    <t>-643994669</t>
  </si>
  <si>
    <t>64</t>
  </si>
  <si>
    <t>713531080.S</t>
  </si>
  <si>
    <t>Tesnenie prestupov káblov protipožiarným rukávom s možnosťou dodatočnej inštalácie káblov El60-120</t>
  </si>
  <si>
    <t>-40529721</t>
  </si>
  <si>
    <t>3*5"IJ 10</t>
  </si>
  <si>
    <t>65</t>
  </si>
  <si>
    <t>998713202.S</t>
  </si>
  <si>
    <t>Presun hmôt pre izolácie tepelné v objektoch výšky nad 6 m do 12 m</t>
  </si>
  <si>
    <t>1935864445</t>
  </si>
  <si>
    <t>725</t>
  </si>
  <si>
    <t>Zdravotechnika - zariaďovacie predmety</t>
  </si>
  <si>
    <t>66</t>
  </si>
  <si>
    <t>725190101.S</t>
  </si>
  <si>
    <t>Montáž sanitárnej priečky z HPL dosiek na WC a prezliekacie kabíny/boxy pre vlhké priestory s nerezovým kovaním</t>
  </si>
  <si>
    <t>-1598564942</t>
  </si>
  <si>
    <t>0,75*2*3"SP1</t>
  </si>
  <si>
    <t>1,2*2*3"SP2</t>
  </si>
  <si>
    <t>67</t>
  </si>
  <si>
    <t>607930001500.R1</t>
  </si>
  <si>
    <t>Sanitárna priečka do vlhkého prostredia z tlakového laminátu HPL, hr. 13mm, rozmer 750x2000mm, RAL 1004 žltá, SP1</t>
  </si>
  <si>
    <t>-840214012</t>
  </si>
  <si>
    <t>68</t>
  </si>
  <si>
    <t>607930001500.R2</t>
  </si>
  <si>
    <t>Sanitárna priečka s otváravými dverami do vlhkého prostredia z tlakového laminátu HPL, hr. 13mm, rozmer 1200x2000mm, dvere šírky 600mm, RAL 1004 žltá, SP2</t>
  </si>
  <si>
    <t>-589269696</t>
  </si>
  <si>
    <t>69</t>
  </si>
  <si>
    <t>725291116.S</t>
  </si>
  <si>
    <t>Montáž zrkadla lepením na stenu, do 1m2</t>
  </si>
  <si>
    <t>887479870</t>
  </si>
  <si>
    <t>11"2.NP</t>
  </si>
  <si>
    <t>14"3.NP</t>
  </si>
  <si>
    <t>14"4.NP</t>
  </si>
  <si>
    <t>70</t>
  </si>
  <si>
    <t>634650001300.S1</t>
  </si>
  <si>
    <t>Zrkadlo bez osvetlenia, 600x800mm</t>
  </si>
  <si>
    <t>-259702825</t>
  </si>
  <si>
    <t>71</t>
  </si>
  <si>
    <t>998725202.S</t>
  </si>
  <si>
    <t>Presun hmôt pre zariaďovacie predmety v objektoch výšky nad 6 do 12 m</t>
  </si>
  <si>
    <t>-571728599</t>
  </si>
  <si>
    <t>763</t>
  </si>
  <si>
    <t>Konštrukcie - drevostavby</t>
  </si>
  <si>
    <t>72</t>
  </si>
  <si>
    <t>763120010.S1</t>
  </si>
  <si>
    <t>Sadrokartónová inštalačná predstena pre sanitárne zariadenia, kca CD+UD, jednoducho opláštená doskou RIGISTABIL 15mm, zvislý profil R-CW 50 bez tep.izolácie</t>
  </si>
  <si>
    <t>1742991518</t>
  </si>
  <si>
    <t>opláštenie WC</t>
  </si>
  <si>
    <t>1,3*1,2+1,3*0,15"205</t>
  </si>
  <si>
    <t>0,83*1,2+0,83*0,15"244</t>
  </si>
  <si>
    <t>1,18*1,2+1,18*0,15"240</t>
  </si>
  <si>
    <t>1,3*1,2+1,3*0,15"236</t>
  </si>
  <si>
    <t>1,18*1,2+1,18*0,15"232</t>
  </si>
  <si>
    <t>1,18*1,2+1,18*0,15"228</t>
  </si>
  <si>
    <t>1,01*1,2+1,01*0,15"222</t>
  </si>
  <si>
    <t>1,18*1,2+1,18*0,15"218</t>
  </si>
  <si>
    <t>(0,88+0,18)*1,2+0,88*0,15"213</t>
  </si>
  <si>
    <t>1,18*1,2+1,18*0,15+0,56*0,15"211</t>
  </si>
  <si>
    <t>1,2*1,2+1,2*0,15"305</t>
  </si>
  <si>
    <t>0,83*1,2+0,83*0,15"356</t>
  </si>
  <si>
    <t>1,18*1,2+1,18*0,15"352</t>
  </si>
  <si>
    <t>1,3*1,2+1,3*0,15"348</t>
  </si>
  <si>
    <t>1,18*1,2+1,18*0,15"344</t>
  </si>
  <si>
    <t>1,18*1,2+1,18*0,15"340</t>
  </si>
  <si>
    <t>1,01*1,2+1,01*0,15"334</t>
  </si>
  <si>
    <t>1,18*1,2+1,18*0,15"330</t>
  </si>
  <si>
    <t>1,18*1,2+1,18*0,15"326</t>
  </si>
  <si>
    <t>1,18*1,2+1,18*0,15"322</t>
  </si>
  <si>
    <t>(0,88+0,18)*1,2+0,88*0,15"317</t>
  </si>
  <si>
    <t>1,18*1,2+1,18*0,15+0,56*0,15"314</t>
  </si>
  <si>
    <t>1,05*1,2+1,05*0,15"310</t>
  </si>
  <si>
    <t>1,20*1,2+1,20*0,15"405</t>
  </si>
  <si>
    <t>0,83*1,2+0,83*0,15"457</t>
  </si>
  <si>
    <t>1,18*1,2+1,18*0,15"453</t>
  </si>
  <si>
    <t>1,30*1,2+1,30*0,15"449</t>
  </si>
  <si>
    <t>1,18*1,2+1,18*0,15"445</t>
  </si>
  <si>
    <t>1,18*1,2+1,18*0,15"441</t>
  </si>
  <si>
    <t>0,83*1,2+0,83*0,15"435</t>
  </si>
  <si>
    <t>1,18*1,2+1,18*0,15"431</t>
  </si>
  <si>
    <t>0,83*1,2+0,83*0,15"427</t>
  </si>
  <si>
    <t>1,18*1,2+1,18*0,15"423</t>
  </si>
  <si>
    <t>(0,88+0,18)*1,2+0,88*0,15"418</t>
  </si>
  <si>
    <t>1,05*1,2+1,05*0,15"414</t>
  </si>
  <si>
    <t>1,05*1,2+1,05*0,15"410</t>
  </si>
  <si>
    <t>opláštenie stupačiek</t>
  </si>
  <si>
    <t>(1,3+1,18+0,83+1,18+0,83+0,99+0,33+0,64+1,22+0,25*2+0,32+1,34+0,47)*2,68"1.NP</t>
  </si>
  <si>
    <t>(1,3+1,18+0,83+1,18+0,83+0,99+0,33+0,64+1,22+0,25*2+0,32+1,34+0,47)*2,68"2.NP</t>
  </si>
  <si>
    <t>(1,2+1,18+1,18+1,18+0,83+1,18+1,21+0,25*2+1,05)*2,68"3.NP</t>
  </si>
  <si>
    <t>(1,2+1,18+0,83+1,18+0,83+0,83+1,21+0,25*2+1,05)*2,68"4.NP</t>
  </si>
  <si>
    <t>73</t>
  </si>
  <si>
    <t>763135025</t>
  </si>
  <si>
    <t>Kazetový podhľad Rigips 600 x 600 mm, hrana A, konštrukcia viditeľná, doska Casoprano Casostar biela, systémové číslo 4.07.82</t>
  </si>
  <si>
    <t>2049202424</t>
  </si>
  <si>
    <t>102,53+91,76"2.NP</t>
  </si>
  <si>
    <t>40,37+75,20"3.NP</t>
  </si>
  <si>
    <t>40,37+75,20"4.NP</t>
  </si>
  <si>
    <t>74</t>
  </si>
  <si>
    <t>763138270.R1</t>
  </si>
  <si>
    <t>Akustický podhľad SDK na oceľovej podkonštrukcií RCD, doska sadrokartónová akustická MA (DF) Activ Air 12.5 mm, TI 40 mm, systémové číslo 4.05.23 MA</t>
  </si>
  <si>
    <t>-438301324</t>
  </si>
  <si>
    <t>3,59+4,06+8,38+18+40,82+16,79+2,56+4,11+9,30+2,37+6,41+2,56+4,21+18,72+9,74+2,56+4,51+10,6+18+18,84+18,84+2,56+4,18+10,17+18,72+2,56+4,51+17,28+10,6</t>
  </si>
  <si>
    <t>2,7+4,45+9,74+18+2,56+4,18+17,28+10,17+2,56+4,48+10,17+17,2</t>
  </si>
  <si>
    <t>3,46+4,06+9,3+17,28+40,82+3,46+4,06+9,3+17,28+2,56+4,11+18+9,3+2,37+6,41+2,56+4,21+18+9,74+2,56+4,15+10,6+17,28+2,56+4,21+18,72+9,74+2,56+4,51+10,6</t>
  </si>
  <si>
    <t>18,84+18,84+2,56+4,18+10,17+18,72+2,56+4,51+17,28+10,6+2,7+4,45+9,74+18+2,56+4,18+17,28+10,17+2,56+4,48+10,17+17,2</t>
  </si>
  <si>
    <t>3,46+4,06+9,3+17,28+40,82+3,46+4,06+9,3+17,28+2,27+3,49+18+8,23+2,37+6,41+2,56+4,21+18+9,74+2,56+4,51+10,6+17,28+2,56+4,21+18,72+9,74+2,56+4,51+10,6</t>
  </si>
  <si>
    <t>18+18,84+18,84+2,56+4,18+10,17+18,72+2,56+4,51+17,28+10,6+2,7+4,45+9,74+18+2,56+4,18+17,28+10,17+2,56+4,48+10,17+17,2</t>
  </si>
  <si>
    <t>75</t>
  </si>
  <si>
    <t>763170012.S</t>
  </si>
  <si>
    <t>Montáž revíznych dvierok pre SDK steny veľkosti nad 0,26 m2</t>
  </si>
  <si>
    <t>1929240494</t>
  </si>
  <si>
    <t>8*4"po 8 ks na 4 podlažiach</t>
  </si>
  <si>
    <t>76</t>
  </si>
  <si>
    <t>590160002000.S</t>
  </si>
  <si>
    <t>Dvierka revízne s pevnými pántami šxl 600x600 mm, do sadrokartónových systémov</t>
  </si>
  <si>
    <t>1899022620</t>
  </si>
  <si>
    <t>77</t>
  </si>
  <si>
    <t>763190010.R1</t>
  </si>
  <si>
    <t xml:space="preserve">Úprava spojov medzi SDK konštrukciou a murivom, betónovou konštrukciou systémovou flexibilnou výstužnou páskou napr. AquaBead Flex PRO </t>
  </si>
  <si>
    <t>781465335</t>
  </si>
  <si>
    <t>78</t>
  </si>
  <si>
    <t>998763403.S</t>
  </si>
  <si>
    <t>Presun hmôt pre sadrokartónové konštrukcie v stavbách (objektoch) výšky od 7 do 24 m</t>
  </si>
  <si>
    <t>2114289748</t>
  </si>
  <si>
    <t>766</t>
  </si>
  <si>
    <t>Konštrukcie stolárske</t>
  </si>
  <si>
    <t>79</t>
  </si>
  <si>
    <t>766662112.S</t>
  </si>
  <si>
    <t>Montáž dverového krídla otočného jednokrídlového poldrážkového, do existujúcej zárubne, vrátane kovania</t>
  </si>
  <si>
    <t>160162007</t>
  </si>
  <si>
    <t>33"D1</t>
  </si>
  <si>
    <t>62"D2</t>
  </si>
  <si>
    <t>80</t>
  </si>
  <si>
    <t>549150000600.S</t>
  </si>
  <si>
    <t>Kľučka dverová a rozeta 2x, nehrdzavejúca oceľ, povrch nerez brúsený</t>
  </si>
  <si>
    <t>-1595867591</t>
  </si>
  <si>
    <t>81</t>
  </si>
  <si>
    <t>611610002900.S</t>
  </si>
  <si>
    <t>Dvere vnútorné jednokrídlové, šírka 600-900 mm, výplň DTD doska, povrch CPL laminát, mechanicky odolné plné</t>
  </si>
  <si>
    <t>2078633023</t>
  </si>
  <si>
    <t>82</t>
  </si>
  <si>
    <t>766669119.S</t>
  </si>
  <si>
    <t>Montáž samozatvárača pre dverné krídla s hmotnosťou nad 50 kg</t>
  </si>
  <si>
    <t>-489571147</t>
  </si>
  <si>
    <t>2"PD5</t>
  </si>
  <si>
    <t>83</t>
  </si>
  <si>
    <t>549170000300.S</t>
  </si>
  <si>
    <t>Samozatvárač dverí do 120 kg, rozmer 105x256x51 mm, pre dvere šírky max. 1100 mm</t>
  </si>
  <si>
    <t>-577632107</t>
  </si>
  <si>
    <t>84</t>
  </si>
  <si>
    <t>766695212.S</t>
  </si>
  <si>
    <t>Montáž prahu dverí, jednokrídlových</t>
  </si>
  <si>
    <t>-1576033343</t>
  </si>
  <si>
    <t>85</t>
  </si>
  <si>
    <t>611890003300.S</t>
  </si>
  <si>
    <t>Prah dubový, dĺžka 710 mm, šírka 80 mm</t>
  </si>
  <si>
    <t>-220128581</t>
  </si>
  <si>
    <t>86</t>
  </si>
  <si>
    <t>611890003700.S</t>
  </si>
  <si>
    <t>Prah dubový, dĺžka 810 mm, šírka 80 mm</t>
  </si>
  <si>
    <t>18999</t>
  </si>
  <si>
    <t>87</t>
  </si>
  <si>
    <t>766695212.S1</t>
  </si>
  <si>
    <t>Montáž prahu dverí, jednokrídlových, protipožiarny</t>
  </si>
  <si>
    <t>219021394</t>
  </si>
  <si>
    <t>88</t>
  </si>
  <si>
    <t>611890002900.R1</t>
  </si>
  <si>
    <t>Prah požiarny pre dvere šírky 600mm</t>
  </si>
  <si>
    <t>-1061084205</t>
  </si>
  <si>
    <t>89</t>
  </si>
  <si>
    <t>611890003700.R1</t>
  </si>
  <si>
    <t>Prah požiarny pre dvere šírky 800mm</t>
  </si>
  <si>
    <t>1341473352</t>
  </si>
  <si>
    <t>90</t>
  </si>
  <si>
    <t>611890004100.R1</t>
  </si>
  <si>
    <t>Prah požiarny pre dvere šírky 900mm</t>
  </si>
  <si>
    <t>-1449203680</t>
  </si>
  <si>
    <t>91</t>
  </si>
  <si>
    <t>766702111.S</t>
  </si>
  <si>
    <t>Montáž zárubní obložkových pre dvere jednokrídlové</t>
  </si>
  <si>
    <t>1889534020</t>
  </si>
  <si>
    <t>92</t>
  </si>
  <si>
    <t>611810002700.S</t>
  </si>
  <si>
    <t>Zárubňa vnútorná obložková, šírka 600-900 mm, výška 1970 mm, DTD doska, povrch CPL laminát, pre stenu hrúbky 60-170 mm, pre jednokrídlové dvere</t>
  </si>
  <si>
    <t>145995750</t>
  </si>
  <si>
    <t>93</t>
  </si>
  <si>
    <t>998766202.S</t>
  </si>
  <si>
    <t>Presun hmot pre konštrukcie stolárske v objektoch výšky nad 6 do 12 m</t>
  </si>
  <si>
    <t>-1561571013</t>
  </si>
  <si>
    <t>767</t>
  </si>
  <si>
    <t>Konštrukcie doplnkové kovové</t>
  </si>
  <si>
    <t>94</t>
  </si>
  <si>
    <t>767641110.S</t>
  </si>
  <si>
    <t>Montáž kovového dverového krídla otočného jednokrídlového, do existujúcej zárubne, vrátane kovania</t>
  </si>
  <si>
    <t>-1967756187</t>
  </si>
  <si>
    <t>95</t>
  </si>
  <si>
    <t>225058786</t>
  </si>
  <si>
    <t>96</t>
  </si>
  <si>
    <t>553410031937.S1</t>
  </si>
  <si>
    <t>Dvere požiarne oceľové šxv 600x1970 mm, EI EW 30 D1, L/P, nástrek RAL</t>
  </si>
  <si>
    <t>294770668</t>
  </si>
  <si>
    <t>97</t>
  </si>
  <si>
    <t>553410031937.S</t>
  </si>
  <si>
    <t>Dvere požiarne oceľové šxv 800x1970 mm, EI EW 30 D1, L/P, nástrek RAL</t>
  </si>
  <si>
    <t>-733551349</t>
  </si>
  <si>
    <t>33"D2</t>
  </si>
  <si>
    <t>10"D3</t>
  </si>
  <si>
    <t>98</t>
  </si>
  <si>
    <t>553410031942.S</t>
  </si>
  <si>
    <t>Dvere požiarne oceľové šxv 900x1970 mm, EI EW 30 D1, L/P, nástrek RAL</t>
  </si>
  <si>
    <t>927127100</t>
  </si>
  <si>
    <t>767646510.R1</t>
  </si>
  <si>
    <t>Dodávka a montáž oceľových interiérových protipožiarnych dverí 2300x2550, EI30 celopresklenných, dvojkrídlových, nástrek RAL, vrátane zárubne, PD5</t>
  </si>
  <si>
    <t>2136943748</t>
  </si>
  <si>
    <t>100</t>
  </si>
  <si>
    <t>998767202.S</t>
  </si>
  <si>
    <t>Presun hmôt pre kovové stavebné doplnkové konštrukcie v objektoch výšky nad 6 do 12 m</t>
  </si>
  <si>
    <t>-1154781842</t>
  </si>
  <si>
    <t>771</t>
  </si>
  <si>
    <t>Podlahy z dlaždíc</t>
  </si>
  <si>
    <t>101</t>
  </si>
  <si>
    <t>771415008.S</t>
  </si>
  <si>
    <t>Montáž soklíkov z obkladačiek do tmelu veľ. 600 x 95 mm</t>
  </si>
  <si>
    <t>1510425202</t>
  </si>
  <si>
    <t>(10,35+3,92+0,47+2*8,12)-3,15-2,3-0,9-0,8*2"202</t>
  </si>
  <si>
    <t>102</t>
  </si>
  <si>
    <t>771541225.S</t>
  </si>
  <si>
    <t>Montáž podláh z dlaždíc gres kladených do tmelu flexibil. mrazuvzdorného veľ. 600 x 600 mm</t>
  </si>
  <si>
    <t>912251100</t>
  </si>
  <si>
    <t>P2</t>
  </si>
  <si>
    <t>4,06+4,11+2,37+6,41+4,52+3,95+4,21+4,51+4,18+4,51+4,45+4,18+4,48"2.NP</t>
  </si>
  <si>
    <t>4,06+4,06+4,11+2,37+6,41+4,52+3,95+4,21+4,15+4,21+4,51+4,18+4,51+4,45+4,18+4,48"3.NP</t>
  </si>
  <si>
    <t>4,06+4,06+3,49+1,82+2,37+6,41+4,52+3,95+4,21+4,51+4,21+4,51+4,18+4,51+4,45+4,18+4,48"4.NP</t>
  </si>
  <si>
    <t>103</t>
  </si>
  <si>
    <t>597740002100.R1</t>
  </si>
  <si>
    <t>Dlaždice keramické, lxvxhr 598x598x9 mm, gresové neglazované, protišmykové R9</t>
  </si>
  <si>
    <t>-609516723</t>
  </si>
  <si>
    <t>194,22*1,06 'Prepočítané koeficientom množstva</t>
  </si>
  <si>
    <t>104</t>
  </si>
  <si>
    <t>1872556509</t>
  </si>
  <si>
    <t>P3</t>
  </si>
  <si>
    <t>102,53"202</t>
  </si>
  <si>
    <t>105</t>
  </si>
  <si>
    <t>597740002100.R2</t>
  </si>
  <si>
    <t>Dlaždice keramické, lxvxhr 598x598x9 mm, gresové neglazované</t>
  </si>
  <si>
    <t>924199382</t>
  </si>
  <si>
    <t>186,813"dlažba 202</t>
  </si>
  <si>
    <t>63,53*0,1"sokel 202</t>
  </si>
  <si>
    <t>193,166*1,06 'Prepočítané koeficientom množstva</t>
  </si>
  <si>
    <t>106</t>
  </si>
  <si>
    <t>998771202.S</t>
  </si>
  <si>
    <t>Presun hmôt pre podlahy z dlaždíc v objektoch výšky nad 6 do 12 m</t>
  </si>
  <si>
    <t>454516995</t>
  </si>
  <si>
    <t>776</t>
  </si>
  <si>
    <t>Podlahy povlakové</t>
  </si>
  <si>
    <t>107</t>
  </si>
  <si>
    <t>776411000.S</t>
  </si>
  <si>
    <t>Lepenie podlahových líšt soklových</t>
  </si>
  <si>
    <t>-1184168819</t>
  </si>
  <si>
    <t>(2*39,68+2*2,3)-2,3*2-0,8*12"203</t>
  </si>
  <si>
    <t>(2*10,5+2*3,9)-0,9"208</t>
  </si>
  <si>
    <t>(2*5,1+2*3,3+2*0,6)-0,8*2-0,7"204, 206</t>
  </si>
  <si>
    <t>(2*3,45+2*5,1)-0,8"207</t>
  </si>
  <si>
    <t>(2*3,3+2*5,1)-0,8"209</t>
  </si>
  <si>
    <t>((2*3,45+2*5,15)-0,8)*7"velka izba bunka</t>
  </si>
  <si>
    <t>((2*3,45+2*2,85)-0,8)*7"mala izba bunka</t>
  </si>
  <si>
    <t>((2*1,2+2*2,18)-0,8*3-0,7)*7"chodba bunka</t>
  </si>
  <si>
    <t>(2*3,98+2*5,15)-0,8"226</t>
  </si>
  <si>
    <t>(2*3,98+2*5,15)-0,8"225</t>
  </si>
  <si>
    <t>(2*1,2+2*2,18)-0,8*2-0,7"210</t>
  </si>
  <si>
    <t>(2*3,15+2*2,85)-0,8"212</t>
  </si>
  <si>
    <t>(2*50,03+2*2,3)-2,3-3,15-0,9-0,8*16"302, 303</t>
  </si>
  <si>
    <t>(2*10,5+2*3,9)-0,9"308</t>
  </si>
  <si>
    <t>(2*5,15+2*3,3+2*0,6)-0,8*2-0,7"304, 306</t>
  </si>
  <si>
    <t>(2*3,45+2*5,15)-0,8"307</t>
  </si>
  <si>
    <t>(2*5,15+2*3,3+2*0,6)-0,8*2-0,7"309, 311</t>
  </si>
  <si>
    <t>(2*3,45+2*5,15)-0,8"312</t>
  </si>
  <si>
    <t>((2*3,45+2*5,15)-0,8)*10"velka izba bunka</t>
  </si>
  <si>
    <t>((2*3,45+2*2,85)-0,8)*10"mala izba bunka</t>
  </si>
  <si>
    <t>((2*1,2+2*2,18)-0,8*3-0,7)*10"chodba bunka</t>
  </si>
  <si>
    <t>(2*3,98+2*5,15)-0,8"338</t>
  </si>
  <si>
    <t>(2*3,98+2*5,15)-0,8"337</t>
  </si>
  <si>
    <t>(2*50,03+2*2,3)-2,3-3,15-0,9-0,8*16"402, 403</t>
  </si>
  <si>
    <t>(2*10,5+2*3,9)-0,9"408</t>
  </si>
  <si>
    <t>(2*5,15+2*3,3+2*0,6)-0,8*2-0,7"404, 406</t>
  </si>
  <si>
    <t>(2*3,45+2*5,15)-0,8"407</t>
  </si>
  <si>
    <t>(2*5,15+2*3,3+2*0,6)-0,8*2-0,7"409, 411</t>
  </si>
  <si>
    <t>(2*3,45+2*5,15)-0,8"412</t>
  </si>
  <si>
    <t>(2*3,98+2*5,15)-0,8"438</t>
  </si>
  <si>
    <t>(2*3,98+2*5,15)-0,8"439</t>
  </si>
  <si>
    <t>108</t>
  </si>
  <si>
    <t>283410017900.S</t>
  </si>
  <si>
    <t>Soklová PVC lišta pre vloženie pásikov z PVC podlahoviny hrúbky do 5 mm</t>
  </si>
  <si>
    <t>-452902146</t>
  </si>
  <si>
    <t>1481,92*1,01 'Prepočítané koeficientom množstva</t>
  </si>
  <si>
    <t>109</t>
  </si>
  <si>
    <t>776511820.S</t>
  </si>
  <si>
    <t>Odstránenie povlakových podláh z nášľapnej plochy lepených s podložkou,  -0,00100t</t>
  </si>
  <si>
    <t>-1039534487</t>
  </si>
  <si>
    <t>91,76+86,88+18,62+17,18+18,62+17,9+18,79*2+17,9+18,62+17,18+18,62+17,61+17,89+17,18+17,9"2.NP</t>
  </si>
  <si>
    <t>40,37+75,2+17,9+17,18+40,81+17,18+17,9*2+17,9+(17,18+18,62)*3+17,9*2+18,79*2+18,62*2+17,18*2+17,61+17,89+17,9"3.NP</t>
  </si>
  <si>
    <t>40,37+75,2+17,9+17,18+32,3+7,95+17,18+17,9*3+17,18*3+18,62*3+17,9*2+18,79*2+18,62*2+17,18*2+17,61+17,89+17,9"4.NP</t>
  </si>
  <si>
    <t>110</t>
  </si>
  <si>
    <t>776521100.S</t>
  </si>
  <si>
    <t>Lepenie povlakových podláh z PVC homogénnych pásov</t>
  </si>
  <si>
    <t>1621539359</t>
  </si>
  <si>
    <t>P1</t>
  </si>
  <si>
    <t>91,76+3,59+8,38+18+40,82+16,79+2,56+9,3+2,56+18,72+9,74+2,56+10,6+18+18,84*2+2,56+10,17+18,72+2,56+17,28+10,6+2,7+9,74+18+2,56+17,28+10,17+2,56+10,17</t>
  </si>
  <si>
    <t>17,20</t>
  </si>
  <si>
    <t>40,37+75,20+3,46+9,3+17,28+40,82+3,46+9,3+17,28+2,56+18+9,3+2,56+18+9,74+2,56+10,6+17,28+2,56+18,72+9,74+2,56+10,6+18+18,84*2+2,56+10,17+18,72+2,56</t>
  </si>
  <si>
    <t>17,28+10,6+2,7+9,74+18+2,56+17,28+10,17+2,56+10,17+17,2</t>
  </si>
  <si>
    <t>40,37+75,20+3,46+9,3+17,28+40,82+3,46+9,3+17,28+2,27+18+8,23+2,56+18+9,74+2,56+10,6+17,28+2,56+17,82+9,74+2,56+10,6+18+18,84*2+2,56+10,17+18,72+2,56</t>
  </si>
  <si>
    <t>17,28+10,6+2,7+9,74+18+2,56+17,28+10,17+2,56+10,17+17,20</t>
  </si>
  <si>
    <t>111</t>
  </si>
  <si>
    <t>284110002100.S1</t>
  </si>
  <si>
    <t>Podlaha PVC homogénna, hrúbka 2 mm</t>
  </si>
  <si>
    <t>-1175785967</t>
  </si>
  <si>
    <t>1559,47*1,03 'Prepočítané koeficientom množstva</t>
  </si>
  <si>
    <t>112</t>
  </si>
  <si>
    <t>776990105.S</t>
  </si>
  <si>
    <t>Vysávanie podkladu pred kladením povlakovýck podláh</t>
  </si>
  <si>
    <t>1665317058</t>
  </si>
  <si>
    <t>186,813"P3+galéria</t>
  </si>
  <si>
    <t>113</t>
  </si>
  <si>
    <t>776992200.S</t>
  </si>
  <si>
    <t>Príprava podkladu prebrúsením strojne brúskou na betón</t>
  </si>
  <si>
    <t>1770691426</t>
  </si>
  <si>
    <t>114</t>
  </si>
  <si>
    <t>998776202.S</t>
  </si>
  <si>
    <t>Presun hmôt pre podlahy povlakové v objektoch výšky nad 6 do 12 m</t>
  </si>
  <si>
    <t>-2007477987</t>
  </si>
  <si>
    <t>781</t>
  </si>
  <si>
    <t>Obklady</t>
  </si>
  <si>
    <t>115</t>
  </si>
  <si>
    <t>781445020.S1</t>
  </si>
  <si>
    <t>Montáž obkladov vnútor. stien z obkladačiek gres kladených do tmelu veľ. 300x300 mm</t>
  </si>
  <si>
    <t>2001120549</t>
  </si>
  <si>
    <t>S1</t>
  </si>
  <si>
    <t>(2*2,3+2*1,98+2*0,6)*2,2-0,7*2"205</t>
  </si>
  <si>
    <t>(2*2,18+2*1,98+2*0,9)*2,2-0,7*2"211</t>
  </si>
  <si>
    <t>(2*1,61+2*1,48-0,9)*2,2-0,8*2"213</t>
  </si>
  <si>
    <t>(2*3,49+2*2+2*0,88-0,9)*2,2-1,05*1,3"214</t>
  </si>
  <si>
    <t>(2*2,78+2*1,65)*2,2-0,8*2*2"215</t>
  </si>
  <si>
    <t>(2*2,18+2*1,98+2*0,9)*2,2-0,7*2"218</t>
  </si>
  <si>
    <t>(2*2,18+2*2,28+2*0,6)*2,2-0,7*2"222</t>
  </si>
  <si>
    <t>2,85*0,7"225</t>
  </si>
  <si>
    <t>(0,15+0,95)*2,2"226</t>
  </si>
  <si>
    <t>(2*2,18+2*2,13+2*0,6)*2,2-0,7*2"228</t>
  </si>
  <si>
    <t>(2*2,18+2*2,28+2*0,6)*2,2-0,7*2"232</t>
  </si>
  <si>
    <t>(2*2,3+2*1,98+2*0,9)*2,2-0,7*2"236</t>
  </si>
  <si>
    <t>(2*2,18+2*2,13+2*0,6)*2,2-0,7*2"240</t>
  </si>
  <si>
    <t>(2*2,18+2*2,13+2*0,6)*2,2-0,7*2"244</t>
  </si>
  <si>
    <t>(2*2,2+2*2,13+2*0,45)*2,2-0,7*2"305</t>
  </si>
  <si>
    <t>(2*2,2+2*2,13+2*0,45)*2,2-0,7*2"310</t>
  </si>
  <si>
    <t>(2*2,18+2*1,98+2*0,9)*2,2-0,7*2"314</t>
  </si>
  <si>
    <t>(2*1,61+2*1,48-0,9)*2,2-0,8*2"317</t>
  </si>
  <si>
    <t>(2*3,49+2*2+2*0,88-0,9)*2,2-1,05*1,3"318</t>
  </si>
  <si>
    <t>(2*2,78+2*1,65)*2,2-0,8*2*2"319</t>
  </si>
  <si>
    <t>(2*2,18+2*1,98+2*0,9)*2,2-0,7*2"322</t>
  </si>
  <si>
    <t>(2*2,18+2*2,28+2*0,3)*2,2-0,7*2"326</t>
  </si>
  <si>
    <t>(2*2,18+2*1,98+2*0,9)*2,2-0,7*2"330</t>
  </si>
  <si>
    <t>(2*2,18+2*2,28+2*0,6)*2,2-0,7*2"334</t>
  </si>
  <si>
    <t>2,85*0,7"337</t>
  </si>
  <si>
    <t>(0,15+0,95)*2,2"338</t>
  </si>
  <si>
    <t>(2*2,18+2*2,13+2*0,6)*2,2-0,7*2"340</t>
  </si>
  <si>
    <t>(2*2,18+2*2,28+2*0,6)*2,2-0,7*2"344</t>
  </si>
  <si>
    <t>(2*2,3+2*1,98+2*0,9)*2,2-0,7*2"348</t>
  </si>
  <si>
    <t>(2*2,18+2*2,13+2*0,6)*2,2-0,7*2"352</t>
  </si>
  <si>
    <t>(2*2,18+2*2,13+2*0,9)*2,2-0,7*2"356</t>
  </si>
  <si>
    <t>(2*2,2+2*2,13+2*0,45)*2,2-0,7*2"405</t>
  </si>
  <si>
    <t>(2*2,2+2*2,13+2*0,45)*2,2-0,7*2"410</t>
  </si>
  <si>
    <t>(2*2,79+2*1,99)*2,2-0,7*2"414</t>
  </si>
  <si>
    <t>(2*1,61+2*1,48-0,9)*2,2-0,8*2"418</t>
  </si>
  <si>
    <t>(2*3,49+2*2+2*0,88-0,9)*2,2-1,05*1,3"419</t>
  </si>
  <si>
    <t>(2*2,78+2*1,65)*2,2-0,8*2*2"420</t>
  </si>
  <si>
    <t>(2*2,18+2*1,98+2*0,9)*2,2-0,7*2"423</t>
  </si>
  <si>
    <t>(2*2,18+2*2,28+2*0,3)*2,2-0,7*2"427</t>
  </si>
  <si>
    <t>(2*2,18+2*1,98+2*0,9)*2,2-0,7*2"431</t>
  </si>
  <si>
    <t>(2*2,18+2*2,28+2*0,6)*2,2-0,7*2"435</t>
  </si>
  <si>
    <t>2,85*0,7"438</t>
  </si>
  <si>
    <t>(0,15+0,95)*2,2"439</t>
  </si>
  <si>
    <t>(2*2,18+2*2,13+2*0,6)*2,2-0,7*2"441</t>
  </si>
  <si>
    <t>(2*2,18+2*2,28+2*0,6)*2,2-0,7*2"445</t>
  </si>
  <si>
    <t>(2*2,3+2*1,98+2*0,9)*2,2-0,7*2"449</t>
  </si>
  <si>
    <t>(2*2,18+2*2,13+2*0,6)*2,2-0,7*2"453</t>
  </si>
  <si>
    <t>(2*2,18+2*2,13+2*0,9)*2,2-0,7*2"457</t>
  </si>
  <si>
    <t>116</t>
  </si>
  <si>
    <t>597740001910.S</t>
  </si>
  <si>
    <t>Dlaždice keramické, lxvxhr 298x298x9 mm, gresové neglazované</t>
  </si>
  <si>
    <t>999510618</t>
  </si>
  <si>
    <t>843,422*1,04 'Prepočítané koeficientom množstva</t>
  </si>
  <si>
    <t>117</t>
  </si>
  <si>
    <t>998781202.S</t>
  </si>
  <si>
    <t>Presun hmôt pre obklady keramické v objektoch výšky nad 6 do 12 m</t>
  </si>
  <si>
    <t>-667857529</t>
  </si>
  <si>
    <t>783</t>
  </si>
  <si>
    <t>Nátery</t>
  </si>
  <si>
    <t>118</t>
  </si>
  <si>
    <t>783222100.R1</t>
  </si>
  <si>
    <t>Náter oceľových zárubní -  syntetické farby šedej na vzduchu schnúce základná + dvojnásobné - 105µm</t>
  </si>
  <si>
    <t>1077611147</t>
  </si>
  <si>
    <t>47+8</t>
  </si>
  <si>
    <t>119</t>
  </si>
  <si>
    <t>783222100.S</t>
  </si>
  <si>
    <t>Nátery kov.stav.doplnk.konštr. syntetické farby šedej na vzduchu schnúce dvojnásobné - 70µm</t>
  </si>
  <si>
    <t>-791716386</t>
  </si>
  <si>
    <t>120</t>
  </si>
  <si>
    <t>783226100.S</t>
  </si>
  <si>
    <t>Nátery kov.stav.doplnk.konštr. syntetické na vzduchu schnúce základný - 35µm</t>
  </si>
  <si>
    <t>360349435</t>
  </si>
  <si>
    <t>(2,8*2+0,35+3,15)*0,8*3+1,35*1,5*2"náter zábradlia N2</t>
  </si>
  <si>
    <t>121</t>
  </si>
  <si>
    <t>783602825.S</t>
  </si>
  <si>
    <t>Odstránenie starých náterov zo stolárskych výrobkov opálením s obrúsením, stien</t>
  </si>
  <si>
    <t>-2020584617</t>
  </si>
  <si>
    <t>94,242"SU 4 + SU 5</t>
  </si>
  <si>
    <t>122</t>
  </si>
  <si>
    <t>783625300.S</t>
  </si>
  <si>
    <t>Nátery stolárskych výrobkov syntetické dvojnásobné 2x s emailovaním a 2x plným tmelením</t>
  </si>
  <si>
    <t>683915790</t>
  </si>
  <si>
    <t>(0,51+0,5+0,75)*(2*14,15+2*5,45)"ochodza</t>
  </si>
  <si>
    <t>(2*0,2+2*0,07)*(2*14,15+2*5,45)"madlo</t>
  </si>
  <si>
    <t>((2*3,73+2*2,45)*2+(2*5,6+2*2,45))*0,1"SU 5</t>
  </si>
  <si>
    <t>784</t>
  </si>
  <si>
    <t>Maľby</t>
  </si>
  <si>
    <t>123</t>
  </si>
  <si>
    <t>784410100.S</t>
  </si>
  <si>
    <t>Penetrovanie jednonásobné jemnozrnných podkladov výšky do 3,80 m</t>
  </si>
  <si>
    <t>-1461514898</t>
  </si>
  <si>
    <t>124</t>
  </si>
  <si>
    <t>784452271.S1</t>
  </si>
  <si>
    <t>Maľby z maliarskych zmesí na vodnej báze, ručne nanášané trojnásobné základné na podklad jemnozrnný výšky do 3,80 m</t>
  </si>
  <si>
    <t>-548100260</t>
  </si>
  <si>
    <t>3882,53+10,309"steny s novou omietkou a stupačky bez obkladu</t>
  </si>
  <si>
    <t>((2*5,53)*2,9+3,15*(0,9+0,28+0,25)+15,6)*3"schodisko</t>
  </si>
  <si>
    <t>1386,46"SDK stropy</t>
  </si>
  <si>
    <t>84,28"strop galéria</t>
  </si>
  <si>
    <t>(2*18,75+2*0,9+2*1,2+2*0,3)*2,75-0,9*2*2-1,8*2,25*7"SU 2 galéria</t>
  </si>
  <si>
    <t>SO 02 - Zdravotechnika</t>
  </si>
  <si>
    <t xml:space="preserve">PSV - Práce a dodávky PSV   </t>
  </si>
  <si>
    <t xml:space="preserve">    713 - Izolácie tepelné   </t>
  </si>
  <si>
    <t xml:space="preserve">    721 - Zdravotech. vnútorná kanalizácia   </t>
  </si>
  <si>
    <t xml:space="preserve">    722 - Zdravotechnika - vnútorný vodovod   </t>
  </si>
  <si>
    <t xml:space="preserve">    725 - Zdravotechnika - zariaď. predmety   </t>
  </si>
  <si>
    <t xml:space="preserve">Práce a dodávky PSV   </t>
  </si>
  <si>
    <t xml:space="preserve">Izolácie tepelné   </t>
  </si>
  <si>
    <t>713482111.S</t>
  </si>
  <si>
    <t>Montáž trubíc z PE, hr.do 10 mm,vnút.priemer do 38 mm</t>
  </si>
  <si>
    <t>283310001100</t>
  </si>
  <si>
    <t>Izolačná PE trubica TUBOLIT DG 18x9 mm (d potrubia x hr. izolácie), nadrezaná, AZ FLEX</t>
  </si>
  <si>
    <t>283310001300</t>
  </si>
  <si>
    <t>Izolačná PE trubica TUBOLIT DG 22x9 mm (d potrubia x hr. izolácie), nadrezaná, AZ FLEX</t>
  </si>
  <si>
    <t>283310001500</t>
  </si>
  <si>
    <t>Izolačná PE trubica TUBOLIT DG 28x9 mm (d potrubia x hr. izolácie), nadrezaná, AZ FLEX</t>
  </si>
  <si>
    <t>283310001600</t>
  </si>
  <si>
    <t>Izolačná PE trubica TUBOLIT DG 35x9 mm (d potrubia x hr. izolácie), nadrezaná, AZ FLEX</t>
  </si>
  <si>
    <t>713482112.S</t>
  </si>
  <si>
    <t>Montáž trubíc z PE, hr.do 10 mm,vnút.priemer 39-70 mm</t>
  </si>
  <si>
    <t>283310001700</t>
  </si>
  <si>
    <t>Izolačná PE trubica TUBOLIT DG 40x9 mm (d potrubia x hr. izolácie), nadrezaná, AZ FLEX</t>
  </si>
  <si>
    <t>283310002100</t>
  </si>
  <si>
    <t>Izolačná PE trubica TUBOLIT DG 54x9 mm (d potrubia x hr. izolácie), nadrezaná, AZ FLEX</t>
  </si>
  <si>
    <t>713482121.S</t>
  </si>
  <si>
    <t>Montáž trubíc z PE, hr.15-20 mm,vnút.priemer do 38 mm</t>
  </si>
  <si>
    <t>283310002700</t>
  </si>
  <si>
    <t>Izolačná PE trubica TUBOLIT DG 18x13 mm (d potrubia x hr. izolácie), nadrezaná, AZ FLEX</t>
  </si>
  <si>
    <t>283310004700</t>
  </si>
  <si>
    <t>Izolačná PE trubica TUBOLIT DG 22x20 mm (d potrubia x hr. izolácie), nadrezaná, AZ FLEX</t>
  </si>
  <si>
    <t>283310004800</t>
  </si>
  <si>
    <t>Izolačná PE trubica TUBOLIT DG 28x20 mm (d potrubia x hr. izolácie), nadrezaná, AZ FLEX</t>
  </si>
  <si>
    <t>713482131.S</t>
  </si>
  <si>
    <t>Montáž trubíc z PE, hr.30 mm,vnút.priemer do 38 mm</t>
  </si>
  <si>
    <t>283310006200</t>
  </si>
  <si>
    <t>Izolačná PE trubica TUBOLIT DG 22x30 mm (d potrubia x hr. izolácie), rozrezaná, AZ FLEX</t>
  </si>
  <si>
    <t>283310006300</t>
  </si>
  <si>
    <t>Izolačná PE trubica TUBOLIT DG 28x30 mm (d potrubia x hr. izolácie), rozrezaná, AZ FLEX</t>
  </si>
  <si>
    <t>283310006400</t>
  </si>
  <si>
    <t>Izolačná PE trubica TUBOLIT DG 35x30 mm (d potrubia x hr. izolácie), rozrezaná, AZ FLEX</t>
  </si>
  <si>
    <t>713482152.S</t>
  </si>
  <si>
    <t>Montáž trubíc z EPDM, hr.38-50,vnút.priemer 39-73 mm</t>
  </si>
  <si>
    <t>283310006500.S</t>
  </si>
  <si>
    <t>Izolačná PE trubica dxhr. 42x40 mm, rozrezaná, na izolovanie rozvodov vody, kúrenia, zdravotechniky</t>
  </si>
  <si>
    <t>283310006800.S</t>
  </si>
  <si>
    <t>Izolačná PE trubica dxhr. 54x40 mm, rozrezaná, na izolovanie rozvodov vody, kúrenia, zdravotechniky</t>
  </si>
  <si>
    <t>998713102.S</t>
  </si>
  <si>
    <t>721</t>
  </si>
  <si>
    <t xml:space="preserve">Zdravotech. vnútorná kanalizácia   </t>
  </si>
  <si>
    <t>721172032</t>
  </si>
  <si>
    <t>Potrubie odpadové Pipelife HT z PP, pripojovacie DN 40</t>
  </si>
  <si>
    <t>721172033</t>
  </si>
  <si>
    <t>Potrubie odpadové Pipelife HT z PP, pripojovacie DN 50</t>
  </si>
  <si>
    <t>721172035</t>
  </si>
  <si>
    <t>Potrubie odpadové Pipelife HT z PP, pripojovacie DN 110</t>
  </si>
  <si>
    <t>721172412</t>
  </si>
  <si>
    <t>Montáž odhlučneného odpadového potrubia MASTER 3 vodorovného DN 125</t>
  </si>
  <si>
    <t>286140044400</t>
  </si>
  <si>
    <t>Rúra PP MASTER 3 D 125 mm dĺ. 1 m, tichý systém pre rozvod vnútorného odpadu, PIPELIFE</t>
  </si>
  <si>
    <t>721172430</t>
  </si>
  <si>
    <t>Montáž odhlučneného odpadového potrubia MASTER 3 zvislého DN 110</t>
  </si>
  <si>
    <t>286140043700</t>
  </si>
  <si>
    <t>Rúra PP MASTER 3 D 110 mm dĺ. 1 m, tichý systém pre rozvod vnútorného odpadu, PIPELIFE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</si>
  <si>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</si>
  <si>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</si>
  <si>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</si>
  <si>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</si>
  <si>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</si>
  <si>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</si>
  <si>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721274103.S</t>
  </si>
  <si>
    <t>Ventilačná hlavica strešná plastová DN 100</t>
  </si>
  <si>
    <t>721290111</t>
  </si>
  <si>
    <t>Ostatné - skúška tesnosti kanalizácie v objektoch vodou do DN 125</t>
  </si>
  <si>
    <t>998721103</t>
  </si>
  <si>
    <t>Presun hmôt pre vnútornú kanalizáciu v objektoch výšky nad 12 do 24 m</t>
  </si>
  <si>
    <t>722</t>
  </si>
  <si>
    <t xml:space="preserve">Zdravotechnika - vnútorný vodovod   </t>
  </si>
  <si>
    <t>722130216.S</t>
  </si>
  <si>
    <t>Potrubie z oceľových rúr pozink. bezšvíkových bežných-11 353.0, 10 004.0 zvarov. bežných-11 343.00 DN 50</t>
  </si>
  <si>
    <t>722161003.S</t>
  </si>
  <si>
    <t>Vodovodné potrubie z nerezových rúrok spájaných lisovaním D 18 mm</t>
  </si>
  <si>
    <t>722161006.S</t>
  </si>
  <si>
    <t>Vodovodné potrubie z nerezových rúrok spájaných lisovaním D 22 mm</t>
  </si>
  <si>
    <t>722161009.S</t>
  </si>
  <si>
    <t>Vodovodné potrubie z nerezových rúrok spájaných lisovaním D 28 mm</t>
  </si>
  <si>
    <t>722161012.S</t>
  </si>
  <si>
    <t>Vodovodné potrubie z nerezových rúrok spájaných lisovaním D 35 mm</t>
  </si>
  <si>
    <t>722161015.S</t>
  </si>
  <si>
    <t>Vodovodné potrubie z nerezových rúrok spájaných lisovaním D 42 mm</t>
  </si>
  <si>
    <t>722161018.S</t>
  </si>
  <si>
    <t>Vodovodné potrubie z nerezových rúrok spájaných lisovaním D 54 mm</t>
  </si>
  <si>
    <t>722221010</t>
  </si>
  <si>
    <t>Montáž guľového kohúta závitového priameho pre vodu G 1/2</t>
  </si>
  <si>
    <t>551110013700</t>
  </si>
  <si>
    <t>Guľový uzáver pre vodu Perfecta, 1/2" FF, páčka, niklovaná mosadz, IVAR</t>
  </si>
  <si>
    <t>722221020</t>
  </si>
  <si>
    <t>Montáž guľového kohúta závitového priameho pre vodu G 1</t>
  </si>
  <si>
    <t>551110013900</t>
  </si>
  <si>
    <t>Guľový uzáver pre vodu Perfecta, 1" FF, páčka, niklovaná mosadz, IVAR</t>
  </si>
  <si>
    <t>722221025.S</t>
  </si>
  <si>
    <t>Montáž guľového kohúta závitového priameho pre vodu G 5/4</t>
  </si>
  <si>
    <t>551110005200.S</t>
  </si>
  <si>
    <t>Guľový uzáver pre vodu 5/4", niklovaná mosadz</t>
  </si>
  <si>
    <t>722221035.S</t>
  </si>
  <si>
    <t>Montáž guľového kohúta závitového priameho pre vodu G 2</t>
  </si>
  <si>
    <t>551110006000.S</t>
  </si>
  <si>
    <t>Guľový uzáver pre vodu 2", niklovaná mosadz</t>
  </si>
  <si>
    <t>722221082</t>
  </si>
  <si>
    <t>Montáž guľového kohúta vypúšťacieho závitového G 1/2</t>
  </si>
  <si>
    <t>551110011200</t>
  </si>
  <si>
    <t>Guľový uzáver vypúšťací s páčkou, 1/2" M, mosadz, IVAR</t>
  </si>
  <si>
    <t>722221360.S</t>
  </si>
  <si>
    <t>Montáž vodovodného filtra závitového G 1/2</t>
  </si>
  <si>
    <t>422010002900.S</t>
  </si>
  <si>
    <t>Filter závitový na vodu 1/2", FF, PN 20, mosadz</t>
  </si>
  <si>
    <t>722222000.S</t>
  </si>
  <si>
    <t>Montáž vyvažovacieho ventilu na pitnú vodu DN 10</t>
  </si>
  <si>
    <t>551110028826</t>
  </si>
  <si>
    <t>Ventil OVENTROP AQUASTROM T PLUS DN 10 , TERMOSTATICKY, na pitnú vodu</t>
  </si>
  <si>
    <t>722222104.S</t>
  </si>
  <si>
    <t>Montáž armatúry na oddelenie rozvodov pitnej a technologickej vody 2"</t>
  </si>
  <si>
    <t>551190008140.S</t>
  </si>
  <si>
    <t>Oddeľovač systémov na dovybavanie rozvodov 2" PN10 HONEYWELL BA 285S</t>
  </si>
  <si>
    <t>722250005</t>
  </si>
  <si>
    <t>Montáž hydrantového systému s tvarovo stálou hadicou D 25</t>
  </si>
  <si>
    <t>súb.</t>
  </si>
  <si>
    <t>722250040</t>
  </si>
  <si>
    <t>Montáž skrinky nástenného hydrantu bez vybavenia</t>
  </si>
  <si>
    <t>449150000800</t>
  </si>
  <si>
    <t>Hydrantový systém s tvarovo stálou hadicou D 25 PH-PLUS, hadica 30 m, skriňa 710x710x245 mm, plné dvierka, prúdnica ekv. 10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</si>
  <si>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</si>
  <si>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</si>
  <si>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</si>
  <si>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</si>
  <si>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998722103</t>
  </si>
  <si>
    <t>Presun hmôt pre vnútorný vodovod v objektoch výšky nad 12 do 24 m</t>
  </si>
  <si>
    <t xml:space="preserve">Zdravotechnika - zariaď. predmety   </t>
  </si>
  <si>
    <t>725149715</t>
  </si>
  <si>
    <t>Montáž predstenového systému záchodov do ľahkých stien s kovovou konštrukciou (napr.GEBERIT, AlcaPlast)</t>
  </si>
  <si>
    <t>126</t>
  </si>
  <si>
    <t>552370000100</t>
  </si>
  <si>
    <t>Predstenový systém DuoFix pre závesné WC, výška 1120 mm so splachovacou podomietkovou nádržou Sigma 12, bezbariérový, plast, JIKA</t>
  </si>
  <si>
    <t>128</t>
  </si>
  <si>
    <t>725119410</t>
  </si>
  <si>
    <t>Montáž záchodovej misy zavesenej s rovným odpadom</t>
  </si>
  <si>
    <t>130</t>
  </si>
  <si>
    <t>5516423005453</t>
  </si>
  <si>
    <t>DEEP BY JIKA závesné WC H820614</t>
  </si>
  <si>
    <t>132</t>
  </si>
  <si>
    <t>554330001300</t>
  </si>
  <si>
    <t>Záchodové sedadlo DEEP BY JIKA</t>
  </si>
  <si>
    <t>134</t>
  </si>
  <si>
    <t>725149810.S</t>
  </si>
  <si>
    <t>Montáž výleviek do predstenového systému</t>
  </si>
  <si>
    <t>136</t>
  </si>
  <si>
    <t>642710000200</t>
  </si>
  <si>
    <t>Výlevka stojatá keramická MIRA, vxšxl 460x500x435 mm, plastová mreža, JIKA</t>
  </si>
  <si>
    <t>138</t>
  </si>
  <si>
    <t>725219201</t>
  </si>
  <si>
    <t>Montáž umývadla keramického na konzoly, bez výtokovej armatúry</t>
  </si>
  <si>
    <t>140</t>
  </si>
  <si>
    <t>642110005000</t>
  </si>
  <si>
    <t>Umývadlo keramické DEEP BY JIKA H812613, rozmer 600x450 mm s otvorom pre batériu a prepadom</t>
  </si>
  <si>
    <t>142</t>
  </si>
  <si>
    <t>725241112.S</t>
  </si>
  <si>
    <t>Montáž sprchovej vaničky akrylátovej štvorcovej 900x900 mm</t>
  </si>
  <si>
    <t>144</t>
  </si>
  <si>
    <t>554230002100</t>
  </si>
  <si>
    <t>Sprchová vanička akrylátová DEEP by JIKA, vxšxl 63x900x900 mm, biela, JIKA</t>
  </si>
  <si>
    <t>146</t>
  </si>
  <si>
    <t>552260001100</t>
  </si>
  <si>
    <t>Sprchové dvere posúvne dvojdielne CUBITO PURE, rozmer 1000x1950 mm, 6 mm bezpečnostné sklo, JIKA</t>
  </si>
  <si>
    <t>148</t>
  </si>
  <si>
    <t>725319112</t>
  </si>
  <si>
    <t>Montáž kuchynských drezov jednoduchých, hranatých, s rozmerom do 600x600 mm, bez výtokových armatúr</t>
  </si>
  <si>
    <t>150</t>
  </si>
  <si>
    <t>552310000300</t>
  </si>
  <si>
    <t>Kuchynský drez nerezový LEMIS XL 6S-IF</t>
  </si>
  <si>
    <t>152</t>
  </si>
  <si>
    <t>725829201.S</t>
  </si>
  <si>
    <t>Montáž batérie umývadlovej a drezovej nástennej pákovej alebo klasickej s mechanickým ovládaním</t>
  </si>
  <si>
    <t>154</t>
  </si>
  <si>
    <t>551450000400</t>
  </si>
  <si>
    <t>Batéria drezová stojanková páková Mio s otočným výtokovým ramienkom, rozmer 340x214 mm, chróm, JIKA</t>
  </si>
  <si>
    <t>156</t>
  </si>
  <si>
    <t>551450003400</t>
  </si>
  <si>
    <t>Batéria umývadlová nástenná páková Lyra, výtokové rameno 210 mm, rozteč 150 mm, chróm, JIKA</t>
  </si>
  <si>
    <t>158</t>
  </si>
  <si>
    <t>551450002600</t>
  </si>
  <si>
    <t>Batéria sprchová nástenná páková DEEP BY JIKA, rozteč 150 mm, bez sprchovej súpravy, chróm, JIKA</t>
  </si>
  <si>
    <t>160</t>
  </si>
  <si>
    <t>551450003300</t>
  </si>
  <si>
    <t>Teleskopický sprchový stĺp s nástennou batériou s prepínačom Lyra, 700x400x150 mm, výškové nastavenie 400 mm, JIKA</t>
  </si>
  <si>
    <t>162</t>
  </si>
  <si>
    <t>725869101</t>
  </si>
  <si>
    <t>Montáž zápachovej uzávierky pre zariaďovacie predmety, umývadlová do D 40</t>
  </si>
  <si>
    <t>164</t>
  </si>
  <si>
    <t>5516232101</t>
  </si>
  <si>
    <t>Uzávierka zápachová umyvadlová HL 135 D 40,50 mm</t>
  </si>
  <si>
    <t>166</t>
  </si>
  <si>
    <t>725869311</t>
  </si>
  <si>
    <t>Montáž zápachovej uzávierky pre zariaďovacie predmety, drezovej do D 50 (pre jeden drez)</t>
  </si>
  <si>
    <t>168</t>
  </si>
  <si>
    <t>551620007100.S</t>
  </si>
  <si>
    <t>Zápachová uzávierka- sifón pre jednodielne drezy DN 50</t>
  </si>
  <si>
    <t>170</t>
  </si>
  <si>
    <t>SO 03 - Vetranie</t>
  </si>
  <si>
    <t xml:space="preserve">    769 - Montáže vzduchotechnických zariadení   </t>
  </si>
  <si>
    <t>713483010.S</t>
  </si>
  <si>
    <t>Montáž technickej izolácie samolepiacej rohože hr. 20 mm na potrubia s rovnou plochou</t>
  </si>
  <si>
    <t>631470003800</t>
  </si>
  <si>
    <t>Lamelová rohož KLIMAFIX, 20x1000x10000 mm samolepiaca, protipožiarna technická izolácia z kamennej vlny s AL fóliou so sklenenou mriežkou, do 100°C, ROCKWOOL</t>
  </si>
  <si>
    <t>769</t>
  </si>
  <si>
    <t xml:space="preserve">Montáže vzduchotechnických zariadení   </t>
  </si>
  <si>
    <t>769011000.S</t>
  </si>
  <si>
    <t>Montáž ventilátora malého axiálneho nástenného na stenu veľkosť: 100</t>
  </si>
  <si>
    <t>429110011000.S</t>
  </si>
  <si>
    <t>Ventilátor malý, axiálny, tichý, s dobehom, snímač vlhkosti, max. prietok do 119 m3/h</t>
  </si>
  <si>
    <t>769021000.S</t>
  </si>
  <si>
    <t>Montáž spiro potrubia do DN 100</t>
  </si>
  <si>
    <t>429810000100.S</t>
  </si>
  <si>
    <t>Potrubie kruhové spiro DN 80, dĺžka 1000 mm</t>
  </si>
  <si>
    <t>769021397.S</t>
  </si>
  <si>
    <t>Montáž T-kusu na spiro potrubie DN 80-150</t>
  </si>
  <si>
    <t>429850010200</t>
  </si>
  <si>
    <t>T-kus DN 100 pre kruhové spiro potrubie, TZB GLOBAL</t>
  </si>
  <si>
    <t>769021412.S</t>
  </si>
  <si>
    <t>Montáž krížovej rozbočky na spiro potrubie DN 80-140</t>
  </si>
  <si>
    <t>429850020100</t>
  </si>
  <si>
    <t>Rozbočka krížová DN 100 pre kruhové spiro potrubie, TZB GLOBAL</t>
  </si>
  <si>
    <t>769021547.S</t>
  </si>
  <si>
    <t>Montáž kruhovej striešky do priemeru 140 mm</t>
  </si>
  <si>
    <t>429720027500.S</t>
  </si>
  <si>
    <t>Strieška kruhová s prírubou priemer 100 mm</t>
  </si>
  <si>
    <t>769025270.S</t>
  </si>
  <si>
    <t>Montáž spätnej klapky do kruhového potrubia priemeru 100-150 mm</t>
  </si>
  <si>
    <t>429710064100.S</t>
  </si>
  <si>
    <t>Klapka spätná, tesná protipachová d 100 mm</t>
  </si>
  <si>
    <t>769035093.S</t>
  </si>
  <si>
    <t>Montáž krycej mriežky kruhovej do priemeru 160 mm</t>
  </si>
  <si>
    <t>429720209000.S</t>
  </si>
  <si>
    <t>Mriežka krycia kruhová, priemer 100 mm</t>
  </si>
  <si>
    <t>769071000.S</t>
  </si>
  <si>
    <t>Montáž a dodavka vypust kondenzu DN100</t>
  </si>
  <si>
    <t>769071289.S</t>
  </si>
  <si>
    <t>Zhotovenie závesu pre kruhové a štvorhranné vzduchot. potrubia na montáži z dodaného materiálu</t>
  </si>
  <si>
    <t>kg</t>
  </si>
  <si>
    <t>769071290.S</t>
  </si>
  <si>
    <t>Montáž závesu kruhového a štvorhranného vzduchotechnického potrubia</t>
  </si>
  <si>
    <t>998769203.S</t>
  </si>
  <si>
    <t>Presun hmôt pre montáž vzduchotechnických zariadení v stavbe (objekte) výšky nad 7 do 24 m</t>
  </si>
  <si>
    <t>SO 04 - Silnoprúd</t>
  </si>
  <si>
    <t>D1 - Materiál nosný</t>
  </si>
  <si>
    <t xml:space="preserve">D2 - Montáž </t>
  </si>
  <si>
    <t>D3 - ROZVáDZAČE - ZOSTAVOVANIE</t>
  </si>
  <si>
    <t xml:space="preserve">    D4 - Rozvádzač R1 - úprava existujúceho rozvádzača</t>
  </si>
  <si>
    <t xml:space="preserve">    D5 - Rozvádzač PR-1</t>
  </si>
  <si>
    <t xml:space="preserve">    D6 - Rozvádzač PR-2</t>
  </si>
  <si>
    <t xml:space="preserve">    D7 - Rozvádzač PR-3</t>
  </si>
  <si>
    <t xml:space="preserve">    D8 - Rozvádzač RB-9</t>
  </si>
  <si>
    <t xml:space="preserve">    D9 - Rozvádzač RB-21</t>
  </si>
  <si>
    <t xml:space="preserve">    D10 - Rozvádzač RB-33</t>
  </si>
  <si>
    <t xml:space="preserve">    D11 - Rozvádzač RB-1, 2, 3, 4, 5, 6, 7, 8, 10, 11, 12, 13, 14, 15, 16, 17, 18, 19, 20, 22, 23, 24, 25, 26,</t>
  </si>
  <si>
    <t>D12 - ROZVÁDZAČE - ZOSTAVOVANIE</t>
  </si>
  <si>
    <t>D13 - Stavebné úpravy C 801-3</t>
  </si>
  <si>
    <t>D14 - HZS</t>
  </si>
  <si>
    <t>D15 - Ostatné náklady</t>
  </si>
  <si>
    <t>D16 - SYSTÉM NÚDZOVÉHO OSVETLENIA AWEX</t>
  </si>
  <si>
    <t>D17 - Odborná prehliadka a skúšky silnoprúd</t>
  </si>
  <si>
    <t>D1</t>
  </si>
  <si>
    <t>Materiál nosný</t>
  </si>
  <si>
    <t>Pol1</t>
  </si>
  <si>
    <t>vodič N2XH 4 zž</t>
  </si>
  <si>
    <t>Pol2</t>
  </si>
  <si>
    <t>vodič N2XH 6 zž</t>
  </si>
  <si>
    <t>Pol3</t>
  </si>
  <si>
    <t>vodič N2XH 16 zž</t>
  </si>
  <si>
    <t>Pol4</t>
  </si>
  <si>
    <t>vodič N2XH 25 zž</t>
  </si>
  <si>
    <t>Pol5</t>
  </si>
  <si>
    <t>kabel CHKE-R-J 3x1,5</t>
  </si>
  <si>
    <t>Pol6</t>
  </si>
  <si>
    <t>kabel CHKE-R-J 3x2,5</t>
  </si>
  <si>
    <t>Pol7</t>
  </si>
  <si>
    <t>kabel CHKE-R-J 3x6</t>
  </si>
  <si>
    <t>Pol8</t>
  </si>
  <si>
    <t>kabel CHKE-R-J 5x25</t>
  </si>
  <si>
    <t>Pol9</t>
  </si>
  <si>
    <t>kabel CHKE-R-O 3x1,5</t>
  </si>
  <si>
    <t>Pol10</t>
  </si>
  <si>
    <t>kabel CHKE-R-J 5x1,5</t>
  </si>
  <si>
    <t>Pol11</t>
  </si>
  <si>
    <t>FeZn 30x4mm</t>
  </si>
  <si>
    <t>Pol12</t>
  </si>
  <si>
    <t>svorka Wago 273-101 2x1,5mm2 krabicová bezšroubo</t>
  </si>
  <si>
    <t>Pol13</t>
  </si>
  <si>
    <t>svorka Wago 273-101 3x1,5mm2 krabicová bezšroubo</t>
  </si>
  <si>
    <t>Pol14</t>
  </si>
  <si>
    <t>svorka Wago 273-101 4x1,5mm2 krabicová bezšroubo</t>
  </si>
  <si>
    <t>Pol15</t>
  </si>
  <si>
    <t>svorka Wago 273-101 5x1,5mm2 krabicová bezšroubo</t>
  </si>
  <si>
    <t>Pol16</t>
  </si>
  <si>
    <t>svorka Wago 273-101 8x1,5mm2 krabicová bezšroubo</t>
  </si>
  <si>
    <t>Pol17</t>
  </si>
  <si>
    <t>svorka Wago 273-101 3x2,5mm2 krabicová bezšroubo</t>
  </si>
  <si>
    <t>Pol18</t>
  </si>
  <si>
    <t>svorka Wago 273-101 5x2,5mm2 krabicová bezšroubo</t>
  </si>
  <si>
    <t>Pol19</t>
  </si>
  <si>
    <t>svorka zemnící Bernard/ZSA16</t>
  </si>
  <si>
    <t>Pol20</t>
  </si>
  <si>
    <t>pásek Cu ke svorce Bernard</t>
  </si>
  <si>
    <t>Pol21</t>
  </si>
  <si>
    <t>krabica prístrojová KP67/1 ks 720,00 7,30 5 256</t>
  </si>
  <si>
    <t>Pol22</t>
  </si>
  <si>
    <t>krabica univerzálna/odbočná KU68-1902</t>
  </si>
  <si>
    <t>Pol23</t>
  </si>
  <si>
    <t>krabica univerz/rozvodka KU68-1903 vč.KO68 +S66</t>
  </si>
  <si>
    <t>Pol24</t>
  </si>
  <si>
    <t>krabicová rozvodka KR97/5 vč.KO97V +SP96</t>
  </si>
  <si>
    <t>Pol25</t>
  </si>
  <si>
    <t>krabica odbočná KO100 vč.KO100V</t>
  </si>
  <si>
    <t>Pol26</t>
  </si>
  <si>
    <t>krabica odbočná KO125 vč.KO125V</t>
  </si>
  <si>
    <t>Pol27</t>
  </si>
  <si>
    <t>trubka ohybná FXP 16</t>
  </si>
  <si>
    <t>Pol28</t>
  </si>
  <si>
    <t>trubka ohybná FXP 20</t>
  </si>
  <si>
    <t>Pol29</t>
  </si>
  <si>
    <t>trubka ohybná FXP 25</t>
  </si>
  <si>
    <t>Pol30</t>
  </si>
  <si>
    <t>trubka ohybná FXP 32</t>
  </si>
  <si>
    <t>Pol31</t>
  </si>
  <si>
    <t>total STOP v rozbitnom kryte</t>
  </si>
  <si>
    <t>Pol32</t>
  </si>
  <si>
    <t>Sádra 30 kg</t>
  </si>
  <si>
    <t>Pol33</t>
  </si>
  <si>
    <t>bezpečnostná tabulka plast</t>
  </si>
  <si>
    <t>Pol34</t>
  </si>
  <si>
    <t>protipožiarna hmota nástreková</t>
  </si>
  <si>
    <t>Pol35</t>
  </si>
  <si>
    <t>ohnuvzdorná prepážka s výplnou</t>
  </si>
  <si>
    <t>Pol36</t>
  </si>
  <si>
    <t>hmoždinka plastová HM8/8x40mm</t>
  </si>
  <si>
    <t>Pol37</t>
  </si>
  <si>
    <t>hmoždinka plastová HM10/10x40mm</t>
  </si>
  <si>
    <t>Pol38</t>
  </si>
  <si>
    <t>krabica HENSEL IP 67</t>
  </si>
  <si>
    <t>Pol39</t>
  </si>
  <si>
    <t>zásuvka 230V/16A, IP20</t>
  </si>
  <si>
    <t>Pol40</t>
  </si>
  <si>
    <t>zásuvka 230V/16A, IP44</t>
  </si>
  <si>
    <t>Pol41</t>
  </si>
  <si>
    <t>sporákový vypínač 400/16 A zapustený</t>
  </si>
  <si>
    <t>Pol42</t>
  </si>
  <si>
    <t>tlačidlo  - rámik</t>
  </si>
  <si>
    <t>Pol43</t>
  </si>
  <si>
    <t>vypínač rad 1 - rámik</t>
  </si>
  <si>
    <t>Pol44</t>
  </si>
  <si>
    <t>vypínač rad 5 - rámik</t>
  </si>
  <si>
    <t>Pol45</t>
  </si>
  <si>
    <t>vypínač rad 5, IP 44 - rámik</t>
  </si>
  <si>
    <t>Pol46</t>
  </si>
  <si>
    <t>vypínač rad 6 - rámik</t>
  </si>
  <si>
    <t>Pol47</t>
  </si>
  <si>
    <t>vypínač rad 7 - rámik</t>
  </si>
  <si>
    <t>Pol48</t>
  </si>
  <si>
    <t>vypínač rad 5b - rámik</t>
  </si>
  <si>
    <t>Pol49</t>
  </si>
  <si>
    <t>svietidlo LED panel zapustený, IP 44, 35 W</t>
  </si>
  <si>
    <t>Pol50</t>
  </si>
  <si>
    <t>svietidlo LED panel zapustený, IP 20, 38 W</t>
  </si>
  <si>
    <t>Pol51</t>
  </si>
  <si>
    <t>VCCJE-R 75-4,8</t>
  </si>
  <si>
    <t>Pol52</t>
  </si>
  <si>
    <t>kábel J-Y (ST)Y 2x2x0,8</t>
  </si>
  <si>
    <t>Pol53</t>
  </si>
  <si>
    <t>LiYYM 4x0,34</t>
  </si>
  <si>
    <t>Pol54</t>
  </si>
  <si>
    <t>elektricá výhrevná tyč do radiatora 300w s termostatom GT300</t>
  </si>
  <si>
    <t>Pol55</t>
  </si>
  <si>
    <t>ventilátor axiálny s dobehom a spätnou klapkou</t>
  </si>
  <si>
    <t>Pol56</t>
  </si>
  <si>
    <t>PPV 6.00 %</t>
  </si>
  <si>
    <t>D2</t>
  </si>
  <si>
    <t xml:space="preserve">Montáž </t>
  </si>
  <si>
    <t>Pol57</t>
  </si>
  <si>
    <t>kabel(-CYKY) pevne uložený do 3x6/4x4/7x2,5</t>
  </si>
  <si>
    <t>Pol58</t>
  </si>
  <si>
    <t>kabel(-1kV CYKY) pevne uložený do 2x4/3x2,5/4x1,5</t>
  </si>
  <si>
    <t>Pol59</t>
  </si>
  <si>
    <t>kabel(-1kV CYKY) pevne ul.do 3x6/4x4/5x2,5/7x1,5</t>
  </si>
  <si>
    <t>Pol60</t>
  </si>
  <si>
    <t>kabel(-1kV CYKY)pevne 3x25/4x16/12x4/19x2,5/24x1,5</t>
  </si>
  <si>
    <t>Pol61</t>
  </si>
  <si>
    <t>kabel(-1kV CYKY) pevne uložený do 4x25</t>
  </si>
  <si>
    <t>Pol62</t>
  </si>
  <si>
    <t>uzemňov.vedenie na povrchu úplná FeZn pr.10mm</t>
  </si>
  <si>
    <t>Pol63</t>
  </si>
  <si>
    <t>svorka na potrubie vč.pásiku (Bernard)</t>
  </si>
  <si>
    <t>Pol64</t>
  </si>
  <si>
    <t>Pol65</t>
  </si>
  <si>
    <t>Pol66</t>
  </si>
  <si>
    <t>Pol67</t>
  </si>
  <si>
    <t>Pol68</t>
  </si>
  <si>
    <t>bezpečnostná tabulka plastová</t>
  </si>
  <si>
    <t>Pol69</t>
  </si>
  <si>
    <t>ohnuvzdorná úprava kablu do 0,75m2</t>
  </si>
  <si>
    <t>Pol70</t>
  </si>
  <si>
    <t>ohnuvzdorná prepážka s výplnou v strope tl.50cm</t>
  </si>
  <si>
    <t>Pol71</t>
  </si>
  <si>
    <t>osadenie do betonu hmoždinky HM8</t>
  </si>
  <si>
    <t>Pol72</t>
  </si>
  <si>
    <t>osadenie do betonu hmoždinky HM10</t>
  </si>
  <si>
    <t>Pol73</t>
  </si>
  <si>
    <t>Pol74</t>
  </si>
  <si>
    <t>Pol75</t>
  </si>
  <si>
    <t>Pol76</t>
  </si>
  <si>
    <t>Pol77</t>
  </si>
  <si>
    <t>Pol78</t>
  </si>
  <si>
    <t>Pol79</t>
  </si>
  <si>
    <t>Pol80</t>
  </si>
  <si>
    <t>Pol81</t>
  </si>
  <si>
    <t>Pol82</t>
  </si>
  <si>
    <t>sporákový vypínač 400/16A zapustený</t>
  </si>
  <si>
    <t>Pol83</t>
  </si>
  <si>
    <t>hrobečkovanie kablov</t>
  </si>
  <si>
    <t>Pol84</t>
  </si>
  <si>
    <t>ekvipotenciálna svorka</t>
  </si>
  <si>
    <t>Pol85</t>
  </si>
  <si>
    <t>svietidlo LED, IP 44</t>
  </si>
  <si>
    <t>Pol86</t>
  </si>
  <si>
    <t>svietidlo LED, IP 20</t>
  </si>
  <si>
    <t>172</t>
  </si>
  <si>
    <t>Pol87</t>
  </si>
  <si>
    <t>174</t>
  </si>
  <si>
    <t>Pol88</t>
  </si>
  <si>
    <t>176</t>
  </si>
  <si>
    <t>Pol89</t>
  </si>
  <si>
    <t>178</t>
  </si>
  <si>
    <t>Pol90</t>
  </si>
  <si>
    <t>180</t>
  </si>
  <si>
    <t>Pol91</t>
  </si>
  <si>
    <t>182</t>
  </si>
  <si>
    <t>Pol92</t>
  </si>
  <si>
    <t>184</t>
  </si>
  <si>
    <t>D3</t>
  </si>
  <si>
    <t>ROZVáDZAČE - ZOSTAVOVANIE</t>
  </si>
  <si>
    <t>D4</t>
  </si>
  <si>
    <t>Rozvádzač R1 - úprava existujúceho rozvádzača</t>
  </si>
  <si>
    <t>Pol93</t>
  </si>
  <si>
    <t>VL022-3P/gG 100 A</t>
  </si>
  <si>
    <t>186</t>
  </si>
  <si>
    <t>Pol94</t>
  </si>
  <si>
    <t>SVC 350 3-MZ</t>
  </si>
  <si>
    <t>188</t>
  </si>
  <si>
    <t>Pol95</t>
  </si>
  <si>
    <t>Istič B 63 A/3</t>
  </si>
  <si>
    <t>190</t>
  </si>
  <si>
    <t>Pol96</t>
  </si>
  <si>
    <t>svorka 25</t>
  </si>
  <si>
    <t>192</t>
  </si>
  <si>
    <t>Pol97</t>
  </si>
  <si>
    <t>svorkovnica EPS</t>
  </si>
  <si>
    <t>194</t>
  </si>
  <si>
    <t>Pol98</t>
  </si>
  <si>
    <t>kaliber FeZn - 10</t>
  </si>
  <si>
    <t>196</t>
  </si>
  <si>
    <t>Pol99</t>
  </si>
  <si>
    <t>vodič CYY - 10 čierny</t>
  </si>
  <si>
    <t>198</t>
  </si>
  <si>
    <t>200</t>
  </si>
  <si>
    <t>202</t>
  </si>
  <si>
    <t>Pol100</t>
  </si>
  <si>
    <t>vývodka P 29</t>
  </si>
  <si>
    <t>204</t>
  </si>
  <si>
    <t>Pol101</t>
  </si>
  <si>
    <t>Prípojnica N+PE</t>
  </si>
  <si>
    <t>206</t>
  </si>
  <si>
    <t>Pol102</t>
  </si>
  <si>
    <t>Prípojnica L1,L2,L3 - Cu</t>
  </si>
  <si>
    <t>208</t>
  </si>
  <si>
    <t>Pol103</t>
  </si>
  <si>
    <t>Obal na výkresy</t>
  </si>
  <si>
    <t>210</t>
  </si>
  <si>
    <t>Pol104</t>
  </si>
  <si>
    <t>Popisný štítok</t>
  </si>
  <si>
    <t>212</t>
  </si>
  <si>
    <t>Pol105</t>
  </si>
  <si>
    <t>Podružný materiál</t>
  </si>
  <si>
    <t>214</t>
  </si>
  <si>
    <t>Pol106</t>
  </si>
  <si>
    <t>Montáž - úprava rozvádzača</t>
  </si>
  <si>
    <t>216</t>
  </si>
  <si>
    <t>D5</t>
  </si>
  <si>
    <t>Rozvádzač PR-1</t>
  </si>
  <si>
    <t>Pol107</t>
  </si>
  <si>
    <t>Rozvádzač IMMAO elektric</t>
  </si>
  <si>
    <t>218</t>
  </si>
  <si>
    <t>Pol108</t>
  </si>
  <si>
    <t>SCHRACK 63A/50 kA ,MC1N</t>
  </si>
  <si>
    <t>220</t>
  </si>
  <si>
    <t>Pol109</t>
  </si>
  <si>
    <t>Podpäťová cievka SCHRACK MC4 XU</t>
  </si>
  <si>
    <t>222</t>
  </si>
  <si>
    <t>Pol110</t>
  </si>
  <si>
    <t>VLC22-3P/gG63 A</t>
  </si>
  <si>
    <t>224</t>
  </si>
  <si>
    <t>Pol111</t>
  </si>
  <si>
    <t>OPVA22/gG6A A</t>
  </si>
  <si>
    <t>226</t>
  </si>
  <si>
    <t>Pol112</t>
  </si>
  <si>
    <t>UPS1</t>
  </si>
  <si>
    <t>228</t>
  </si>
  <si>
    <t>Pol113</t>
  </si>
  <si>
    <t>Istič C 20/3</t>
  </si>
  <si>
    <t>230</t>
  </si>
  <si>
    <t>Pol114</t>
  </si>
  <si>
    <t>Istič B 10/1</t>
  </si>
  <si>
    <t>232</t>
  </si>
  <si>
    <t>Pol115</t>
  </si>
  <si>
    <t>Istič B 6/1</t>
  </si>
  <si>
    <t>234</t>
  </si>
  <si>
    <t>Pol116</t>
  </si>
  <si>
    <t>CZF01</t>
  </si>
  <si>
    <t>236</t>
  </si>
  <si>
    <t>Pol117</t>
  </si>
  <si>
    <t>Istič B 20/1</t>
  </si>
  <si>
    <t>238</t>
  </si>
  <si>
    <t>Pol118</t>
  </si>
  <si>
    <t>Schodiskový automat</t>
  </si>
  <si>
    <t>240</t>
  </si>
  <si>
    <t>Pol119</t>
  </si>
  <si>
    <t>Prúdový chránič 16/2/0,03</t>
  </si>
  <si>
    <t>242</t>
  </si>
  <si>
    <t>Pol120</t>
  </si>
  <si>
    <t>Prúdový chránič 25/4/0,03</t>
  </si>
  <si>
    <t>244</t>
  </si>
  <si>
    <t>Pol121</t>
  </si>
  <si>
    <t>svorka 2,5</t>
  </si>
  <si>
    <t>246</t>
  </si>
  <si>
    <t>Pol122</t>
  </si>
  <si>
    <t>svorka 6</t>
  </si>
  <si>
    <t>248</t>
  </si>
  <si>
    <t>125</t>
  </si>
  <si>
    <t>Pol123</t>
  </si>
  <si>
    <t>250</t>
  </si>
  <si>
    <t>Pol124</t>
  </si>
  <si>
    <t>svorka 16</t>
  </si>
  <si>
    <t>252</t>
  </si>
  <si>
    <t>127</t>
  </si>
  <si>
    <t>Pol125</t>
  </si>
  <si>
    <t>vývodka P 13,5</t>
  </si>
  <si>
    <t>254</t>
  </si>
  <si>
    <t>Pol126</t>
  </si>
  <si>
    <t>vývodka P 21</t>
  </si>
  <si>
    <t>256</t>
  </si>
  <si>
    <t>129</t>
  </si>
  <si>
    <t>258</t>
  </si>
  <si>
    <t>260</t>
  </si>
  <si>
    <t>131</t>
  </si>
  <si>
    <t>262</t>
  </si>
  <si>
    <t>264</t>
  </si>
  <si>
    <t>133</t>
  </si>
  <si>
    <t>266</t>
  </si>
  <si>
    <t>268</t>
  </si>
  <si>
    <t>135</t>
  </si>
  <si>
    <t>Pol127</t>
  </si>
  <si>
    <t>Montáž</t>
  </si>
  <si>
    <t>270</t>
  </si>
  <si>
    <t>D6</t>
  </si>
  <si>
    <t>Rozvádzač PR-2</t>
  </si>
  <si>
    <t>272</t>
  </si>
  <si>
    <t>137</t>
  </si>
  <si>
    <t>274</t>
  </si>
  <si>
    <t>276</t>
  </si>
  <si>
    <t>139</t>
  </si>
  <si>
    <t>278</t>
  </si>
  <si>
    <t>280</t>
  </si>
  <si>
    <t>141</t>
  </si>
  <si>
    <t>282</t>
  </si>
  <si>
    <t>284</t>
  </si>
  <si>
    <t>143</t>
  </si>
  <si>
    <t>286</t>
  </si>
  <si>
    <t>288</t>
  </si>
  <si>
    <t>145</t>
  </si>
  <si>
    <t>290</t>
  </si>
  <si>
    <t>292</t>
  </si>
  <si>
    <t>147</t>
  </si>
  <si>
    <t>294</t>
  </si>
  <si>
    <t>296</t>
  </si>
  <si>
    <t>149</t>
  </si>
  <si>
    <t>298</t>
  </si>
  <si>
    <t>300</t>
  </si>
  <si>
    <t>151</t>
  </si>
  <si>
    <t>302</t>
  </si>
  <si>
    <t>304</t>
  </si>
  <si>
    <t>153</t>
  </si>
  <si>
    <t>306</t>
  </si>
  <si>
    <t>308</t>
  </si>
  <si>
    <t>155</t>
  </si>
  <si>
    <t>310</t>
  </si>
  <si>
    <t>312</t>
  </si>
  <si>
    <t>157</t>
  </si>
  <si>
    <t>314</t>
  </si>
  <si>
    <t>316</t>
  </si>
  <si>
    <t>159</t>
  </si>
  <si>
    <t>318</t>
  </si>
  <si>
    <t>320</t>
  </si>
  <si>
    <t>161</t>
  </si>
  <si>
    <t>322</t>
  </si>
  <si>
    <t>324</t>
  </si>
  <si>
    <t>D7</t>
  </si>
  <si>
    <t>Rozvádzač PR-3</t>
  </si>
  <si>
    <t>163</t>
  </si>
  <si>
    <t>326</t>
  </si>
  <si>
    <t>328</t>
  </si>
  <si>
    <t>165</t>
  </si>
  <si>
    <t>330</t>
  </si>
  <si>
    <t>332</t>
  </si>
  <si>
    <t>167</t>
  </si>
  <si>
    <t>334</t>
  </si>
  <si>
    <t>336</t>
  </si>
  <si>
    <t>169</t>
  </si>
  <si>
    <t>338</t>
  </si>
  <si>
    <t>340</t>
  </si>
  <si>
    <t>171</t>
  </si>
  <si>
    <t>342</t>
  </si>
  <si>
    <t>344</t>
  </si>
  <si>
    <t>173</t>
  </si>
  <si>
    <t>346</t>
  </si>
  <si>
    <t>348</t>
  </si>
  <si>
    <t>175</t>
  </si>
  <si>
    <t>350</t>
  </si>
  <si>
    <t>352</t>
  </si>
  <si>
    <t>177</t>
  </si>
  <si>
    <t>354</t>
  </si>
  <si>
    <t>356</t>
  </si>
  <si>
    <t>179</t>
  </si>
  <si>
    <t>358</t>
  </si>
  <si>
    <t>360</t>
  </si>
  <si>
    <t>181</t>
  </si>
  <si>
    <t>362</t>
  </si>
  <si>
    <t>364</t>
  </si>
  <si>
    <t>183</t>
  </si>
  <si>
    <t>366</t>
  </si>
  <si>
    <t>368</t>
  </si>
  <si>
    <t>185</t>
  </si>
  <si>
    <t>370</t>
  </si>
  <si>
    <t>372</t>
  </si>
  <si>
    <t>187</t>
  </si>
  <si>
    <t>374</t>
  </si>
  <si>
    <t>376</t>
  </si>
  <si>
    <t>189</t>
  </si>
  <si>
    <t>378</t>
  </si>
  <si>
    <t>D8</t>
  </si>
  <si>
    <t>Rozvádzač RB-9</t>
  </si>
  <si>
    <t>Pol128</t>
  </si>
  <si>
    <t>Rozvádzač zapustený 3x12 modulový</t>
  </si>
  <si>
    <t>380</t>
  </si>
  <si>
    <t>191</t>
  </si>
  <si>
    <t>Pol129</t>
  </si>
  <si>
    <t>IS 25 A/3</t>
  </si>
  <si>
    <t>382</t>
  </si>
  <si>
    <t>Pol130</t>
  </si>
  <si>
    <t>Istič B 16/1</t>
  </si>
  <si>
    <t>384</t>
  </si>
  <si>
    <t>193</t>
  </si>
  <si>
    <t>386</t>
  </si>
  <si>
    <t>388</t>
  </si>
  <si>
    <t>195</t>
  </si>
  <si>
    <t>Pol131</t>
  </si>
  <si>
    <t>Prúdový chránič 10/2/0,03</t>
  </si>
  <si>
    <t>390</t>
  </si>
  <si>
    <t>392</t>
  </si>
  <si>
    <t>197</t>
  </si>
  <si>
    <t>394</t>
  </si>
  <si>
    <t>396</t>
  </si>
  <si>
    <t>199</t>
  </si>
  <si>
    <t>398</t>
  </si>
  <si>
    <t>400</t>
  </si>
  <si>
    <t>201</t>
  </si>
  <si>
    <t>402</t>
  </si>
  <si>
    <t>404</t>
  </si>
  <si>
    <t>203</t>
  </si>
  <si>
    <t>406</t>
  </si>
  <si>
    <t>408</t>
  </si>
  <si>
    <t>205</t>
  </si>
  <si>
    <t>Pol132</t>
  </si>
  <si>
    <t>410</t>
  </si>
  <si>
    <t>D9</t>
  </si>
  <si>
    <t>Rozvádzač RB-21</t>
  </si>
  <si>
    <t>412</t>
  </si>
  <si>
    <t>207</t>
  </si>
  <si>
    <t>414</t>
  </si>
  <si>
    <t>416</t>
  </si>
  <si>
    <t>209</t>
  </si>
  <si>
    <t>418</t>
  </si>
  <si>
    <t>420</t>
  </si>
  <si>
    <t>211</t>
  </si>
  <si>
    <t>422</t>
  </si>
  <si>
    <t>424</t>
  </si>
  <si>
    <t>213</t>
  </si>
  <si>
    <t>426</t>
  </si>
  <si>
    <t>428</t>
  </si>
  <si>
    <t>215</t>
  </si>
  <si>
    <t>430</t>
  </si>
  <si>
    <t>432</t>
  </si>
  <si>
    <t>217</t>
  </si>
  <si>
    <t>434</t>
  </si>
  <si>
    <t>436</t>
  </si>
  <si>
    <t>219</t>
  </si>
  <si>
    <t>438</t>
  </si>
  <si>
    <t>440</t>
  </si>
  <si>
    <t>D10</t>
  </si>
  <si>
    <t>Rozvádzač RB-33</t>
  </si>
  <si>
    <t>221</t>
  </si>
  <si>
    <t>442</t>
  </si>
  <si>
    <t>444</t>
  </si>
  <si>
    <t>223</t>
  </si>
  <si>
    <t>446</t>
  </si>
  <si>
    <t>448</t>
  </si>
  <si>
    <t>225</t>
  </si>
  <si>
    <t>450</t>
  </si>
  <si>
    <t>452</t>
  </si>
  <si>
    <t>227</t>
  </si>
  <si>
    <t>454</t>
  </si>
  <si>
    <t>456</t>
  </si>
  <si>
    <t>229</t>
  </si>
  <si>
    <t>458</t>
  </si>
  <si>
    <t>460</t>
  </si>
  <si>
    <t>231</t>
  </si>
  <si>
    <t>462</t>
  </si>
  <si>
    <t>464</t>
  </si>
  <si>
    <t>233</t>
  </si>
  <si>
    <t>466</t>
  </si>
  <si>
    <t>468</t>
  </si>
  <si>
    <t>235</t>
  </si>
  <si>
    <t>470</t>
  </si>
  <si>
    <t>D11</t>
  </si>
  <si>
    <t>Rozvádzač RB-1, 2, 3, 4, 5, 6, 7, 8, 10, 11, 12, 13, 14, 15, 16, 17, 18, 19, 20, 22, 23, 24, 25, 26,</t>
  </si>
  <si>
    <t>472</t>
  </si>
  <si>
    <t>237</t>
  </si>
  <si>
    <t>474</t>
  </si>
  <si>
    <t>476</t>
  </si>
  <si>
    <t>239</t>
  </si>
  <si>
    <t>478</t>
  </si>
  <si>
    <t>480</t>
  </si>
  <si>
    <t>241</t>
  </si>
  <si>
    <t>482</t>
  </si>
  <si>
    <t>484</t>
  </si>
  <si>
    <t>243</t>
  </si>
  <si>
    <t>486</t>
  </si>
  <si>
    <t>488</t>
  </si>
  <si>
    <t>245</t>
  </si>
  <si>
    <t>490</t>
  </si>
  <si>
    <t>492</t>
  </si>
  <si>
    <t>247</t>
  </si>
  <si>
    <t>494</t>
  </si>
  <si>
    <t>496</t>
  </si>
  <si>
    <t>249</t>
  </si>
  <si>
    <t>498</t>
  </si>
  <si>
    <t>D12</t>
  </si>
  <si>
    <t>ROZVÁDZAČE - ZOSTAVOVANIE</t>
  </si>
  <si>
    <t>Pol133</t>
  </si>
  <si>
    <t>Doprava 3.60 %  z Dodavky</t>
  </si>
  <si>
    <t>500</t>
  </si>
  <si>
    <t>251</t>
  </si>
  <si>
    <t>Pol134</t>
  </si>
  <si>
    <t>Presun  1.00 %  z Dodavky</t>
  </si>
  <si>
    <t>502</t>
  </si>
  <si>
    <t>D13</t>
  </si>
  <si>
    <t>Stavebné úpravy C 801-3</t>
  </si>
  <si>
    <t>Pol135</t>
  </si>
  <si>
    <t>RYHY PRE VODIČE V OMIETKE ryha do š.50mm</t>
  </si>
  <si>
    <t>504</t>
  </si>
  <si>
    <t>253</t>
  </si>
  <si>
    <t>Pol136</t>
  </si>
  <si>
    <t>RYHY PRE VODIČE V BETÓNE ryha do š.50mm</t>
  </si>
  <si>
    <t>506</t>
  </si>
  <si>
    <t>Pol137</t>
  </si>
  <si>
    <t>VYSEKANIE KAPIES PRE KRABICE 100x100x50mm   tehla</t>
  </si>
  <si>
    <t>508</t>
  </si>
  <si>
    <t>D14</t>
  </si>
  <si>
    <t>HZS</t>
  </si>
  <si>
    <t>255</t>
  </si>
  <si>
    <t>Pol138</t>
  </si>
  <si>
    <t>Pomocné práce</t>
  </si>
  <si>
    <t>hod</t>
  </si>
  <si>
    <t>510</t>
  </si>
  <si>
    <t>Pol139</t>
  </si>
  <si>
    <t>Nepredvídané práce pri montáži</t>
  </si>
  <si>
    <t>512</t>
  </si>
  <si>
    <t>D15</t>
  </si>
  <si>
    <t>Ostatné náklady</t>
  </si>
  <si>
    <t>257</t>
  </si>
  <si>
    <t>Pol140</t>
  </si>
  <si>
    <t>koordinacia profesií</t>
  </si>
  <si>
    <t>514</t>
  </si>
  <si>
    <t>Pol141</t>
  </si>
  <si>
    <t>práce na el. zariadení</t>
  </si>
  <si>
    <t>516</t>
  </si>
  <si>
    <t>259</t>
  </si>
  <si>
    <t>Pol142</t>
  </si>
  <si>
    <t>drobné murárske výpomoci</t>
  </si>
  <si>
    <t>518</t>
  </si>
  <si>
    <t>Pol143</t>
  </si>
  <si>
    <t>upratovacie práce</t>
  </si>
  <si>
    <t>520</t>
  </si>
  <si>
    <t>261</t>
  </si>
  <si>
    <t>Pol144</t>
  </si>
  <si>
    <t>utesnenie prestupov</t>
  </si>
  <si>
    <t>522</t>
  </si>
  <si>
    <t>Pol145</t>
  </si>
  <si>
    <t>dodzor  VZT na zapojenie kabeláže</t>
  </si>
  <si>
    <t>524</t>
  </si>
  <si>
    <t>263</t>
  </si>
  <si>
    <t>Pol146</t>
  </si>
  <si>
    <t>súčinnosť s architektom</t>
  </si>
  <si>
    <t>526</t>
  </si>
  <si>
    <t>Pol147</t>
  </si>
  <si>
    <t>rozmeranie krabíc, svietidiel, rístrojov, trubiek</t>
  </si>
  <si>
    <t>528</t>
  </si>
  <si>
    <t>D16</t>
  </si>
  <si>
    <t>SYSTÉM NÚDZOVÉHO OSVETLENIA AWEX</t>
  </si>
  <si>
    <t>265</t>
  </si>
  <si>
    <t>Pol148</t>
  </si>
  <si>
    <t>Centrálna jednotka FZLV</t>
  </si>
  <si>
    <t>530</t>
  </si>
  <si>
    <t>Pol149</t>
  </si>
  <si>
    <t>Svietidlo 24 V, IP 20</t>
  </si>
  <si>
    <t>532</t>
  </si>
  <si>
    <t>267</t>
  </si>
  <si>
    <t>Pol150</t>
  </si>
  <si>
    <t>Relé CZF</t>
  </si>
  <si>
    <t>534</t>
  </si>
  <si>
    <t>Pol151</t>
  </si>
  <si>
    <t>Piktogram</t>
  </si>
  <si>
    <t>536</t>
  </si>
  <si>
    <t>269</t>
  </si>
  <si>
    <t>Pol152</t>
  </si>
  <si>
    <t>Protipožiarna križovatka E30-E90</t>
  </si>
  <si>
    <t>538</t>
  </si>
  <si>
    <t>Pol153</t>
  </si>
  <si>
    <t>kábel N2XH-J-V 2x2,5 B2ca s1d1a1 FE180/PS60</t>
  </si>
  <si>
    <t>540</t>
  </si>
  <si>
    <t>271</t>
  </si>
  <si>
    <t>Pol154</t>
  </si>
  <si>
    <t>montáž</t>
  </si>
  <si>
    <t>542</t>
  </si>
  <si>
    <t>D17</t>
  </si>
  <si>
    <t>Odborná prehliadka a skúšky silnoprúd</t>
  </si>
  <si>
    <t>Pol155</t>
  </si>
  <si>
    <t>Prevedenie odbornej prehliadky a skúšky,</t>
  </si>
  <si>
    <t>544</t>
  </si>
  <si>
    <t>273</t>
  </si>
  <si>
    <t>Pol156</t>
  </si>
  <si>
    <t>vypracovanie správy</t>
  </si>
  <si>
    <t>546</t>
  </si>
  <si>
    <t>SO 05 - Prístupový systém</t>
  </si>
  <si>
    <t>D2 - PRÍSTUPOVÝ SYSTÉM (COMINFO)</t>
  </si>
  <si>
    <t xml:space="preserve">    D3 - Montáž základná C-210 M</t>
  </si>
  <si>
    <t xml:space="preserve">    D4 - Nosný materiál pre zákl.montáž</t>
  </si>
  <si>
    <t>D5 - Ostatné náklady</t>
  </si>
  <si>
    <t>D6 - Stavebné úpravy C 801-3</t>
  </si>
  <si>
    <t>D7 - HZS</t>
  </si>
  <si>
    <t>Pol157</t>
  </si>
  <si>
    <t>zásuvka dátová RJ 45/s, Cat6, 774243 - rámik</t>
  </si>
  <si>
    <t>Pol158</t>
  </si>
  <si>
    <t>kábel S(STP), Cat 6 LSOH, cievka 500 m</t>
  </si>
  <si>
    <t>Pol159</t>
  </si>
  <si>
    <t>kábel J-Y (ST)Y 2x1</t>
  </si>
  <si>
    <t>Pol160</t>
  </si>
  <si>
    <t>SOLARIX Cat6 STP LSOH - 500 m</t>
  </si>
  <si>
    <t>Pol161</t>
  </si>
  <si>
    <t>zásuvka 230V/16A, IP 20</t>
  </si>
  <si>
    <t>Pol162</t>
  </si>
  <si>
    <t>Pol163</t>
  </si>
  <si>
    <t>zásuvka dátová RJ 45/s, Cat6, 774243</t>
  </si>
  <si>
    <t>Pol164</t>
  </si>
  <si>
    <t>Pol165</t>
  </si>
  <si>
    <t>Pol166</t>
  </si>
  <si>
    <t>SOLARIX Cat6 STP LSOH</t>
  </si>
  <si>
    <t>Pol167</t>
  </si>
  <si>
    <t>PRÍSTUPOVÝ SYSTÉM (COMINFO)</t>
  </si>
  <si>
    <t>Montáž základná C-210 M</t>
  </si>
  <si>
    <t>Pol168</t>
  </si>
  <si>
    <t>Dokumentácia pre prístupový systém</t>
  </si>
  <si>
    <t>Pol277</t>
  </si>
  <si>
    <t>Inštalačný materiál</t>
  </si>
  <si>
    <t>Pol170</t>
  </si>
  <si>
    <t>Konzultácie</t>
  </si>
  <si>
    <t>Pol171</t>
  </si>
  <si>
    <t>Montážne a instalačné práce vrátane dopravy</t>
  </si>
  <si>
    <t>Pol278</t>
  </si>
  <si>
    <t>Nastavenie konfigurácie a stavanie konfigurace SW/HW</t>
  </si>
  <si>
    <t>Pol173</t>
  </si>
  <si>
    <t>Oživenie systému</t>
  </si>
  <si>
    <t>Pol279</t>
  </si>
  <si>
    <t>Prípravné práce</t>
  </si>
  <si>
    <t>Pol175</t>
  </si>
  <si>
    <t>Vedenie projektu</t>
  </si>
  <si>
    <t>Pol176</t>
  </si>
  <si>
    <t>PRÍPRAVA KABELÁŽE, lan, 230V</t>
  </si>
  <si>
    <t>Pol177</t>
  </si>
  <si>
    <t>PRÍPRAVA DVERNYCH KRÍDIEL</t>
  </si>
  <si>
    <t>Pol178</t>
  </si>
  <si>
    <t>PPV 2.00 %</t>
  </si>
  <si>
    <t>Nosný materiál pre zákl.montáž</t>
  </si>
  <si>
    <t>Pol280</t>
  </si>
  <si>
    <t>REA: MP, plastový box, IP 55, 4 vstupy, č výstupy, 10 V DC 30 V DC</t>
  </si>
  <si>
    <t>Pol180</t>
  </si>
  <si>
    <t>REA::MP, licencia rozhrania ethernet</t>
  </si>
  <si>
    <t>Pol281</t>
  </si>
  <si>
    <t>DUAL LINE čierna</t>
  </si>
  <si>
    <t>Pol182</t>
  </si>
  <si>
    <t>Zdroj KPN-18/7</t>
  </si>
  <si>
    <t>Pol183</t>
  </si>
  <si>
    <t>SW ACCESS Licenia prístupového systému na + ks čítačky</t>
  </si>
  <si>
    <t>Pol282</t>
  </si>
  <si>
    <t>Elektrický otvárač 118 FRR A71 10-24V</t>
  </si>
  <si>
    <t>Pol283</t>
  </si>
  <si>
    <t>REA: riadiaca jednotka prístupového systému</t>
  </si>
  <si>
    <t>Pol186</t>
  </si>
  <si>
    <t>REA-ET licencia rozhrania ethernet</t>
  </si>
  <si>
    <t>Pol284</t>
  </si>
  <si>
    <t>UAL LINE čierna, duálna čítačka, viacfarebná, rozhranie 125 kHz a 13.56 M Hz</t>
  </si>
  <si>
    <t>Pol285</t>
  </si>
  <si>
    <t>SW ACCESS Licencia</t>
  </si>
  <si>
    <t>Pol286</t>
  </si>
  <si>
    <t>Elektrický otvárač 118 FRR A71 10-24 V, pre požiarne dvere</t>
  </si>
  <si>
    <t>Pol190</t>
  </si>
  <si>
    <t>EasyGate SPT/G-M-2W</t>
  </si>
  <si>
    <t>Pol191</t>
  </si>
  <si>
    <t>EasyGate SPT/G-S-1W</t>
  </si>
  <si>
    <t>Pol192</t>
  </si>
  <si>
    <t>EasyGate MDD/230</t>
  </si>
  <si>
    <t>Pol193</t>
  </si>
  <si>
    <t>Supercap - MDD</t>
  </si>
  <si>
    <t>Pol194</t>
  </si>
  <si>
    <t>EasyTouch</t>
  </si>
  <si>
    <t>Pol195</t>
  </si>
  <si>
    <t>Access Light - Top</t>
  </si>
  <si>
    <t>Pol287</t>
  </si>
  <si>
    <t>Výška krídla 1201-1800mm EG Elite (M-2W)</t>
  </si>
  <si>
    <t>Pol288</t>
  </si>
  <si>
    <t>Výška krídla 1201-1800mm EG Elite (S-1W/M-1W)</t>
  </si>
  <si>
    <t>Pol289</t>
  </si>
  <si>
    <t>REA: MP</t>
  </si>
  <si>
    <t>Pol199</t>
  </si>
  <si>
    <t>REA-ET licencia turnikety</t>
  </si>
  <si>
    <t>Pol290</t>
  </si>
  <si>
    <t>DUAL LINE/slim interné</t>
  </si>
  <si>
    <t>Pol291</t>
  </si>
  <si>
    <t>SW ACCESS Licencia SW Licencia prístupového systému na 1ks čítačky</t>
  </si>
  <si>
    <t>Pol202</t>
  </si>
  <si>
    <t>podružný materiál 3.00 %</t>
  </si>
  <si>
    <t>Pol292</t>
  </si>
  <si>
    <t>Pol293</t>
  </si>
  <si>
    <t>Pol294</t>
  </si>
  <si>
    <t>Pol206</t>
  </si>
  <si>
    <t>SO 06 - Štrukturovaná kabeláž</t>
  </si>
  <si>
    <t>D2 - Montáž základná</t>
  </si>
  <si>
    <t>D3 - ŠTRUKTUROVANÁ KABELÁŽ  (ŠK)</t>
  </si>
  <si>
    <t xml:space="preserve">    D4 - Montáž základná C-210 M</t>
  </si>
  <si>
    <t>D5 - Dodávka</t>
  </si>
  <si>
    <t>D7 - Ostatné náklady</t>
  </si>
  <si>
    <t>D8 - HZS</t>
  </si>
  <si>
    <t>Pol207</t>
  </si>
  <si>
    <t>zásuvka dátová RJ 45/s, Cat5, 774243 - rámik</t>
  </si>
  <si>
    <t>Pol208</t>
  </si>
  <si>
    <t>Montáž základná</t>
  </si>
  <si>
    <t>Pol209</t>
  </si>
  <si>
    <t>zásuvka dátová RJ 45/s, Cat5, 774243</t>
  </si>
  <si>
    <t>Pol210</t>
  </si>
  <si>
    <t>Pol211</t>
  </si>
  <si>
    <t>ŠTRUKTUROVANÁ KABELÁŽ  (ŠK)</t>
  </si>
  <si>
    <t>Pol212</t>
  </si>
  <si>
    <t>montáž stojanového/nástenného 19" rozvádzača do 22U</t>
  </si>
  <si>
    <t>Pol213</t>
  </si>
  <si>
    <t>montáž podstavca s filtrom</t>
  </si>
  <si>
    <t>Pol214</t>
  </si>
  <si>
    <t>usporiadanie káblov v rozvádzači</t>
  </si>
  <si>
    <t>Pol215</t>
  </si>
  <si>
    <t>montáž ventilačnej jednotky 4 ventilátory</t>
  </si>
  <si>
    <t>Pol216</t>
  </si>
  <si>
    <t>montáž rozvodného panelu s prepäťovou ochranou</t>
  </si>
  <si>
    <t>Pol217</t>
  </si>
  <si>
    <t>montáž držiaka prepojovacích káblov</t>
  </si>
  <si>
    <t>Pol218</t>
  </si>
  <si>
    <t>montáž prepojovacieho panelu 24xRJ45, tienený</t>
  </si>
  <si>
    <t>Pol219</t>
  </si>
  <si>
    <t>zapojenie konektora patch panela 1xRJ45</t>
  </si>
  <si>
    <t>Pol220</t>
  </si>
  <si>
    <t>zapojenie konektora 1xRJ45</t>
  </si>
  <si>
    <t>Pol221</t>
  </si>
  <si>
    <t>štítok prepojovacieho panelu</t>
  </si>
  <si>
    <t>Pol222</t>
  </si>
  <si>
    <t>montáž prepojovacieho panelu optického</t>
  </si>
  <si>
    <t>Pol223</t>
  </si>
  <si>
    <t>montáž optického adaptéru</t>
  </si>
  <si>
    <t>Pol224</t>
  </si>
  <si>
    <t>montáž optického zvaru, meranie, protokol</t>
  </si>
  <si>
    <t>Pol225</t>
  </si>
  <si>
    <t>montáž prepojovacieho kábla FTP do 3m</t>
  </si>
  <si>
    <t>Pol169</t>
  </si>
  <si>
    <t>meranie Permanent Link Class EA, protokol pre Cat.6</t>
  </si>
  <si>
    <t>Pol227</t>
  </si>
  <si>
    <t>nešpecifikované pomocné práce</t>
  </si>
  <si>
    <t>Pol228</t>
  </si>
  <si>
    <t>Pol229</t>
  </si>
  <si>
    <t>montáž/zafúkanie 1x optického kábla, miestna sieť</t>
  </si>
  <si>
    <t>Pol230</t>
  </si>
  <si>
    <t>montáž mikrotrubičky</t>
  </si>
  <si>
    <t>Pol231</t>
  </si>
  <si>
    <t>montáž káblovej príchytky / úchytu / klipu</t>
  </si>
  <si>
    <t>Pol232</t>
  </si>
  <si>
    <t>montáž kotvy / vrutu / strmeňa M6</t>
  </si>
  <si>
    <t>Pol233</t>
  </si>
  <si>
    <t>uloženie rúrky do D36mm (PO, NO, pevne)</t>
  </si>
  <si>
    <t>Pol234</t>
  </si>
  <si>
    <t>osadenie KO/KU-68 pod omietku včítane lôžka</t>
  </si>
  <si>
    <t>Pol235</t>
  </si>
  <si>
    <t>prieraz múr betón 5 cm</t>
  </si>
  <si>
    <t>Pol236</t>
  </si>
  <si>
    <t>prieraz strop betón do 45 cm</t>
  </si>
  <si>
    <t>Pol237</t>
  </si>
  <si>
    <t>montáž kamery</t>
  </si>
  <si>
    <t>Pol172</t>
  </si>
  <si>
    <t>zafukovanie optického kábla/1 m</t>
  </si>
  <si>
    <t>Pol174</t>
  </si>
  <si>
    <t>Dodávka</t>
  </si>
  <si>
    <t>Pol239</t>
  </si>
  <si>
    <t>Rozvádzač stojanový 19" 44U 800x800, 1000kg ESTAP</t>
  </si>
  <si>
    <t>Pol240</t>
  </si>
  <si>
    <t>Jednotka Ventilačná 4x ventilátor + termostat ESTAP</t>
  </si>
  <si>
    <t>Pol241</t>
  </si>
  <si>
    <t>Podstavec 800x800 ESTAP</t>
  </si>
  <si>
    <t>Pol242</t>
  </si>
  <si>
    <t>Panel Vyväzovací 19" 1U oceľové oká ESTAP</t>
  </si>
  <si>
    <t>Pol243</t>
  </si>
  <si>
    <t>Panel Napájací 19" 8x230V 2U s prep. ochranou E-BOX</t>
  </si>
  <si>
    <t>Pol179</t>
  </si>
  <si>
    <t>Patchpanel Optický Výsuvný 1U 24xSC-SC, LC-LC Duplex</t>
  </si>
  <si>
    <t>Pol245</t>
  </si>
  <si>
    <t>Pigtail SM E9 G657A SC/APC 1m LSZH Lan-Class</t>
  </si>
  <si>
    <t>Pol246</t>
  </si>
  <si>
    <t>Patchpanel neosadený 24port 1U pre UTP i STP keystone, kovová vyväz. Lišta</t>
  </si>
  <si>
    <t>Pol247</t>
  </si>
  <si>
    <t>Keystone Cat.6A STP samorezný</t>
  </si>
  <si>
    <t>Pol248</t>
  </si>
  <si>
    <t>Keystone Cat.5e STP samorezný</t>
  </si>
  <si>
    <t>Pol249</t>
  </si>
  <si>
    <t>UPS 19" 2U DAKER DK+ 3000VA RT Legrand</t>
  </si>
  <si>
    <t>Pol250</t>
  </si>
  <si>
    <t>Montážne lyžiny na inštaláciu do 19" racku</t>
  </si>
  <si>
    <t>Pol181</t>
  </si>
  <si>
    <t>Patch kábel Cat.6A, SFTP, LSOH RJ 45 1 m</t>
  </si>
  <si>
    <t>Pol252</t>
  </si>
  <si>
    <t>Pol184</t>
  </si>
  <si>
    <t>meranie certifikovaným OTDR meravím prístrojoms meracím protokolom</t>
  </si>
  <si>
    <t>Pol185</t>
  </si>
  <si>
    <t>Pigtail SM E9 G657A SC/PC 1m LSZH Lan-Class</t>
  </si>
  <si>
    <t>Pol254</t>
  </si>
  <si>
    <t>UPS NIKY 1000VA FR USB</t>
  </si>
  <si>
    <t>Pol187</t>
  </si>
  <si>
    <t>Patch kábel Cat.6A, SFTP, LSOH RJ 45 2 m</t>
  </si>
  <si>
    <t>Pol188</t>
  </si>
  <si>
    <t>Optický kábel 24-vlákonový, MM, OM3, LSOH, 50Zm, 550nm-850nm</t>
  </si>
  <si>
    <t>Pol257</t>
  </si>
  <si>
    <t>Montážne príslušenstvo</t>
  </si>
  <si>
    <t>Pol258</t>
  </si>
  <si>
    <t>Drobý inštalačný materiál</t>
  </si>
  <si>
    <t>Pol189</t>
  </si>
  <si>
    <t>IP kamera DS-2CD2114WD1280x720px, IP 66, IK10, nočné videnie-detekcia pohybu</t>
  </si>
  <si>
    <t>Pol260</t>
  </si>
  <si>
    <t>Ubiquiti UniFi U6 LR</t>
  </si>
  <si>
    <t>Pol261</t>
  </si>
  <si>
    <t>Switche 48 portové poe, Cisco switch CBS350-48P-4X, 48xGbE RJ45 with PoE, 4x10GbE SFP+, p.n</t>
  </si>
  <si>
    <t>Pol262</t>
  </si>
  <si>
    <t>Switche 48 portové NO Poe, Cisco CBS350-48T-4X</t>
  </si>
  <si>
    <t>Pol263</t>
  </si>
  <si>
    <t>FIBRAIN SCM-A-24H (30-PACK) Optická kazeta (24) s držiakom</t>
  </si>
  <si>
    <t>Pol196</t>
  </si>
  <si>
    <t>Zirkoniové adaptéry SC/SC (SM) simplex</t>
  </si>
  <si>
    <t>Pol265</t>
  </si>
  <si>
    <t>Kazeta optická na zvary</t>
  </si>
  <si>
    <t>Pol266</t>
  </si>
  <si>
    <t>FIBRAIN FB7443 (100-PACK), Ochrana zvarov, 61mm, 2.0mm</t>
  </si>
  <si>
    <t>Pol197</t>
  </si>
  <si>
    <t>Pol198</t>
  </si>
  <si>
    <t>Pol200</t>
  </si>
  <si>
    <t>SO 07 - EPS</t>
  </si>
  <si>
    <t>D1 - 1. ELEKTRO POŽIARNA SIGNALIZÁCIA - EPS</t>
  </si>
  <si>
    <t>DĽA ponuky  LITES  P - ČASŤ "A"- DODÁVKA</t>
  </si>
  <si>
    <t>PC 2023 - ČASŤ "B"- MONTÁŽ   DlˇA CEN. 921,  922M</t>
  </si>
  <si>
    <t>r.2023 - ČASŤ "C"- NOSNÝ MATERIAL K CEN 921, 922M</t>
  </si>
  <si>
    <t>HSV-801-1 - 3.MURÁRSKE VÝPOMOCI - STANOVENÉ DĽA POL. STAVEB. CEN. HSV- 801-1</t>
  </si>
  <si>
    <t xml:space="preserve">D3 - 4.SKÚŠKY VYKONÁVANÉ V RÁMCI STAVEBNO MONT. PRÁC - OCENENÉ HZS </t>
  </si>
  <si>
    <t>1. ELEKTRO POŽIARNA SIGNALIZÁCIA - EPS</t>
  </si>
  <si>
    <t>DĽA ponuky  LITES  P</t>
  </si>
  <si>
    <t>ČASŤ "A"- DODÁVKA</t>
  </si>
  <si>
    <t>MHU117</t>
  </si>
  <si>
    <t>MODULÁRNA ANALÓGOVÁ ADRESOVATEĽNÁ ÚSTREDŇA EPS</t>
  </si>
  <si>
    <t>ST380</t>
  </si>
  <si>
    <t>AKUMULÁTOR ACEDIS 12V/43Ah, životnosť 9 rokov</t>
  </si>
  <si>
    <t>DLI-1</t>
  </si>
  <si>
    <t>LINKOVÁ DOSKA,  2 KRUHOVÉ LINKY , max.256 adries</t>
  </si>
  <si>
    <t>MHY 925/4</t>
  </si>
  <si>
    <t>VSTUPNO VÝSTUPNÝ PRVOK ,  4  PROGRAMOVATEĽNÉ V/V</t>
  </si>
  <si>
    <t>MHA142</t>
  </si>
  <si>
    <t>HLÁSIČ TLAČIDLOVÝ</t>
  </si>
  <si>
    <t>MHG 262</t>
  </si>
  <si>
    <t>INTERAKTÍVNY DYMOVÝ HLÁSIČ</t>
  </si>
  <si>
    <t>MHG 262i</t>
  </si>
  <si>
    <t>INTERAKTÍVNY DYMOVÝ HLÁSIČ  S IZOLÁTOROM</t>
  </si>
  <si>
    <t>MHG 862</t>
  </si>
  <si>
    <t>HLÁSIČ MULTISENZOROVÝ</t>
  </si>
  <si>
    <t>MHY734</t>
  </si>
  <si>
    <t>ZÁSUVKA, PATICA PRE AUTOMATICKÉ HLÁSIČE</t>
  </si>
  <si>
    <t>MHY924 M</t>
  </si>
  <si>
    <t>MAJÁK SOL-LX-W/WF/R1/D SO ZABUDOVANÝM MODULOM 924</t>
  </si>
  <si>
    <t>4346.111220084</t>
  </si>
  <si>
    <t>AKUMULÁTOR 8,4V, 200mAh  ( MHY 909, 910, 924)</t>
  </si>
  <si>
    <t>PC 2023</t>
  </si>
  <si>
    <t>ČASŤ "B"- MONTÁŽ   DlˇA CEN. 921,  922M</t>
  </si>
  <si>
    <t>ODHAD</t>
  </si>
  <si>
    <t>OŽIVENIE A UVEDENIE ÚSTREDNE  EPS DO PREVÁDZKY, UŽÍVATEĽSKÉ SPRACOVANIE SW, ZAŠKOLENIE OBSLUHY A VYPRACOVANIE VÝCH. SPRÁVY o OP a OS v EUR bez DPH</t>
  </si>
  <si>
    <t>kpl</t>
  </si>
  <si>
    <t>220....PC</t>
  </si>
  <si>
    <t>MONT.- MODULÁRNA ANALÓGOVÁ ADRESOVATEĽNÁ ÚSTREDŇA EPS,  MHU117</t>
  </si>
  <si>
    <t>220....PC.1</t>
  </si>
  <si>
    <t>MONT.- AKUMULÁTOR ACEDIS 12V/43Ah, životnosť 9 rokov,  ST380</t>
  </si>
  <si>
    <t>220....PC.2</t>
  </si>
  <si>
    <t>MONT.- LINKOVÁ DOSKA,  2 KRUHOVÉ LINKY , max.256 adries,  DLI-1</t>
  </si>
  <si>
    <t>220....PC.3</t>
  </si>
  <si>
    <t>MONT.- VSTUPNO VÝSTUPNÝ PRVOK ,  4  PROGRAMOVATEĽNÉ V/V, MHY 925/4</t>
  </si>
  <si>
    <t>220330101</t>
  </si>
  <si>
    <t>MONT.- HLÁSIČ TLAČIDLOVÝ,  MHA142</t>
  </si>
  <si>
    <t>220330133/Z</t>
  </si>
  <si>
    <t>MONT.- INTERAKTÍVNY DYMOVÝ HLÁSIČ,  MHG 262</t>
  </si>
  <si>
    <t>220330133/Z.1</t>
  </si>
  <si>
    <t>MONT.- INTERAKTÍVNY DYMOVÝ HLÁSIČ  S IZOLÁTOROM,  MHG 262i</t>
  </si>
  <si>
    <t>220330133/Z.2</t>
  </si>
  <si>
    <t>MONT.- HLÁSIČ MULTISENZOROVÝ,  MHG 862</t>
  </si>
  <si>
    <t>220330111</t>
  </si>
  <si>
    <t>MONT.- ZÁSUVKA, PATICA PRE AUTOMATICKÉ HLÁSIČE,  MHY734</t>
  </si>
  <si>
    <t>220....PC.4</t>
  </si>
  <si>
    <t>MONT.- MAJÁK SOL-LX-W/WF/R1/D SO ZABUDOVANÝM MODULOM 924,  MHY924 M</t>
  </si>
  <si>
    <t>220....PC.5</t>
  </si>
  <si>
    <t>MONT.- AKUMULÁTOR 8,4V, 200mAh  ( MHY 909, 910, 924),   4346.111220084</t>
  </si>
  <si>
    <t>220061701</t>
  </si>
  <si>
    <t>MONT.- ZATIAHNUTIE KÁBLA DO OBJEKTU</t>
  </si>
  <si>
    <t>220261661</t>
  </si>
  <si>
    <t>VYZNAČENIE TRASY V OBJEKTE</t>
  </si>
  <si>
    <t>220301021</t>
  </si>
  <si>
    <t>LIŠTA L20 vč. montáže  komplet bez krabíc v lišt. rozvode a murárskzch perc</t>
  </si>
  <si>
    <t>220300621</t>
  </si>
  <si>
    <t>UKONČ. KÁBLA       cca</t>
  </si>
  <si>
    <t>220280021/Z</t>
  </si>
  <si>
    <t>MONT.- KÁBEL JE-H(St)H-V 1x2x0,8 Bd, FE180/PS30min , cca, pevne na príchytkách ,  komplet. manipulácia s vodičom, do prierezu 2,5mm a počtu žíl 4</t>
  </si>
  <si>
    <t>220280101/Z</t>
  </si>
  <si>
    <t>MONT.- KÁBEL JE-H(St)H -V 1x2x0,8 Bd, FE180/PS30min , cca,  pod omietkou,  komplet. manipulácia s vodičom, do prierezu 2,5mm a počtu žíl 4</t>
  </si>
  <si>
    <t>220280221/z</t>
  </si>
  <si>
    <t>MONT.- KÁBEL JE-H(St)H -V 1x2x0,8 Bd, FE180/PS30min , cca,  v lište ,  komplet. manipulácia s vodičom, do prierezu 2,5mm a počtu žíl 4</t>
  </si>
  <si>
    <t>220261623/Z</t>
  </si>
  <si>
    <t>PRÍCHYTKA vč. OSADENIE do otvoru,   do D 10 mm    cca</t>
  </si>
  <si>
    <t>210020902</t>
  </si>
  <si>
    <t>MONT.- PROTIPOŽIARNA PREPÁŽKA - UTESNENIE PRESTUPU KÁBLOV MEDZI POŽIARNYMI ÚSEKMI</t>
  </si>
  <si>
    <t>210192721</t>
  </si>
  <si>
    <t>MONT.- ŠTÍTKY PRE OZNAČENIE KÁBLOV "  "EPS-ZÓNA...",      /GRAVIROVANÝ /</t>
  </si>
  <si>
    <t>r.2023</t>
  </si>
  <si>
    <t>ČASŤ "C"- NOSNÝ MATERIAL K CEN 921, 922M</t>
  </si>
  <si>
    <t>PC, STR.5</t>
  </si>
  <si>
    <t>KÁBEL JE-H(St)H -V 1x2x0,8,  FE180/PS30min , min cca</t>
  </si>
  <si>
    <t>PROTIPOŽIARNA PREPÁŽKA - UTESNENIE PRESTUPU KÁBLOV MEDZI POŽIARNYMI ÚSEKMI</t>
  </si>
  <si>
    <t>ODHAD.1</t>
  </si>
  <si>
    <t>ŠTÍTKY PRE OZNAČENIE KÁBLOV "  "EPS-ZÓNA...",      /GRAVIROVANÝ /</t>
  </si>
  <si>
    <t>Pol270</t>
  </si>
  <si>
    <t>MIMOSTAVENIŠTNÁ DOPRAVA</t>
  </si>
  <si>
    <t>Pol271</t>
  </si>
  <si>
    <t>PODRUŽNÝ MATERIÁL K POL. Č.5 (SÁDRA.PRÍCHYTKY,KLINCE,ŠRÓBY,MATICE,DĽA ÚVODU CEN 921M)</t>
  </si>
  <si>
    <t>Pol272</t>
  </si>
  <si>
    <t>PRESUN DOD. ZPOLČ.1</t>
  </si>
  <si>
    <t>HSV-801-1</t>
  </si>
  <si>
    <t>3.MURÁRSKE VÝPOMOCI - STANOVENÉ DĽA POL. STAVEB. CEN. HSV- 801-1</t>
  </si>
  <si>
    <t>974082112</t>
  </si>
  <si>
    <t>VYSEKANIE RÝH PRE VODIČE V OMIETKE DO š.3cm                                              cca</t>
  </si>
  <si>
    <t>971101020</t>
  </si>
  <si>
    <t>VYVŔTANIE OTVORU JADRO KORUNKOVÉ DO D 102-122mm</t>
  </si>
  <si>
    <t>dm3</t>
  </si>
  <si>
    <t xml:space="preserve">4.SKÚŠKY VYKONÁVANÉ V RÁMCI STAVEBNO MONT. PRÁC - OCENENÉ HZS </t>
  </si>
  <si>
    <t>PC</t>
  </si>
  <si>
    <t>PRÁCE NUTNÉ NA KOMPLEXNÉ A PREDKOMPLEXNÉ SKÚŠKY,PREDPÍSANÉ MERANIA,VYPRACOVANIE REVÍZNEJ SPRÁVY A UVEDENIE DO PREVÁDZKY</t>
  </si>
  <si>
    <t>SO 08 - HSP</t>
  </si>
  <si>
    <t>D1 - 1. HLASOVÁ SIGNALIZÁCIA POŽIARU  - HSP</t>
  </si>
  <si>
    <t>DĽA ponuky  SECTRO P - ČASŤ "A"- DODÁVKA</t>
  </si>
  <si>
    <t>DĽA CEN.921, 922M - ČASŤ "B"- MONTÁŽ  DlˇA CEN.921, 922M</t>
  </si>
  <si>
    <t>PC 2023 - ČASŤ "C"- NOSNÝ MATERIAL K CEN 921,  922M</t>
  </si>
  <si>
    <t xml:space="preserve">D2 - 4.SKÚŠKY VYKONÁVANÉ V RÁMCI STAVEBNO MONT. PRÁC - OCENENÉ HZS </t>
  </si>
  <si>
    <t>1. HLASOVÁ SIGNALIZÁCIA POŽIARU  - HSP</t>
  </si>
  <si>
    <t>DĽA ponuky  SECTRO P</t>
  </si>
  <si>
    <t>VX-3008F</t>
  </si>
  <si>
    <t>SYSTÉM VX3000, 8 LINIEK, 3 SLOTY PRE ZOSILOVAČE</t>
  </si>
  <si>
    <t>VX-050DA</t>
  </si>
  <si>
    <t>MODUL ZOSILOVAČA PRE VX -3000, 500W</t>
  </si>
  <si>
    <t>VX-3150DS</t>
  </si>
  <si>
    <t>ZDROJ 1150W ( max.1390w), 8x25a+3x5A + DOBÍJANIE</t>
  </si>
  <si>
    <t>RM-300X</t>
  </si>
  <si>
    <t>STANICA HLÁSATEĽA , 10 OVLÁDACÍCH TLAČIDIEL</t>
  </si>
  <si>
    <t>WA 06-165/T-EN54</t>
  </si>
  <si>
    <t>BIELA REPRODUKTOROVÁ SKRINKA , IP54, 6W,EN54</t>
  </si>
  <si>
    <t>LDACH42TNS02</t>
  </si>
  <si>
    <t>STROPNÝ ZAPUSTENÝ HUDOBNÝ REPRODUKTOR, 6W, EN54</t>
  </si>
  <si>
    <t>DĽA CEN.921, 922M</t>
  </si>
  <si>
    <t>ČASŤ "B"- MONTÁŽ  DlˇA CEN.921, 922M</t>
  </si>
  <si>
    <t>ODHAD 2023</t>
  </si>
  <si>
    <t>OŽIVENIE A UVEDENIE HSP DO PREVÁDZKY, UŽÍVATEĽSKÉ SPRACOVANIE SW, ZAŠKOLENIE OBSLUHY A VYPRACOVANIE VÝCH. SPRÁVY o OP a OS v EUR bez DPH</t>
  </si>
  <si>
    <t>220370427/Z</t>
  </si>
  <si>
    <t>MONT.- SYSTÉM VX3000, 8 LINIEK, 3 SLOTY PRE ZOSILOVAČE</t>
  </si>
  <si>
    <t>220370421/Z</t>
  </si>
  <si>
    <t>MONT.- MODUL ZOSILOVAČA PRE VX -3000, 500W, VX-050DA</t>
  </si>
  <si>
    <t>220...</t>
  </si>
  <si>
    <t>MONT.- AKUMULÁTOR ACEDIS 12V/43Ah, životnosť 9 rokov</t>
  </si>
  <si>
    <t>220....1</t>
  </si>
  <si>
    <t>MONT.- STANICA HLÁSATEĽA , 10 OVLÁDACÍCH TLAČIDIEL,  RM-300X</t>
  </si>
  <si>
    <t>220370536</t>
  </si>
  <si>
    <t>MONT.- BIELA REPRODUKTOROVÁ SKRINKA , IP54, 6W,EN54</t>
  </si>
  <si>
    <t>220370453/Z</t>
  </si>
  <si>
    <t>MONT.- STROPNÝ ZAPUSTENÝ HUDOBNÝ REPRODUKTOR, 6W, EN54</t>
  </si>
  <si>
    <t>MONT.- REPRODUTORA STROP DO PODHĽADU - SPEVNENIE MIESTA MONTÁŽE</t>
  </si>
  <si>
    <t>220....</t>
  </si>
  <si>
    <t>OSADENIE PRÍCHYTKY do otvoru,  do D 10 mm, cca</t>
  </si>
  <si>
    <t>LIŠTA L20 vč. montáže  komplet bez krabíc v lišt. rozvode a murárskych prác</t>
  </si>
  <si>
    <t>220330191/Z</t>
  </si>
  <si>
    <t>MERANIE CELISTVOSTI ÚSEKOV KÁBLOV / ŽILU - MERACIE PROTOKOLY     cca</t>
  </si>
  <si>
    <t>MONT.- KÁBEL N2XH EFK 2x1,5, FE180/PS60min,  B2ca-s1, d0, a1,  pevne na príchytkách OBO 822  komplet. manipulácia s vodičom, do prierezu 2,5mm a počtu žíl 4</t>
  </si>
  <si>
    <t>MONT.- KÁBEL N2XH EFK-O 2x1,5, FE180/PS60min, pod omietkou  komplet. manipulácia s vodičom, do prierezu 2,5mm a počtu žíl 4</t>
  </si>
  <si>
    <t>MONT.- KÁBEL N2XH EFK-O 2x1,5, FE180/PS60min, cca,  v lište ,  komplet. manipulácia s vodičom, do prierezu 2,5mm a počtu žíl 4</t>
  </si>
  <si>
    <t>210010352</t>
  </si>
  <si>
    <t>MONT.- KRABICOVÁ ROZVODKA S POŽIAR. ODOLNOSŤOU , vč. zapojenia</t>
  </si>
  <si>
    <t>MONT.- PROTIPOOŽIARNA PREPÁŽKA - UTESNENIE PRESTUPU KÁBLOV MEDZI POŽIARNYMI ÚSEKMI</t>
  </si>
  <si>
    <t>MONT.- ŠTÍTKY PRE OZNAČENIE KÁBLOV "  "HSP-ZÓNA...",      /GRAVIROVANÝ /</t>
  </si>
  <si>
    <t>ČASŤ "C"- NOSNÝ MATERIAL K CEN 921,  922M</t>
  </si>
  <si>
    <t>PC- ELKOND</t>
  </si>
  <si>
    <t>KÁBEL N2XH EFK 2x1,5, FE180/PS60min,  B2ca-s1, d0, a1</t>
  </si>
  <si>
    <t>OBO</t>
  </si>
  <si>
    <t>PRÍCHYTKY OBO 822</t>
  </si>
  <si>
    <t>- príslušenstvo k príchytkám  upevňov. materiál  / HM+ klince,šroby.../</t>
  </si>
  <si>
    <t>PC OBO-r.2023</t>
  </si>
  <si>
    <t>KRABICOVÁ ROZVODKA S POŽIARNOU ODOLNOSŤOU  T100 E 4-5</t>
  </si>
  <si>
    <t>PROTIPOOŽIARNA PREPÁŽKA - UTESNENIE PRESTUPU KÁBLOV MEDZI POŽIARNYMI ÚSEKMI</t>
  </si>
  <si>
    <t>ŠTÍTKY PRE OZNAČENIE KÁBLOV "  "HSP-ZÓNA...",      /GRAVIROVANÝ /</t>
  </si>
  <si>
    <t>Pol273</t>
  </si>
  <si>
    <t>Pol274</t>
  </si>
  <si>
    <t>PODRUŽNÝ MATERIÁL K POL. Č.5/9 (SÁDRA.PRÍCHYTKY,KLINCE,ŠRÓBY,MATICE,DĽA ÚVODU CEN 921M)</t>
  </si>
  <si>
    <t>Pol275</t>
  </si>
  <si>
    <t>PPV Z pol.4-6/9</t>
  </si>
  <si>
    <t>Pol276</t>
  </si>
  <si>
    <t>PRESUN DOD. ZPOLČ.1/8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</si>
</sst>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5" fillId="4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4" fontId="27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5" fillId="0" borderId="22" xfId="0" applyFont="1" applyBorder="1" applyAlignment="1">
      <alignment horizontal="center" vertical="center"/>
    </xf>
    <xf numFmtId="49" fontId="25" fillId="0" borderId="22" xfId="0" applyNumberFormat="1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center" wrapText="1"/>
    </xf>
    <xf numFmtId="167" fontId="25" fillId="0" borderId="22" xfId="0" applyNumberFormat="1" applyFont="1" applyBorder="1" applyAlignment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0" xfId="0"/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7" xfId="0" applyFont="1" applyFill="1" applyBorder="1" applyAlignment="1">
      <alignment horizontal="right"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A94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>
      <c r="B5" s="20"/>
      <c r="D5" s="24" t="s">
        <v>12</v>
      </c>
      <c r="K5" s="217" t="s">
        <v>13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R5" s="20"/>
      <c r="BE5" s="214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218" t="s">
        <v>16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R6" s="20"/>
      <c r="BE6" s="215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15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15"/>
      <c r="BS8" s="17" t="s">
        <v>6</v>
      </c>
    </row>
    <row r="9" spans="1:74" ht="14.45" customHeight="1">
      <c r="B9" s="20"/>
      <c r="AR9" s="20"/>
      <c r="BE9" s="215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15"/>
      <c r="BS10" s="17" t="s">
        <v>6</v>
      </c>
    </row>
    <row r="11" spans="1:74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15"/>
      <c r="BS11" s="17" t="s">
        <v>6</v>
      </c>
    </row>
    <row r="12" spans="1:74" ht="6.95" customHeight="1">
      <c r="B12" s="20"/>
      <c r="AR12" s="20"/>
      <c r="BE12" s="215"/>
      <c r="BS12" s="17" t="s">
        <v>6</v>
      </c>
    </row>
    <row r="13" spans="1:74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15"/>
      <c r="BS13" s="17" t="s">
        <v>6</v>
      </c>
    </row>
    <row r="14" spans="1:74" ht="12.75">
      <c r="B14" s="20"/>
      <c r="E14" s="219" t="s">
        <v>28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7" t="s">
        <v>26</v>
      </c>
      <c r="AN14" s="29" t="s">
        <v>28</v>
      </c>
      <c r="AR14" s="20"/>
      <c r="BE14" s="215"/>
      <c r="BS14" s="17" t="s">
        <v>6</v>
      </c>
    </row>
    <row r="15" spans="1:74" ht="6.95" customHeight="1">
      <c r="B15" s="20"/>
      <c r="AR15" s="20"/>
      <c r="BE15" s="215"/>
      <c r="BS15" s="17" t="s">
        <v>4</v>
      </c>
    </row>
    <row r="16" spans="1:74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15"/>
      <c r="BS16" s="17" t="s">
        <v>4</v>
      </c>
    </row>
    <row r="17" spans="2:71" ht="18.399999999999999" customHeight="1">
      <c r="B17" s="20"/>
      <c r="E17" s="25" t="s">
        <v>30</v>
      </c>
      <c r="AK17" s="27" t="s">
        <v>26</v>
      </c>
      <c r="AN17" s="25" t="s">
        <v>1</v>
      </c>
      <c r="AR17" s="20"/>
      <c r="BE17" s="215"/>
      <c r="BS17" s="17" t="s">
        <v>31</v>
      </c>
    </row>
    <row r="18" spans="2:71" ht="6.95" customHeight="1">
      <c r="B18" s="20"/>
      <c r="AR18" s="20"/>
      <c r="BE18" s="215"/>
      <c r="BS18" s="17" t="s">
        <v>6</v>
      </c>
    </row>
    <row r="19" spans="2:7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15"/>
      <c r="BS19" s="17" t="s">
        <v>6</v>
      </c>
    </row>
    <row r="20" spans="2:71" ht="18.399999999999999" customHeight="1">
      <c r="B20" s="20"/>
      <c r="E20" s="25" t="s">
        <v>33</v>
      </c>
      <c r="AK20" s="27" t="s">
        <v>26</v>
      </c>
      <c r="AN20" s="25" t="s">
        <v>1</v>
      </c>
      <c r="AR20" s="20"/>
      <c r="BE20" s="215"/>
      <c r="BS20" s="17" t="s">
        <v>31</v>
      </c>
    </row>
    <row r="21" spans="2:71" ht="6.95" customHeight="1">
      <c r="B21" s="20"/>
      <c r="AR21" s="20"/>
      <c r="BE21" s="215"/>
    </row>
    <row r="22" spans="2:71" ht="12" customHeight="1">
      <c r="B22" s="20"/>
      <c r="D22" s="27" t="s">
        <v>34</v>
      </c>
      <c r="AR22" s="20"/>
      <c r="BE22" s="215"/>
    </row>
    <row r="23" spans="2:71" ht="16.5" customHeight="1">
      <c r="B23" s="20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20"/>
      <c r="BE23" s="215"/>
    </row>
    <row r="24" spans="2:71" ht="6.95" customHeight="1">
      <c r="B24" s="20"/>
      <c r="AR24" s="20"/>
      <c r="BE24" s="215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5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2">
        <f>ROUND(AG94,2)</f>
        <v>0</v>
      </c>
      <c r="AL26" s="223"/>
      <c r="AM26" s="223"/>
      <c r="AN26" s="223"/>
      <c r="AO26" s="223"/>
      <c r="AR26" s="32"/>
      <c r="BE26" s="215"/>
    </row>
    <row r="27" spans="2:71" s="1" customFormat="1" ht="6.95" customHeight="1">
      <c r="B27" s="32"/>
      <c r="AR27" s="32"/>
      <c r="BE27" s="215"/>
    </row>
    <row r="28" spans="2:71" s="1" customFormat="1" ht="12.75">
      <c r="B28" s="32"/>
      <c r="L28" s="224" t="s">
        <v>36</v>
      </c>
      <c r="M28" s="224"/>
      <c r="N28" s="224"/>
      <c r="O28" s="224"/>
      <c r="P28" s="224"/>
      <c r="W28" s="224" t="s">
        <v>37</v>
      </c>
      <c r="X28" s="224"/>
      <c r="Y28" s="224"/>
      <c r="Z28" s="224"/>
      <c r="AA28" s="224"/>
      <c r="AB28" s="224"/>
      <c r="AC28" s="224"/>
      <c r="AD28" s="224"/>
      <c r="AE28" s="224"/>
      <c r="AK28" s="224" t="s">
        <v>38</v>
      </c>
      <c r="AL28" s="224"/>
      <c r="AM28" s="224"/>
      <c r="AN28" s="224"/>
      <c r="AO28" s="224"/>
      <c r="AR28" s="32"/>
      <c r="BE28" s="215"/>
    </row>
    <row r="29" spans="2:71" s="2" customFormat="1" ht="14.45" customHeight="1">
      <c r="B29" s="36"/>
      <c r="D29" s="27" t="s">
        <v>39</v>
      </c>
      <c r="F29" s="37" t="s">
        <v>40</v>
      </c>
      <c r="L29" s="206">
        <v>0.2</v>
      </c>
      <c r="M29" s="205"/>
      <c r="N29" s="205"/>
      <c r="O29" s="205"/>
      <c r="P29" s="205"/>
      <c r="Q29" s="38"/>
      <c r="R29" s="38"/>
      <c r="S29" s="38"/>
      <c r="T29" s="38"/>
      <c r="U29" s="38"/>
      <c r="V29" s="38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F29" s="38"/>
      <c r="AG29" s="38"/>
      <c r="AH29" s="38"/>
      <c r="AI29" s="38"/>
      <c r="AJ29" s="38"/>
      <c r="AK29" s="204">
        <f>ROUND(AV94, 2)</f>
        <v>0</v>
      </c>
      <c r="AL29" s="205"/>
      <c r="AM29" s="205"/>
      <c r="AN29" s="205"/>
      <c r="AO29" s="205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216"/>
    </row>
    <row r="30" spans="2:71" s="2" customFormat="1" ht="14.45" customHeight="1">
      <c r="B30" s="36"/>
      <c r="F30" s="37" t="s">
        <v>41</v>
      </c>
      <c r="L30" s="206">
        <v>0.2</v>
      </c>
      <c r="M30" s="205"/>
      <c r="N30" s="205"/>
      <c r="O30" s="205"/>
      <c r="P30" s="205"/>
      <c r="Q30" s="38"/>
      <c r="R30" s="38"/>
      <c r="S30" s="38"/>
      <c r="T30" s="38"/>
      <c r="U30" s="38"/>
      <c r="V30" s="38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F30" s="38"/>
      <c r="AG30" s="38"/>
      <c r="AH30" s="38"/>
      <c r="AI30" s="38"/>
      <c r="AJ30" s="38"/>
      <c r="AK30" s="204">
        <f>ROUND(AW94, 2)</f>
        <v>0</v>
      </c>
      <c r="AL30" s="205"/>
      <c r="AM30" s="205"/>
      <c r="AN30" s="205"/>
      <c r="AO30" s="205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216"/>
    </row>
    <row r="31" spans="2:71" s="2" customFormat="1" ht="14.45" hidden="1" customHeight="1">
      <c r="B31" s="36"/>
      <c r="F31" s="27" t="s">
        <v>42</v>
      </c>
      <c r="L31" s="213">
        <v>0.2</v>
      </c>
      <c r="M31" s="212"/>
      <c r="N31" s="212"/>
      <c r="O31" s="212"/>
      <c r="P31" s="212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K31" s="211">
        <v>0</v>
      </c>
      <c r="AL31" s="212"/>
      <c r="AM31" s="212"/>
      <c r="AN31" s="212"/>
      <c r="AO31" s="212"/>
      <c r="AR31" s="36"/>
      <c r="BE31" s="216"/>
    </row>
    <row r="32" spans="2:71" s="2" customFormat="1" ht="14.45" hidden="1" customHeight="1">
      <c r="B32" s="36"/>
      <c r="F32" s="27" t="s">
        <v>43</v>
      </c>
      <c r="L32" s="213">
        <v>0.2</v>
      </c>
      <c r="M32" s="212"/>
      <c r="N32" s="212"/>
      <c r="O32" s="212"/>
      <c r="P32" s="212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K32" s="211">
        <v>0</v>
      </c>
      <c r="AL32" s="212"/>
      <c r="AM32" s="212"/>
      <c r="AN32" s="212"/>
      <c r="AO32" s="212"/>
      <c r="AR32" s="36"/>
      <c r="BE32" s="216"/>
    </row>
    <row r="33" spans="2:57" s="2" customFormat="1" ht="14.45" hidden="1" customHeight="1">
      <c r="B33" s="36"/>
      <c r="F33" s="37" t="s">
        <v>44</v>
      </c>
      <c r="L33" s="206">
        <v>0</v>
      </c>
      <c r="M33" s="205"/>
      <c r="N33" s="205"/>
      <c r="O33" s="205"/>
      <c r="P33" s="205"/>
      <c r="Q33" s="38"/>
      <c r="R33" s="38"/>
      <c r="S33" s="38"/>
      <c r="T33" s="38"/>
      <c r="U33" s="38"/>
      <c r="V33" s="38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F33" s="38"/>
      <c r="AG33" s="38"/>
      <c r="AH33" s="38"/>
      <c r="AI33" s="38"/>
      <c r="AJ33" s="38"/>
      <c r="AK33" s="204">
        <v>0</v>
      </c>
      <c r="AL33" s="205"/>
      <c r="AM33" s="205"/>
      <c r="AN33" s="205"/>
      <c r="AO33" s="205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16"/>
    </row>
    <row r="34" spans="2:57" s="1" customFormat="1" ht="6.95" customHeight="1">
      <c r="B34" s="32"/>
      <c r="AR34" s="32"/>
      <c r="BE34" s="215"/>
    </row>
    <row r="35" spans="2:57" s="1" customFormat="1" ht="25.9" customHeight="1"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10" t="s">
        <v>47</v>
      </c>
      <c r="Y35" s="208"/>
      <c r="Z35" s="208"/>
      <c r="AA35" s="208"/>
      <c r="AB35" s="208"/>
      <c r="AC35" s="42"/>
      <c r="AD35" s="42"/>
      <c r="AE35" s="42"/>
      <c r="AF35" s="42"/>
      <c r="AG35" s="42"/>
      <c r="AH35" s="42"/>
      <c r="AI35" s="42"/>
      <c r="AJ35" s="42"/>
      <c r="AK35" s="207">
        <f>SUM(AK26:AK33)</f>
        <v>0</v>
      </c>
      <c r="AL35" s="208"/>
      <c r="AM35" s="208"/>
      <c r="AN35" s="208"/>
      <c r="AO35" s="209"/>
      <c r="AP35" s="40"/>
      <c r="AQ35" s="40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6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50</v>
      </c>
      <c r="AI60" s="34"/>
      <c r="AJ60" s="34"/>
      <c r="AK60" s="34"/>
      <c r="AL60" s="34"/>
      <c r="AM60" s="46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4" t="s">
        <v>52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53</v>
      </c>
      <c r="AI64" s="45"/>
      <c r="AJ64" s="45"/>
      <c r="AK64" s="45"/>
      <c r="AL64" s="45"/>
      <c r="AM64" s="45"/>
      <c r="AN64" s="45"/>
      <c r="AO64" s="45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6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50</v>
      </c>
      <c r="AI75" s="34"/>
      <c r="AJ75" s="34"/>
      <c r="AK75" s="34"/>
      <c r="AL75" s="34"/>
      <c r="AM75" s="46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51"/>
      <c r="C84" s="27" t="s">
        <v>12</v>
      </c>
      <c r="L84" s="3" t="str">
        <f>K5</f>
        <v>2023-37</v>
      </c>
      <c r="AR84" s="51"/>
    </row>
    <row r="85" spans="1:91" s="4" customFormat="1" ht="36.950000000000003" customHeight="1">
      <c r="B85" s="52"/>
      <c r="C85" s="53" t="s">
        <v>15</v>
      </c>
      <c r="L85" s="235" t="str">
        <f>K6</f>
        <v>Rekonštrukcia ubytovacích kapacít - ŠDĽŠ, blok C, Študentská 17, TU vo Zvolene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R85" s="52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19</v>
      </c>
      <c r="L87" s="54" t="str">
        <f>IF(K8="","",K8)</f>
        <v>Zvolen</v>
      </c>
      <c r="AI87" s="27" t="s">
        <v>21</v>
      </c>
      <c r="AM87" s="237" t="str">
        <f>IF(AN8= "","",AN8)</f>
        <v>31. 1. 2024</v>
      </c>
      <c r="AN87" s="237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23</v>
      </c>
      <c r="L89" s="3" t="str">
        <f>IF(E11= "","",E11)</f>
        <v>Technická univerzita vo Zvolene</v>
      </c>
      <c r="AI89" s="27" t="s">
        <v>29</v>
      </c>
      <c r="AM89" s="238" t="str">
        <f>IF(E17="","",E17)</f>
        <v>Ing. arch. Richard Halama</v>
      </c>
      <c r="AN89" s="239"/>
      <c r="AO89" s="239"/>
      <c r="AP89" s="239"/>
      <c r="AR89" s="32"/>
      <c r="AS89" s="240" t="s">
        <v>55</v>
      </c>
      <c r="AT89" s="241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32</v>
      </c>
      <c r="AM90" s="238" t="str">
        <f>IF(E20="","",E20)</f>
        <v>Ing. Dušan Kozák</v>
      </c>
      <c r="AN90" s="239"/>
      <c r="AO90" s="239"/>
      <c r="AP90" s="239"/>
      <c r="AR90" s="32"/>
      <c r="AS90" s="242"/>
      <c r="AT90" s="243"/>
      <c r="BD90" s="59"/>
    </row>
    <row r="91" spans="1:91" s="1" customFormat="1" ht="10.9" customHeight="1">
      <c r="B91" s="32"/>
      <c r="AR91" s="32"/>
      <c r="AS91" s="242"/>
      <c r="AT91" s="243"/>
      <c r="BD91" s="59"/>
    </row>
    <row r="92" spans="1:91" s="1" customFormat="1" ht="29.25" customHeight="1">
      <c r="B92" s="32"/>
      <c r="C92" s="230" t="s">
        <v>56</v>
      </c>
      <c r="D92" s="231"/>
      <c r="E92" s="231"/>
      <c r="F92" s="231"/>
      <c r="G92" s="231"/>
      <c r="H92" s="60"/>
      <c r="I92" s="233" t="s">
        <v>57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2" t="s">
        <v>58</v>
      </c>
      <c r="AH92" s="231"/>
      <c r="AI92" s="231"/>
      <c r="AJ92" s="231"/>
      <c r="AK92" s="231"/>
      <c r="AL92" s="231"/>
      <c r="AM92" s="231"/>
      <c r="AN92" s="233" t="s">
        <v>59</v>
      </c>
      <c r="AO92" s="231"/>
      <c r="AP92" s="234"/>
      <c r="AQ92" s="61" t="s">
        <v>60</v>
      </c>
      <c r="AR92" s="32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</row>
    <row r="93" spans="1:91" s="1" customFormat="1" ht="10.9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>
      <c r="B94" s="66"/>
      <c r="C94" s="67" t="s">
        <v>73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8">
        <f>ROUND(SUM(AG95:AG102),2)</f>
        <v>0</v>
      </c>
      <c r="AH94" s="228"/>
      <c r="AI94" s="228"/>
      <c r="AJ94" s="228"/>
      <c r="AK94" s="228"/>
      <c r="AL94" s="228"/>
      <c r="AM94" s="228"/>
      <c r="AN94" s="229">
        <f t="shared" ref="AN94:AN102" si="0">SUM(AG94,AT94)</f>
        <v>0</v>
      </c>
      <c r="AO94" s="229"/>
      <c r="AP94" s="229"/>
      <c r="AQ94" s="70" t="s">
        <v>1</v>
      </c>
      <c r="AR94" s="66"/>
      <c r="AS94" s="71">
        <f>ROUND(SUM(AS95:AS102),2)</f>
        <v>0</v>
      </c>
      <c r="AT94" s="72">
        <f t="shared" ref="AT94:AT102" si="1">ROUND(SUM(AV94:AW94),2)</f>
        <v>0</v>
      </c>
      <c r="AU94" s="73">
        <f>ROUND(SUM(AU95:AU102),5)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ROUND(SUM(AZ95:AZ102),2)</f>
        <v>0</v>
      </c>
      <c r="BA94" s="72">
        <f>ROUND(SUM(BA95:BA102),2)</f>
        <v>0</v>
      </c>
      <c r="BB94" s="72">
        <f>ROUND(SUM(BB95:BB102),2)</f>
        <v>0</v>
      </c>
      <c r="BC94" s="72">
        <f>ROUND(SUM(BC95:BC102),2)</f>
        <v>0</v>
      </c>
      <c r="BD94" s="74">
        <f>ROUND(SUM(BD95:BD102),2)</f>
        <v>0</v>
      </c>
      <c r="BS94" s="75" t="s">
        <v>74</v>
      </c>
      <c r="BT94" s="75" t="s">
        <v>75</v>
      </c>
      <c r="BU94" s="76" t="s">
        <v>76</v>
      </c>
      <c r="BV94" s="75" t="s">
        <v>77</v>
      </c>
      <c r="BW94" s="75" t="s">
        <v>5</v>
      </c>
      <c r="BX94" s="75" t="s">
        <v>78</v>
      </c>
      <c r="CL94" s="75" t="s">
        <v>1</v>
      </c>
    </row>
    <row r="95" spans="1:91" s="6" customFormat="1" ht="16.5" customHeight="1">
      <c r="A95" s="77" t="s">
        <v>79</v>
      </c>
      <c r="B95" s="78"/>
      <c r="C95" s="79"/>
      <c r="D95" s="227" t="s">
        <v>80</v>
      </c>
      <c r="E95" s="227"/>
      <c r="F95" s="227"/>
      <c r="G95" s="227"/>
      <c r="H95" s="227"/>
      <c r="I95" s="80"/>
      <c r="J95" s="227" t="s">
        <v>81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'SO 01 - Študentský intern...'!J30</f>
        <v>0</v>
      </c>
      <c r="AH95" s="226"/>
      <c r="AI95" s="226"/>
      <c r="AJ95" s="226"/>
      <c r="AK95" s="226"/>
      <c r="AL95" s="226"/>
      <c r="AM95" s="226"/>
      <c r="AN95" s="225">
        <f t="shared" si="0"/>
        <v>0</v>
      </c>
      <c r="AO95" s="226"/>
      <c r="AP95" s="226"/>
      <c r="AQ95" s="81" t="s">
        <v>82</v>
      </c>
      <c r="AR95" s="78"/>
      <c r="AS95" s="82">
        <v>0</v>
      </c>
      <c r="AT95" s="83">
        <f t="shared" si="1"/>
        <v>0</v>
      </c>
      <c r="AU95" s="84">
        <f>'SO 01 - Študentský intern...'!P133</f>
        <v>0</v>
      </c>
      <c r="AV95" s="83">
        <f>'SO 01 - Študentský intern...'!J33</f>
        <v>0</v>
      </c>
      <c r="AW95" s="83">
        <f>'SO 01 - Študentský intern...'!J34</f>
        <v>0</v>
      </c>
      <c r="AX95" s="83">
        <f>'SO 01 - Študentský intern...'!J35</f>
        <v>0</v>
      </c>
      <c r="AY95" s="83">
        <f>'SO 01 - Študentský intern...'!J36</f>
        <v>0</v>
      </c>
      <c r="AZ95" s="83">
        <f>'SO 01 - Študentský intern...'!F33</f>
        <v>0</v>
      </c>
      <c r="BA95" s="83">
        <f>'SO 01 - Študentský intern...'!F34</f>
        <v>0</v>
      </c>
      <c r="BB95" s="83">
        <f>'SO 01 - Študentský intern...'!F35</f>
        <v>0</v>
      </c>
      <c r="BC95" s="83">
        <f>'SO 01 - Študentský intern...'!F36</f>
        <v>0</v>
      </c>
      <c r="BD95" s="85">
        <f>'SO 01 - Študentský intern...'!F37</f>
        <v>0</v>
      </c>
      <c r="BT95" s="86" t="s">
        <v>83</v>
      </c>
      <c r="BV95" s="86" t="s">
        <v>77</v>
      </c>
      <c r="BW95" s="86" t="s">
        <v>84</v>
      </c>
      <c r="BX95" s="86" t="s">
        <v>5</v>
      </c>
      <c r="CL95" s="86" t="s">
        <v>1</v>
      </c>
      <c r="CM95" s="86" t="s">
        <v>75</v>
      </c>
    </row>
    <row r="96" spans="1:91" s="6" customFormat="1" ht="16.5" customHeight="1">
      <c r="A96" s="77" t="s">
        <v>79</v>
      </c>
      <c r="B96" s="78"/>
      <c r="C96" s="79"/>
      <c r="D96" s="227" t="s">
        <v>85</v>
      </c>
      <c r="E96" s="227"/>
      <c r="F96" s="227"/>
      <c r="G96" s="227"/>
      <c r="H96" s="227"/>
      <c r="I96" s="80"/>
      <c r="J96" s="227" t="s">
        <v>86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5">
        <f>'SO 02 - Zdravotechnika'!J30</f>
        <v>0</v>
      </c>
      <c r="AH96" s="226"/>
      <c r="AI96" s="226"/>
      <c r="AJ96" s="226"/>
      <c r="AK96" s="226"/>
      <c r="AL96" s="226"/>
      <c r="AM96" s="226"/>
      <c r="AN96" s="225">
        <f t="shared" si="0"/>
        <v>0</v>
      </c>
      <c r="AO96" s="226"/>
      <c r="AP96" s="226"/>
      <c r="AQ96" s="81" t="s">
        <v>82</v>
      </c>
      <c r="AR96" s="78"/>
      <c r="AS96" s="82">
        <v>0</v>
      </c>
      <c r="AT96" s="83">
        <f t="shared" si="1"/>
        <v>0</v>
      </c>
      <c r="AU96" s="84">
        <f>'SO 02 - Zdravotechnika'!P121</f>
        <v>0</v>
      </c>
      <c r="AV96" s="83">
        <f>'SO 02 - Zdravotechnika'!J33</f>
        <v>0</v>
      </c>
      <c r="AW96" s="83">
        <f>'SO 02 - Zdravotechnika'!J34</f>
        <v>0</v>
      </c>
      <c r="AX96" s="83">
        <f>'SO 02 - Zdravotechnika'!J35</f>
        <v>0</v>
      </c>
      <c r="AY96" s="83">
        <f>'SO 02 - Zdravotechnika'!J36</f>
        <v>0</v>
      </c>
      <c r="AZ96" s="83">
        <f>'SO 02 - Zdravotechnika'!F33</f>
        <v>0</v>
      </c>
      <c r="BA96" s="83">
        <f>'SO 02 - Zdravotechnika'!F34</f>
        <v>0</v>
      </c>
      <c r="BB96" s="83">
        <f>'SO 02 - Zdravotechnika'!F35</f>
        <v>0</v>
      </c>
      <c r="BC96" s="83">
        <f>'SO 02 - Zdravotechnika'!F36</f>
        <v>0</v>
      </c>
      <c r="BD96" s="85">
        <f>'SO 02 - Zdravotechnika'!F37</f>
        <v>0</v>
      </c>
      <c r="BT96" s="86" t="s">
        <v>83</v>
      </c>
      <c r="BV96" s="86" t="s">
        <v>77</v>
      </c>
      <c r="BW96" s="86" t="s">
        <v>87</v>
      </c>
      <c r="BX96" s="86" t="s">
        <v>5</v>
      </c>
      <c r="CL96" s="86" t="s">
        <v>1</v>
      </c>
      <c r="CM96" s="86" t="s">
        <v>75</v>
      </c>
    </row>
    <row r="97" spans="1:91" s="6" customFormat="1" ht="16.5" customHeight="1">
      <c r="A97" s="77" t="s">
        <v>79</v>
      </c>
      <c r="B97" s="78"/>
      <c r="C97" s="79"/>
      <c r="D97" s="227" t="s">
        <v>88</v>
      </c>
      <c r="E97" s="227"/>
      <c r="F97" s="227"/>
      <c r="G97" s="227"/>
      <c r="H97" s="227"/>
      <c r="I97" s="80"/>
      <c r="J97" s="227" t="s">
        <v>89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5">
        <f>'SO 03 - Vetranie'!J30</f>
        <v>0</v>
      </c>
      <c r="AH97" s="226"/>
      <c r="AI97" s="226"/>
      <c r="AJ97" s="226"/>
      <c r="AK97" s="226"/>
      <c r="AL97" s="226"/>
      <c r="AM97" s="226"/>
      <c r="AN97" s="225">
        <f t="shared" si="0"/>
        <v>0</v>
      </c>
      <c r="AO97" s="226"/>
      <c r="AP97" s="226"/>
      <c r="AQ97" s="81" t="s">
        <v>82</v>
      </c>
      <c r="AR97" s="78"/>
      <c r="AS97" s="82">
        <v>0</v>
      </c>
      <c r="AT97" s="83">
        <f t="shared" si="1"/>
        <v>0</v>
      </c>
      <c r="AU97" s="84">
        <f>'SO 03 - Vetranie'!P119</f>
        <v>0</v>
      </c>
      <c r="AV97" s="83">
        <f>'SO 03 - Vetranie'!J33</f>
        <v>0</v>
      </c>
      <c r="AW97" s="83">
        <f>'SO 03 - Vetranie'!J34</f>
        <v>0</v>
      </c>
      <c r="AX97" s="83">
        <f>'SO 03 - Vetranie'!J35</f>
        <v>0</v>
      </c>
      <c r="AY97" s="83">
        <f>'SO 03 - Vetranie'!J36</f>
        <v>0</v>
      </c>
      <c r="AZ97" s="83">
        <f>'SO 03 - Vetranie'!F33</f>
        <v>0</v>
      </c>
      <c r="BA97" s="83">
        <f>'SO 03 - Vetranie'!F34</f>
        <v>0</v>
      </c>
      <c r="BB97" s="83">
        <f>'SO 03 - Vetranie'!F35</f>
        <v>0</v>
      </c>
      <c r="BC97" s="83">
        <f>'SO 03 - Vetranie'!F36</f>
        <v>0</v>
      </c>
      <c r="BD97" s="85">
        <f>'SO 03 - Vetranie'!F37</f>
        <v>0</v>
      </c>
      <c r="BT97" s="86" t="s">
        <v>83</v>
      </c>
      <c r="BV97" s="86" t="s">
        <v>77</v>
      </c>
      <c r="BW97" s="86" t="s">
        <v>90</v>
      </c>
      <c r="BX97" s="86" t="s">
        <v>5</v>
      </c>
      <c r="CL97" s="86" t="s">
        <v>1</v>
      </c>
      <c r="CM97" s="86" t="s">
        <v>75</v>
      </c>
    </row>
    <row r="98" spans="1:91" s="6" customFormat="1" ht="16.5" customHeight="1">
      <c r="A98" s="77" t="s">
        <v>79</v>
      </c>
      <c r="B98" s="78"/>
      <c r="C98" s="79"/>
      <c r="D98" s="227" t="s">
        <v>91</v>
      </c>
      <c r="E98" s="227"/>
      <c r="F98" s="227"/>
      <c r="G98" s="227"/>
      <c r="H98" s="227"/>
      <c r="I98" s="80"/>
      <c r="J98" s="227" t="s">
        <v>92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5">
        <f>'SO 04 - Silnoprúd'!J30</f>
        <v>0</v>
      </c>
      <c r="AH98" s="226"/>
      <c r="AI98" s="226"/>
      <c r="AJ98" s="226"/>
      <c r="AK98" s="226"/>
      <c r="AL98" s="226"/>
      <c r="AM98" s="226"/>
      <c r="AN98" s="225">
        <f t="shared" si="0"/>
        <v>0</v>
      </c>
      <c r="AO98" s="226"/>
      <c r="AP98" s="226"/>
      <c r="AQ98" s="81" t="s">
        <v>82</v>
      </c>
      <c r="AR98" s="78"/>
      <c r="AS98" s="82">
        <v>0</v>
      </c>
      <c r="AT98" s="83">
        <f t="shared" si="1"/>
        <v>0</v>
      </c>
      <c r="AU98" s="84">
        <f>'SO 04 - Silnoprúd'!P133</f>
        <v>0</v>
      </c>
      <c r="AV98" s="83">
        <f>'SO 04 - Silnoprúd'!J33</f>
        <v>0</v>
      </c>
      <c r="AW98" s="83">
        <f>'SO 04 - Silnoprúd'!J34</f>
        <v>0</v>
      </c>
      <c r="AX98" s="83">
        <f>'SO 04 - Silnoprúd'!J35</f>
        <v>0</v>
      </c>
      <c r="AY98" s="83">
        <f>'SO 04 - Silnoprúd'!J36</f>
        <v>0</v>
      </c>
      <c r="AZ98" s="83">
        <f>'SO 04 - Silnoprúd'!F33</f>
        <v>0</v>
      </c>
      <c r="BA98" s="83">
        <f>'SO 04 - Silnoprúd'!F34</f>
        <v>0</v>
      </c>
      <c r="BB98" s="83">
        <f>'SO 04 - Silnoprúd'!F35</f>
        <v>0</v>
      </c>
      <c r="BC98" s="83">
        <f>'SO 04 - Silnoprúd'!F36</f>
        <v>0</v>
      </c>
      <c r="BD98" s="85">
        <f>'SO 04 - Silnoprúd'!F37</f>
        <v>0</v>
      </c>
      <c r="BT98" s="86" t="s">
        <v>83</v>
      </c>
      <c r="BV98" s="86" t="s">
        <v>77</v>
      </c>
      <c r="BW98" s="86" t="s">
        <v>93</v>
      </c>
      <c r="BX98" s="86" t="s">
        <v>5</v>
      </c>
      <c r="CL98" s="86" t="s">
        <v>1</v>
      </c>
      <c r="CM98" s="86" t="s">
        <v>75</v>
      </c>
    </row>
    <row r="99" spans="1:91" s="6" customFormat="1" ht="16.5" customHeight="1">
      <c r="A99" s="77" t="s">
        <v>79</v>
      </c>
      <c r="B99" s="78"/>
      <c r="C99" s="79"/>
      <c r="D99" s="227" t="s">
        <v>94</v>
      </c>
      <c r="E99" s="227"/>
      <c r="F99" s="227"/>
      <c r="G99" s="227"/>
      <c r="H99" s="227"/>
      <c r="I99" s="80"/>
      <c r="J99" s="227" t="s">
        <v>95</v>
      </c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  <c r="AF99" s="227"/>
      <c r="AG99" s="225">
        <f>'SO 05 - Prístupový systém'!J30</f>
        <v>0</v>
      </c>
      <c r="AH99" s="226"/>
      <c r="AI99" s="226"/>
      <c r="AJ99" s="226"/>
      <c r="AK99" s="226"/>
      <c r="AL99" s="226"/>
      <c r="AM99" s="226"/>
      <c r="AN99" s="225">
        <f t="shared" si="0"/>
        <v>0</v>
      </c>
      <c r="AO99" s="226"/>
      <c r="AP99" s="226"/>
      <c r="AQ99" s="81" t="s">
        <v>82</v>
      </c>
      <c r="AR99" s="78"/>
      <c r="AS99" s="82">
        <v>0</v>
      </c>
      <c r="AT99" s="83">
        <f t="shared" si="1"/>
        <v>0</v>
      </c>
      <c r="AU99" s="84">
        <f>'SO 05 - Prístupový systém'!P123</f>
        <v>0</v>
      </c>
      <c r="AV99" s="83">
        <f>'SO 05 - Prístupový systém'!J33</f>
        <v>0</v>
      </c>
      <c r="AW99" s="83">
        <f>'SO 05 - Prístupový systém'!J34</f>
        <v>0</v>
      </c>
      <c r="AX99" s="83">
        <f>'SO 05 - Prístupový systém'!J35</f>
        <v>0</v>
      </c>
      <c r="AY99" s="83">
        <f>'SO 05 - Prístupový systém'!J36</f>
        <v>0</v>
      </c>
      <c r="AZ99" s="83">
        <f>'SO 05 - Prístupový systém'!F33</f>
        <v>0</v>
      </c>
      <c r="BA99" s="83">
        <f>'SO 05 - Prístupový systém'!F34</f>
        <v>0</v>
      </c>
      <c r="BB99" s="83">
        <f>'SO 05 - Prístupový systém'!F35</f>
        <v>0</v>
      </c>
      <c r="BC99" s="83">
        <f>'SO 05 - Prístupový systém'!F36</f>
        <v>0</v>
      </c>
      <c r="BD99" s="85">
        <f>'SO 05 - Prístupový systém'!F37</f>
        <v>0</v>
      </c>
      <c r="BT99" s="86" t="s">
        <v>83</v>
      </c>
      <c r="BV99" s="86" t="s">
        <v>77</v>
      </c>
      <c r="BW99" s="86" t="s">
        <v>96</v>
      </c>
      <c r="BX99" s="86" t="s">
        <v>5</v>
      </c>
      <c r="CL99" s="86" t="s">
        <v>1</v>
      </c>
      <c r="CM99" s="86" t="s">
        <v>75</v>
      </c>
    </row>
    <row r="100" spans="1:91" s="6" customFormat="1" ht="16.5" customHeight="1">
      <c r="A100" s="77" t="s">
        <v>79</v>
      </c>
      <c r="B100" s="78"/>
      <c r="C100" s="79"/>
      <c r="D100" s="227" t="s">
        <v>97</v>
      </c>
      <c r="E100" s="227"/>
      <c r="F100" s="227"/>
      <c r="G100" s="227"/>
      <c r="H100" s="227"/>
      <c r="I100" s="80"/>
      <c r="J100" s="227" t="s">
        <v>98</v>
      </c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  <c r="AF100" s="227"/>
      <c r="AG100" s="225">
        <f>'SO 06 - Štrukturovaná kab...'!J30</f>
        <v>0</v>
      </c>
      <c r="AH100" s="226"/>
      <c r="AI100" s="226"/>
      <c r="AJ100" s="226"/>
      <c r="AK100" s="226"/>
      <c r="AL100" s="226"/>
      <c r="AM100" s="226"/>
      <c r="AN100" s="225">
        <f t="shared" si="0"/>
        <v>0</v>
      </c>
      <c r="AO100" s="226"/>
      <c r="AP100" s="226"/>
      <c r="AQ100" s="81" t="s">
        <v>82</v>
      </c>
      <c r="AR100" s="78"/>
      <c r="AS100" s="82">
        <v>0</v>
      </c>
      <c r="AT100" s="83">
        <f t="shared" si="1"/>
        <v>0</v>
      </c>
      <c r="AU100" s="84">
        <f>'SO 06 - Štrukturovaná kab...'!P124</f>
        <v>0</v>
      </c>
      <c r="AV100" s="83">
        <f>'SO 06 - Štrukturovaná kab...'!J33</f>
        <v>0</v>
      </c>
      <c r="AW100" s="83">
        <f>'SO 06 - Štrukturovaná kab...'!J34</f>
        <v>0</v>
      </c>
      <c r="AX100" s="83">
        <f>'SO 06 - Štrukturovaná kab...'!J35</f>
        <v>0</v>
      </c>
      <c r="AY100" s="83">
        <f>'SO 06 - Štrukturovaná kab...'!J36</f>
        <v>0</v>
      </c>
      <c r="AZ100" s="83">
        <f>'SO 06 - Štrukturovaná kab...'!F33</f>
        <v>0</v>
      </c>
      <c r="BA100" s="83">
        <f>'SO 06 - Štrukturovaná kab...'!F34</f>
        <v>0</v>
      </c>
      <c r="BB100" s="83">
        <f>'SO 06 - Štrukturovaná kab...'!F35</f>
        <v>0</v>
      </c>
      <c r="BC100" s="83">
        <f>'SO 06 - Štrukturovaná kab...'!F36</f>
        <v>0</v>
      </c>
      <c r="BD100" s="85">
        <f>'SO 06 - Štrukturovaná kab...'!F37</f>
        <v>0</v>
      </c>
      <c r="BT100" s="86" t="s">
        <v>83</v>
      </c>
      <c r="BV100" s="86" t="s">
        <v>77</v>
      </c>
      <c r="BW100" s="86" t="s">
        <v>99</v>
      </c>
      <c r="BX100" s="86" t="s">
        <v>5</v>
      </c>
      <c r="CL100" s="86" t="s">
        <v>1</v>
      </c>
      <c r="CM100" s="86" t="s">
        <v>75</v>
      </c>
    </row>
    <row r="101" spans="1:91" s="6" customFormat="1" ht="16.5" customHeight="1">
      <c r="A101" s="77" t="s">
        <v>79</v>
      </c>
      <c r="B101" s="78"/>
      <c r="C101" s="79"/>
      <c r="D101" s="227" t="s">
        <v>100</v>
      </c>
      <c r="E101" s="227"/>
      <c r="F101" s="227"/>
      <c r="G101" s="227"/>
      <c r="H101" s="227"/>
      <c r="I101" s="80"/>
      <c r="J101" s="227" t="s">
        <v>101</v>
      </c>
      <c r="K101" s="227"/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27"/>
      <c r="Y101" s="227"/>
      <c r="Z101" s="227"/>
      <c r="AA101" s="227"/>
      <c r="AB101" s="227"/>
      <c r="AC101" s="227"/>
      <c r="AD101" s="227"/>
      <c r="AE101" s="227"/>
      <c r="AF101" s="227"/>
      <c r="AG101" s="225">
        <f>'SO 07 - EPS'!J30</f>
        <v>0</v>
      </c>
      <c r="AH101" s="226"/>
      <c r="AI101" s="226"/>
      <c r="AJ101" s="226"/>
      <c r="AK101" s="226"/>
      <c r="AL101" s="226"/>
      <c r="AM101" s="226"/>
      <c r="AN101" s="225">
        <f t="shared" si="0"/>
        <v>0</v>
      </c>
      <c r="AO101" s="226"/>
      <c r="AP101" s="226"/>
      <c r="AQ101" s="81" t="s">
        <v>82</v>
      </c>
      <c r="AR101" s="78"/>
      <c r="AS101" s="82">
        <v>0</v>
      </c>
      <c r="AT101" s="83">
        <f t="shared" si="1"/>
        <v>0</v>
      </c>
      <c r="AU101" s="84">
        <f>'SO 07 - EPS'!P122</f>
        <v>0</v>
      </c>
      <c r="AV101" s="83">
        <f>'SO 07 - EPS'!J33</f>
        <v>0</v>
      </c>
      <c r="AW101" s="83">
        <f>'SO 07 - EPS'!J34</f>
        <v>0</v>
      </c>
      <c r="AX101" s="83">
        <f>'SO 07 - EPS'!J35</f>
        <v>0</v>
      </c>
      <c r="AY101" s="83">
        <f>'SO 07 - EPS'!J36</f>
        <v>0</v>
      </c>
      <c r="AZ101" s="83">
        <f>'SO 07 - EPS'!F33</f>
        <v>0</v>
      </c>
      <c r="BA101" s="83">
        <f>'SO 07 - EPS'!F34</f>
        <v>0</v>
      </c>
      <c r="BB101" s="83">
        <f>'SO 07 - EPS'!F35</f>
        <v>0</v>
      </c>
      <c r="BC101" s="83">
        <f>'SO 07 - EPS'!F36</f>
        <v>0</v>
      </c>
      <c r="BD101" s="85">
        <f>'SO 07 - EPS'!F37</f>
        <v>0</v>
      </c>
      <c r="BT101" s="86" t="s">
        <v>83</v>
      </c>
      <c r="BV101" s="86" t="s">
        <v>77</v>
      </c>
      <c r="BW101" s="86" t="s">
        <v>102</v>
      </c>
      <c r="BX101" s="86" t="s">
        <v>5</v>
      </c>
      <c r="CL101" s="86" t="s">
        <v>1</v>
      </c>
      <c r="CM101" s="86" t="s">
        <v>75</v>
      </c>
    </row>
    <row r="102" spans="1:91" s="6" customFormat="1" ht="16.5" customHeight="1">
      <c r="A102" s="77" t="s">
        <v>79</v>
      </c>
      <c r="B102" s="78"/>
      <c r="C102" s="79"/>
      <c r="D102" s="227" t="s">
        <v>103</v>
      </c>
      <c r="E102" s="227"/>
      <c r="F102" s="227"/>
      <c r="G102" s="227"/>
      <c r="H102" s="227"/>
      <c r="I102" s="80"/>
      <c r="J102" s="227" t="s">
        <v>104</v>
      </c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  <c r="AF102" s="227"/>
      <c r="AG102" s="225">
        <f>'SO 08 - HSP'!J30</f>
        <v>0</v>
      </c>
      <c r="AH102" s="226"/>
      <c r="AI102" s="226"/>
      <c r="AJ102" s="226"/>
      <c r="AK102" s="226"/>
      <c r="AL102" s="226"/>
      <c r="AM102" s="226"/>
      <c r="AN102" s="225">
        <f t="shared" si="0"/>
        <v>0</v>
      </c>
      <c r="AO102" s="226"/>
      <c r="AP102" s="226"/>
      <c r="AQ102" s="81" t="s">
        <v>82</v>
      </c>
      <c r="AR102" s="78"/>
      <c r="AS102" s="87">
        <v>0</v>
      </c>
      <c r="AT102" s="88">
        <f t="shared" si="1"/>
        <v>0</v>
      </c>
      <c r="AU102" s="89">
        <f>'SO 08 - HSP'!P122</f>
        <v>0</v>
      </c>
      <c r="AV102" s="88">
        <f>'SO 08 - HSP'!J33</f>
        <v>0</v>
      </c>
      <c r="AW102" s="88">
        <f>'SO 08 - HSP'!J34</f>
        <v>0</v>
      </c>
      <c r="AX102" s="88">
        <f>'SO 08 - HSP'!J35</f>
        <v>0</v>
      </c>
      <c r="AY102" s="88">
        <f>'SO 08 - HSP'!J36</f>
        <v>0</v>
      </c>
      <c r="AZ102" s="88">
        <f>'SO 08 - HSP'!F33</f>
        <v>0</v>
      </c>
      <c r="BA102" s="88">
        <f>'SO 08 - HSP'!F34</f>
        <v>0</v>
      </c>
      <c r="BB102" s="88">
        <f>'SO 08 - HSP'!F35</f>
        <v>0</v>
      </c>
      <c r="BC102" s="88">
        <f>'SO 08 - HSP'!F36</f>
        <v>0</v>
      </c>
      <c r="BD102" s="90">
        <f>'SO 08 - HSP'!F37</f>
        <v>0</v>
      </c>
      <c r="BT102" s="86" t="s">
        <v>83</v>
      </c>
      <c r="BV102" s="86" t="s">
        <v>77</v>
      </c>
      <c r="BW102" s="86" t="s">
        <v>105</v>
      </c>
      <c r="BX102" s="86" t="s">
        <v>5</v>
      </c>
      <c r="CL102" s="86" t="s">
        <v>1</v>
      </c>
      <c r="CM102" s="86" t="s">
        <v>75</v>
      </c>
    </row>
    <row r="103" spans="1:91" s="1" customFormat="1" ht="30" customHeight="1">
      <c r="B103" s="32"/>
      <c r="AR103" s="32"/>
    </row>
    <row r="104" spans="1:91" s="1" customFormat="1" ht="6.95" customHeight="1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2"/>
    </row>
  </sheetData>
  <sheetProtection algorithmName="SHA-512" hashValue="P97vO1uyoicHoukG6T86e0saoPKREMBXCXS2sCHkOy+iKH7nkR+RN5dnZEWWIzavWvRLASQA1HmR+HQCHI25hQ==" saltValue="UbX1QcbZuoHSrZkc41czCuyTZ3jU32o6Jc0zVDNHWU+P8/ZWs4Ie1aSNRCXpSQaQqsqAhArJh8E0y4oa7mrQ+A==" spinCount="100000" sheet="1" objects="1" scenarios="1" formatColumns="0" formatRows="0"/>
  <mergeCells count="70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SO 01 - Študentský intern...'!C2" display="/" xr:uid="{00000000-0004-0000-0000-000000000000}"/>
    <hyperlink ref="A96" location="'SO 02 - Zdravotechnika'!C2" display="/" xr:uid="{00000000-0004-0000-0000-000001000000}"/>
    <hyperlink ref="A97" location="'SO 03 - Vetranie'!C2" display="/" xr:uid="{00000000-0004-0000-0000-000002000000}"/>
    <hyperlink ref="A98" location="'SO 04 - Silnoprúd'!C2" display="/" xr:uid="{00000000-0004-0000-0000-000003000000}"/>
    <hyperlink ref="A99" location="'SO 05 - Prístupový systém'!C2" display="/" xr:uid="{00000000-0004-0000-0000-000004000000}"/>
    <hyperlink ref="A100" location="'SO 06 - Štrukturovaná kab...'!C2" display="/" xr:uid="{00000000-0004-0000-0000-000005000000}"/>
    <hyperlink ref="A101" location="'SO 07 - EPS'!C2" display="/" xr:uid="{00000000-0004-0000-0000-000006000000}"/>
    <hyperlink ref="A102" location="'SO 08 - HSP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45"/>
  <sheetViews>
    <sheetView showGridLines="0" tabSelected="1" topLeftCell="A137" workbookViewId="0">
      <selection activeCell="I141" sqref="I14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106</v>
      </c>
      <c r="L4" s="20"/>
      <c r="M4" s="91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45" t="str">
        <f>'Rekapitulácia stavby'!K6</f>
        <v>Rekonštrukcia ubytovacích kapacít - ŠDĽŠ, blok C, Študentská 17, TU vo Zvolene</v>
      </c>
      <c r="F7" s="246"/>
      <c r="G7" s="246"/>
      <c r="H7" s="24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35" t="s">
        <v>108</v>
      </c>
      <c r="F9" s="244"/>
      <c r="G9" s="244"/>
      <c r="H9" s="24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5" t="str">
        <f>'Rekapitulácia stavby'!AN8</f>
        <v>31. 1. 2024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24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7" t="str">
        <f>'Rekapitulácia stavby'!E14</f>
        <v>Vyplň údaj</v>
      </c>
      <c r="F18" s="217"/>
      <c r="G18" s="217"/>
      <c r="H18" s="217"/>
      <c r="I18" s="27" t="s">
        <v>26</v>
      </c>
      <c r="J18" s="28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26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92"/>
      <c r="E27" s="221" t="s">
        <v>1</v>
      </c>
      <c r="F27" s="221"/>
      <c r="G27" s="221"/>
      <c r="H27" s="221"/>
      <c r="L27" s="9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35</v>
      </c>
      <c r="J30" s="69">
        <f>ROUND(J133, 2)</f>
        <v>0</v>
      </c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8" t="s">
        <v>39</v>
      </c>
      <c r="E33" s="37" t="s">
        <v>40</v>
      </c>
      <c r="F33" s="94">
        <f>ROUND((SUM(BE133:BE1244)),  2)</f>
        <v>0</v>
      </c>
      <c r="G33" s="95"/>
      <c r="H33" s="95"/>
      <c r="I33" s="96">
        <v>0.2</v>
      </c>
      <c r="J33" s="94">
        <f>ROUND(((SUM(BE133:BE1244))*I33),  2)</f>
        <v>0</v>
      </c>
      <c r="L33" s="32"/>
    </row>
    <row r="34" spans="2:12" s="1" customFormat="1" ht="14.45" customHeight="1">
      <c r="B34" s="32"/>
      <c r="E34" s="37" t="s">
        <v>41</v>
      </c>
      <c r="F34" s="94">
        <f>ROUND((SUM(BF133:BF1244)),  2)</f>
        <v>0</v>
      </c>
      <c r="G34" s="95"/>
      <c r="H34" s="95"/>
      <c r="I34" s="96">
        <v>0.2</v>
      </c>
      <c r="J34" s="94">
        <f>ROUND(((SUM(BF133:BF1244))*I34),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7">
        <f>ROUND((SUM(BG133:BG1244)),  2)</f>
        <v>0</v>
      </c>
      <c r="I35" s="98">
        <v>0.2</v>
      </c>
      <c r="J35" s="9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7">
        <f>ROUND((SUM(BH133:BH1244)),  2)</f>
        <v>0</v>
      </c>
      <c r="I36" s="98">
        <v>0.2</v>
      </c>
      <c r="J36" s="97">
        <f>0</f>
        <v>0</v>
      </c>
      <c r="L36" s="32"/>
    </row>
    <row r="37" spans="2:12" s="1" customFormat="1" ht="14.45" hidden="1" customHeight="1">
      <c r="B37" s="32"/>
      <c r="E37" s="37" t="s">
        <v>44</v>
      </c>
      <c r="F37" s="94">
        <f>ROUND((SUM(BI133:BI1244)),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9"/>
      <c r="D39" s="100" t="s">
        <v>45</v>
      </c>
      <c r="E39" s="60"/>
      <c r="F39" s="60"/>
      <c r="G39" s="101" t="s">
        <v>46</v>
      </c>
      <c r="H39" s="102" t="s">
        <v>47</v>
      </c>
      <c r="I39" s="60"/>
      <c r="J39" s="103">
        <f>SUM(J30:J37)</f>
        <v>0</v>
      </c>
      <c r="K39" s="10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50</v>
      </c>
      <c r="E61" s="34"/>
      <c r="F61" s="105" t="s">
        <v>51</v>
      </c>
      <c r="G61" s="46" t="s">
        <v>50</v>
      </c>
      <c r="H61" s="34"/>
      <c r="I61" s="34"/>
      <c r="J61" s="10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50</v>
      </c>
      <c r="E76" s="34"/>
      <c r="F76" s="105" t="s">
        <v>51</v>
      </c>
      <c r="G76" s="46" t="s">
        <v>50</v>
      </c>
      <c r="H76" s="34"/>
      <c r="I76" s="34"/>
      <c r="J76" s="106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21" t="s">
        <v>109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26.25" customHeight="1">
      <c r="B85" s="32"/>
      <c r="E85" s="245" t="str">
        <f>E7</f>
        <v>Rekonštrukcia ubytovacích kapacít - ŠDĽŠ, blok C, Študentská 17, TU vo Zvolene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35" t="str">
        <f>E9</f>
        <v>SO 01 - Študentský internát blok C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Zvolen</v>
      </c>
      <c r="I89" s="27" t="s">
        <v>21</v>
      </c>
      <c r="J89" s="55" t="str">
        <f>IF(J12="","",J12)</f>
        <v>31. 1. 2024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23</v>
      </c>
      <c r="F91" s="25" t="str">
        <f>E15</f>
        <v>Technická univerzita vo Zvolene</v>
      </c>
      <c r="I91" s="27" t="s">
        <v>29</v>
      </c>
      <c r="J91" s="30" t="str">
        <f>E21</f>
        <v>Ing. arch. Richard Halama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Dušan Kozák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110</v>
      </c>
      <c r="D94" s="99"/>
      <c r="E94" s="99"/>
      <c r="F94" s="99"/>
      <c r="G94" s="99"/>
      <c r="H94" s="99"/>
      <c r="I94" s="99"/>
      <c r="J94" s="108" t="s">
        <v>111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9" t="s">
        <v>112</v>
      </c>
      <c r="J96" s="69">
        <f>J133</f>
        <v>0</v>
      </c>
      <c r="L96" s="32"/>
      <c r="AU96" s="17" t="s">
        <v>113</v>
      </c>
    </row>
    <row r="97" spans="2:12" s="8" customFormat="1" ht="24.95" customHeight="1">
      <c r="B97" s="110"/>
      <c r="D97" s="111" t="s">
        <v>114</v>
      </c>
      <c r="E97" s="112"/>
      <c r="F97" s="112"/>
      <c r="G97" s="112"/>
      <c r="H97" s="112"/>
      <c r="I97" s="112"/>
      <c r="J97" s="113">
        <f>J134</f>
        <v>0</v>
      </c>
      <c r="L97" s="110"/>
    </row>
    <row r="98" spans="2:12" s="9" customFormat="1" ht="19.899999999999999" customHeight="1">
      <c r="B98" s="114"/>
      <c r="D98" s="115" t="s">
        <v>115</v>
      </c>
      <c r="E98" s="116"/>
      <c r="F98" s="116"/>
      <c r="G98" s="116"/>
      <c r="H98" s="116"/>
      <c r="I98" s="116"/>
      <c r="J98" s="117">
        <f>J135</f>
        <v>0</v>
      </c>
      <c r="L98" s="114"/>
    </row>
    <row r="99" spans="2:12" s="9" customFormat="1" ht="19.899999999999999" customHeight="1">
      <c r="B99" s="114"/>
      <c r="D99" s="115" t="s">
        <v>116</v>
      </c>
      <c r="E99" s="116"/>
      <c r="F99" s="116"/>
      <c r="G99" s="116"/>
      <c r="H99" s="116"/>
      <c r="I99" s="116"/>
      <c r="J99" s="117">
        <f>J290</f>
        <v>0</v>
      </c>
      <c r="L99" s="114"/>
    </row>
    <row r="100" spans="2:12" s="9" customFormat="1" ht="19.899999999999999" customHeight="1">
      <c r="B100" s="114"/>
      <c r="D100" s="115" t="s">
        <v>117</v>
      </c>
      <c r="E100" s="116"/>
      <c r="F100" s="116"/>
      <c r="G100" s="116"/>
      <c r="H100" s="116"/>
      <c r="I100" s="116"/>
      <c r="J100" s="117">
        <f>J491</f>
        <v>0</v>
      </c>
      <c r="L100" s="114"/>
    </row>
    <row r="101" spans="2:12" s="9" customFormat="1" ht="19.899999999999999" customHeight="1">
      <c r="B101" s="114"/>
      <c r="D101" s="115" t="s">
        <v>118</v>
      </c>
      <c r="E101" s="116"/>
      <c r="F101" s="116"/>
      <c r="G101" s="116"/>
      <c r="H101" s="116"/>
      <c r="I101" s="116"/>
      <c r="J101" s="117">
        <f>J887</f>
        <v>0</v>
      </c>
      <c r="L101" s="114"/>
    </row>
    <row r="102" spans="2:12" s="8" customFormat="1" ht="24.95" customHeight="1">
      <c r="B102" s="110"/>
      <c r="D102" s="111" t="s">
        <v>119</v>
      </c>
      <c r="E102" s="112"/>
      <c r="F102" s="112"/>
      <c r="G102" s="112"/>
      <c r="H102" s="112"/>
      <c r="I102" s="112"/>
      <c r="J102" s="113">
        <f>J889</f>
        <v>0</v>
      </c>
      <c r="L102" s="110"/>
    </row>
    <row r="103" spans="2:12" s="9" customFormat="1" ht="19.899999999999999" customHeight="1">
      <c r="B103" s="114"/>
      <c r="D103" s="115" t="s">
        <v>120</v>
      </c>
      <c r="E103" s="116"/>
      <c r="F103" s="116"/>
      <c r="G103" s="116"/>
      <c r="H103" s="116"/>
      <c r="I103" s="116"/>
      <c r="J103" s="117">
        <f>J890</f>
        <v>0</v>
      </c>
      <c r="L103" s="114"/>
    </row>
    <row r="104" spans="2:12" s="9" customFormat="1" ht="19.899999999999999" customHeight="1">
      <c r="B104" s="114"/>
      <c r="D104" s="115" t="s">
        <v>121</v>
      </c>
      <c r="E104" s="116"/>
      <c r="F104" s="116"/>
      <c r="G104" s="116"/>
      <c r="H104" s="116"/>
      <c r="I104" s="116"/>
      <c r="J104" s="117">
        <f>J896</f>
        <v>0</v>
      </c>
      <c r="L104" s="114"/>
    </row>
    <row r="105" spans="2:12" s="9" customFormat="1" ht="19.899999999999999" customHeight="1">
      <c r="B105" s="114"/>
      <c r="D105" s="115" t="s">
        <v>122</v>
      </c>
      <c r="E105" s="116"/>
      <c r="F105" s="116"/>
      <c r="G105" s="116"/>
      <c r="H105" s="116"/>
      <c r="I105" s="116"/>
      <c r="J105" s="117">
        <f>J916</f>
        <v>0</v>
      </c>
      <c r="L105" s="114"/>
    </row>
    <row r="106" spans="2:12" s="9" customFormat="1" ht="19.899999999999999" customHeight="1">
      <c r="B106" s="114"/>
      <c r="D106" s="115" t="s">
        <v>123</v>
      </c>
      <c r="E106" s="116"/>
      <c r="F106" s="116"/>
      <c r="G106" s="116"/>
      <c r="H106" s="116"/>
      <c r="I106" s="116"/>
      <c r="J106" s="117">
        <f>J930</f>
        <v>0</v>
      </c>
      <c r="L106" s="114"/>
    </row>
    <row r="107" spans="2:12" s="9" customFormat="1" ht="19.899999999999999" customHeight="1">
      <c r="B107" s="114"/>
      <c r="D107" s="115" t="s">
        <v>124</v>
      </c>
      <c r="E107" s="116"/>
      <c r="F107" s="116"/>
      <c r="G107" s="116"/>
      <c r="H107" s="116"/>
      <c r="I107" s="116"/>
      <c r="J107" s="117">
        <f>J998</f>
        <v>0</v>
      </c>
      <c r="L107" s="114"/>
    </row>
    <row r="108" spans="2:12" s="9" customFormat="1" ht="19.899999999999999" customHeight="1">
      <c r="B108" s="114"/>
      <c r="D108" s="115" t="s">
        <v>125</v>
      </c>
      <c r="E108" s="116"/>
      <c r="F108" s="116"/>
      <c r="G108" s="116"/>
      <c r="H108" s="116"/>
      <c r="I108" s="116"/>
      <c r="J108" s="117">
        <f>J1046</f>
        <v>0</v>
      </c>
      <c r="L108" s="114"/>
    </row>
    <row r="109" spans="2:12" s="9" customFormat="1" ht="19.899999999999999" customHeight="1">
      <c r="B109" s="114"/>
      <c r="D109" s="115" t="s">
        <v>126</v>
      </c>
      <c r="E109" s="116"/>
      <c r="F109" s="116"/>
      <c r="G109" s="116"/>
      <c r="H109" s="116"/>
      <c r="I109" s="116"/>
      <c r="J109" s="117">
        <f>J1064</f>
        <v>0</v>
      </c>
      <c r="L109" s="114"/>
    </row>
    <row r="110" spans="2:12" s="9" customFormat="1" ht="19.899999999999999" customHeight="1">
      <c r="B110" s="114"/>
      <c r="D110" s="115" t="s">
        <v>127</v>
      </c>
      <c r="E110" s="116"/>
      <c r="F110" s="116"/>
      <c r="G110" s="116"/>
      <c r="H110" s="116"/>
      <c r="I110" s="116"/>
      <c r="J110" s="117">
        <f>J1088</f>
        <v>0</v>
      </c>
      <c r="L110" s="114"/>
    </row>
    <row r="111" spans="2:12" s="9" customFormat="1" ht="19.899999999999999" customHeight="1">
      <c r="B111" s="114"/>
      <c r="D111" s="115" t="s">
        <v>128</v>
      </c>
      <c r="E111" s="116"/>
      <c r="F111" s="116"/>
      <c r="G111" s="116"/>
      <c r="H111" s="116"/>
      <c r="I111" s="116"/>
      <c r="J111" s="117">
        <f>J1163</f>
        <v>0</v>
      </c>
      <c r="L111" s="114"/>
    </row>
    <row r="112" spans="2:12" s="9" customFormat="1" ht="19.899999999999999" customHeight="1">
      <c r="B112" s="114"/>
      <c r="D112" s="115" t="s">
        <v>129</v>
      </c>
      <c r="E112" s="116"/>
      <c r="F112" s="116"/>
      <c r="G112" s="116"/>
      <c r="H112" s="116"/>
      <c r="I112" s="116"/>
      <c r="J112" s="117">
        <f>J1223</f>
        <v>0</v>
      </c>
      <c r="L112" s="114"/>
    </row>
    <row r="113" spans="2:12" s="9" customFormat="1" ht="19.899999999999999" customHeight="1">
      <c r="B113" s="114"/>
      <c r="D113" s="115" t="s">
        <v>130</v>
      </c>
      <c r="E113" s="116"/>
      <c r="F113" s="116"/>
      <c r="G113" s="116"/>
      <c r="H113" s="116"/>
      <c r="I113" s="116"/>
      <c r="J113" s="117">
        <f>J1236</f>
        <v>0</v>
      </c>
      <c r="L113" s="114"/>
    </row>
    <row r="114" spans="2:12" s="1" customFormat="1" ht="21.75" customHeight="1">
      <c r="B114" s="32"/>
      <c r="L114" s="32"/>
    </row>
    <row r="115" spans="2:12" s="1" customFormat="1" ht="6.95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2"/>
    </row>
    <row r="119" spans="2:12" s="1" customFormat="1" ht="6.95" customHeight="1"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32"/>
    </row>
    <row r="120" spans="2:12" s="1" customFormat="1" ht="24.95" customHeight="1">
      <c r="B120" s="32"/>
      <c r="C120" s="21" t="s">
        <v>131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15</v>
      </c>
      <c r="L122" s="32"/>
    </row>
    <row r="123" spans="2:12" s="1" customFormat="1" ht="26.25" customHeight="1">
      <c r="B123" s="32"/>
      <c r="E123" s="245" t="str">
        <f>E7</f>
        <v>Rekonštrukcia ubytovacích kapacít - ŠDĽŠ, blok C, Študentská 17, TU vo Zvolene</v>
      </c>
      <c r="F123" s="246"/>
      <c r="G123" s="246"/>
      <c r="H123" s="246"/>
      <c r="L123" s="32"/>
    </row>
    <row r="124" spans="2:12" s="1" customFormat="1" ht="12" customHeight="1">
      <c r="B124" s="32"/>
      <c r="C124" s="27" t="s">
        <v>107</v>
      </c>
      <c r="L124" s="32"/>
    </row>
    <row r="125" spans="2:12" s="1" customFormat="1" ht="16.5" customHeight="1">
      <c r="B125" s="32"/>
      <c r="E125" s="235" t="str">
        <f>E9</f>
        <v>SO 01 - Študentský internát blok C</v>
      </c>
      <c r="F125" s="244"/>
      <c r="G125" s="244"/>
      <c r="H125" s="244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19</v>
      </c>
      <c r="F127" s="25" t="str">
        <f>F12</f>
        <v>Zvolen</v>
      </c>
      <c r="I127" s="27" t="s">
        <v>21</v>
      </c>
      <c r="J127" s="55" t="str">
        <f>IF(J12="","",J12)</f>
        <v>31. 1. 2024</v>
      </c>
      <c r="L127" s="32"/>
    </row>
    <row r="128" spans="2:12" s="1" customFormat="1" ht="6.95" customHeight="1">
      <c r="B128" s="32"/>
      <c r="L128" s="32"/>
    </row>
    <row r="129" spans="2:65" s="1" customFormat="1" ht="25.7" customHeight="1">
      <c r="B129" s="32"/>
      <c r="C129" s="27" t="s">
        <v>23</v>
      </c>
      <c r="F129" s="25" t="str">
        <f>E15</f>
        <v>Technická univerzita vo Zvolene</v>
      </c>
      <c r="I129" s="27" t="s">
        <v>29</v>
      </c>
      <c r="J129" s="30" t="str">
        <f>E21</f>
        <v>Ing. arch. Richard Halama</v>
      </c>
      <c r="L129" s="32"/>
    </row>
    <row r="130" spans="2:65" s="1" customFormat="1" ht="15.2" customHeight="1">
      <c r="B130" s="32"/>
      <c r="C130" s="27" t="s">
        <v>27</v>
      </c>
      <c r="F130" s="25" t="str">
        <f>IF(E18="","",E18)</f>
        <v>Vyplň údaj</v>
      </c>
      <c r="I130" s="27" t="s">
        <v>32</v>
      </c>
      <c r="J130" s="30" t="str">
        <f>E24</f>
        <v>Ing. Dušan Kozák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8"/>
      <c r="C132" s="119" t="s">
        <v>132</v>
      </c>
      <c r="D132" s="120" t="s">
        <v>60</v>
      </c>
      <c r="E132" s="120" t="s">
        <v>56</v>
      </c>
      <c r="F132" s="120" t="s">
        <v>57</v>
      </c>
      <c r="G132" s="120" t="s">
        <v>133</v>
      </c>
      <c r="H132" s="120" t="s">
        <v>134</v>
      </c>
      <c r="I132" s="120" t="s">
        <v>135</v>
      </c>
      <c r="J132" s="121" t="s">
        <v>111</v>
      </c>
      <c r="K132" s="122" t="s">
        <v>136</v>
      </c>
      <c r="L132" s="118"/>
      <c r="M132" s="62" t="s">
        <v>1</v>
      </c>
      <c r="N132" s="63" t="s">
        <v>39</v>
      </c>
      <c r="O132" s="63" t="s">
        <v>137</v>
      </c>
      <c r="P132" s="63" t="s">
        <v>138</v>
      </c>
      <c r="Q132" s="63" t="s">
        <v>139</v>
      </c>
      <c r="R132" s="63" t="s">
        <v>140</v>
      </c>
      <c r="S132" s="63" t="s">
        <v>141</v>
      </c>
      <c r="T132" s="64" t="s">
        <v>142</v>
      </c>
    </row>
    <row r="133" spans="2:65" s="1" customFormat="1" ht="22.9" customHeight="1">
      <c r="B133" s="32"/>
      <c r="C133" s="67" t="s">
        <v>112</v>
      </c>
      <c r="J133" s="123">
        <f>BK133</f>
        <v>0</v>
      </c>
      <c r="L133" s="32"/>
      <c r="M133" s="65"/>
      <c r="N133" s="56"/>
      <c r="O133" s="56"/>
      <c r="P133" s="124">
        <f>P134+P889</f>
        <v>0</v>
      </c>
      <c r="Q133" s="56"/>
      <c r="R133" s="124">
        <f>R134+R889</f>
        <v>374.14053567232003</v>
      </c>
      <c r="S133" s="56"/>
      <c r="T133" s="125">
        <f>T134+T889</f>
        <v>403.1058579999999</v>
      </c>
      <c r="AT133" s="17" t="s">
        <v>74</v>
      </c>
      <c r="AU133" s="17" t="s">
        <v>113</v>
      </c>
      <c r="BK133" s="126">
        <f>BK134+BK889</f>
        <v>0</v>
      </c>
    </row>
    <row r="134" spans="2:65" s="11" customFormat="1" ht="25.9" customHeight="1">
      <c r="B134" s="127"/>
      <c r="D134" s="128" t="s">
        <v>74</v>
      </c>
      <c r="E134" s="129" t="s">
        <v>143</v>
      </c>
      <c r="F134" s="129" t="s">
        <v>144</v>
      </c>
      <c r="I134" s="130"/>
      <c r="J134" s="131">
        <f>BK134</f>
        <v>0</v>
      </c>
      <c r="L134" s="127"/>
      <c r="M134" s="132"/>
      <c r="P134" s="133">
        <f>P135+P290+P491+P887</f>
        <v>0</v>
      </c>
      <c r="R134" s="133">
        <f>R135+R290+R491+R887</f>
        <v>302.03730434914002</v>
      </c>
      <c r="T134" s="134">
        <f>T135+T290+T491+T887</f>
        <v>401.53873799999991</v>
      </c>
      <c r="AR134" s="128" t="s">
        <v>83</v>
      </c>
      <c r="AT134" s="135" t="s">
        <v>74</v>
      </c>
      <c r="AU134" s="135" t="s">
        <v>75</v>
      </c>
      <c r="AY134" s="128" t="s">
        <v>145</v>
      </c>
      <c r="BK134" s="136">
        <f>BK135+BK290+BK491+BK887</f>
        <v>0</v>
      </c>
    </row>
    <row r="135" spans="2:65" s="11" customFormat="1" ht="22.9" customHeight="1">
      <c r="B135" s="127"/>
      <c r="D135" s="128" t="s">
        <v>74</v>
      </c>
      <c r="E135" s="137" t="s">
        <v>146</v>
      </c>
      <c r="F135" s="137" t="s">
        <v>147</v>
      </c>
      <c r="I135" s="130"/>
      <c r="J135" s="138">
        <f>BK135</f>
        <v>0</v>
      </c>
      <c r="L135" s="127"/>
      <c r="M135" s="132"/>
      <c r="P135" s="133">
        <f>SUM(P136:P289)</f>
        <v>0</v>
      </c>
      <c r="R135" s="133">
        <f>SUM(R136:R289)</f>
        <v>75.261876109900001</v>
      </c>
      <c r="T135" s="134">
        <f>SUM(T136:T289)</f>
        <v>0</v>
      </c>
      <c r="AR135" s="128" t="s">
        <v>83</v>
      </c>
      <c r="AT135" s="135" t="s">
        <v>74</v>
      </c>
      <c r="AU135" s="135" t="s">
        <v>83</v>
      </c>
      <c r="AY135" s="128" t="s">
        <v>145</v>
      </c>
      <c r="BK135" s="136">
        <f>SUM(BK136:BK289)</f>
        <v>0</v>
      </c>
    </row>
    <row r="136" spans="2:65" s="1" customFormat="1" ht="37.9" customHeight="1">
      <c r="B136" s="32"/>
      <c r="C136" s="139" t="s">
        <v>83</v>
      </c>
      <c r="D136" s="139" t="s">
        <v>148</v>
      </c>
      <c r="E136" s="140" t="s">
        <v>149</v>
      </c>
      <c r="F136" s="141" t="s">
        <v>150</v>
      </c>
      <c r="G136" s="142" t="s">
        <v>151</v>
      </c>
      <c r="H136" s="143">
        <v>4.3739999999999997</v>
      </c>
      <c r="I136" s="144"/>
      <c r="J136" s="145">
        <f>ROUND(I136*H136,2)</f>
        <v>0</v>
      </c>
      <c r="K136" s="146"/>
      <c r="L136" s="32"/>
      <c r="M136" s="147" t="s">
        <v>1</v>
      </c>
      <c r="N136" s="148" t="s">
        <v>41</v>
      </c>
      <c r="P136" s="149">
        <f>O136*H136</f>
        <v>0</v>
      </c>
      <c r="Q136" s="149">
        <v>0.70221</v>
      </c>
      <c r="R136" s="149">
        <f>Q136*H136</f>
        <v>3.0714665399999999</v>
      </c>
      <c r="S136" s="149">
        <v>0</v>
      </c>
      <c r="T136" s="150">
        <f>S136*H136</f>
        <v>0</v>
      </c>
      <c r="AR136" s="151" t="s">
        <v>152</v>
      </c>
      <c r="AT136" s="151" t="s">
        <v>148</v>
      </c>
      <c r="AU136" s="151" t="s">
        <v>153</v>
      </c>
      <c r="AY136" s="17" t="s">
        <v>145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7" t="s">
        <v>153</v>
      </c>
      <c r="BK136" s="152">
        <f>ROUND(I136*H136,2)</f>
        <v>0</v>
      </c>
      <c r="BL136" s="17" t="s">
        <v>152</v>
      </c>
      <c r="BM136" s="151" t="s">
        <v>154</v>
      </c>
    </row>
    <row r="137" spans="2:65" s="12" customFormat="1">
      <c r="B137" s="153"/>
      <c r="D137" s="154" t="s">
        <v>155</v>
      </c>
      <c r="E137" s="155" t="s">
        <v>1</v>
      </c>
      <c r="F137" s="156" t="s">
        <v>156</v>
      </c>
      <c r="H137" s="157">
        <v>1.458</v>
      </c>
      <c r="I137" s="158"/>
      <c r="L137" s="153"/>
      <c r="M137" s="159"/>
      <c r="T137" s="160"/>
      <c r="AT137" s="155" t="s">
        <v>155</v>
      </c>
      <c r="AU137" s="155" t="s">
        <v>153</v>
      </c>
      <c r="AV137" s="12" t="s">
        <v>153</v>
      </c>
      <c r="AW137" s="12" t="s">
        <v>31</v>
      </c>
      <c r="AX137" s="12" t="s">
        <v>75</v>
      </c>
      <c r="AY137" s="155" t="s">
        <v>145</v>
      </c>
    </row>
    <row r="138" spans="2:65" s="12" customFormat="1">
      <c r="B138" s="153"/>
      <c r="D138" s="154" t="s">
        <v>155</v>
      </c>
      <c r="E138" s="155" t="s">
        <v>1</v>
      </c>
      <c r="F138" s="156" t="s">
        <v>157</v>
      </c>
      <c r="H138" s="157">
        <v>1.458</v>
      </c>
      <c r="I138" s="158"/>
      <c r="L138" s="153"/>
      <c r="M138" s="159"/>
      <c r="T138" s="160"/>
      <c r="AT138" s="155" t="s">
        <v>155</v>
      </c>
      <c r="AU138" s="155" t="s">
        <v>153</v>
      </c>
      <c r="AV138" s="12" t="s">
        <v>153</v>
      </c>
      <c r="AW138" s="12" t="s">
        <v>31</v>
      </c>
      <c r="AX138" s="12" t="s">
        <v>75</v>
      </c>
      <c r="AY138" s="155" t="s">
        <v>145</v>
      </c>
    </row>
    <row r="139" spans="2:65" s="12" customFormat="1">
      <c r="B139" s="153"/>
      <c r="D139" s="154" t="s">
        <v>155</v>
      </c>
      <c r="E139" s="155" t="s">
        <v>1</v>
      </c>
      <c r="F139" s="156" t="s">
        <v>158</v>
      </c>
      <c r="H139" s="157">
        <v>1.458</v>
      </c>
      <c r="I139" s="158"/>
      <c r="L139" s="153"/>
      <c r="M139" s="159"/>
      <c r="T139" s="160"/>
      <c r="AT139" s="155" t="s">
        <v>155</v>
      </c>
      <c r="AU139" s="155" t="s">
        <v>153</v>
      </c>
      <c r="AV139" s="12" t="s">
        <v>153</v>
      </c>
      <c r="AW139" s="12" t="s">
        <v>31</v>
      </c>
      <c r="AX139" s="12" t="s">
        <v>75</v>
      </c>
      <c r="AY139" s="155" t="s">
        <v>145</v>
      </c>
    </row>
    <row r="140" spans="2:65" s="13" customFormat="1">
      <c r="B140" s="161"/>
      <c r="D140" s="154" t="s">
        <v>155</v>
      </c>
      <c r="E140" s="162" t="s">
        <v>1</v>
      </c>
      <c r="F140" s="163" t="s">
        <v>159</v>
      </c>
      <c r="H140" s="164">
        <v>4.3739999999999997</v>
      </c>
      <c r="I140" s="165"/>
      <c r="L140" s="161"/>
      <c r="M140" s="166"/>
      <c r="T140" s="167"/>
      <c r="AT140" s="162" t="s">
        <v>155</v>
      </c>
      <c r="AU140" s="162" t="s">
        <v>153</v>
      </c>
      <c r="AV140" s="13" t="s">
        <v>152</v>
      </c>
      <c r="AW140" s="13" t="s">
        <v>31</v>
      </c>
      <c r="AX140" s="13" t="s">
        <v>83</v>
      </c>
      <c r="AY140" s="162" t="s">
        <v>145</v>
      </c>
    </row>
    <row r="141" spans="2:65" s="1" customFormat="1" ht="24.2" customHeight="1">
      <c r="B141" s="32"/>
      <c r="C141" s="139" t="s">
        <v>153</v>
      </c>
      <c r="D141" s="139" t="s">
        <v>148</v>
      </c>
      <c r="E141" s="140" t="s">
        <v>160</v>
      </c>
      <c r="F141" s="141" t="s">
        <v>161</v>
      </c>
      <c r="G141" s="142" t="s">
        <v>162</v>
      </c>
      <c r="H141" s="143">
        <v>116</v>
      </c>
      <c r="I141" s="144"/>
      <c r="J141" s="145">
        <f>ROUND(I141*H141,2)</f>
        <v>0</v>
      </c>
      <c r="K141" s="146"/>
      <c r="L141" s="32"/>
      <c r="M141" s="147" t="s">
        <v>1</v>
      </c>
      <c r="N141" s="148" t="s">
        <v>41</v>
      </c>
      <c r="P141" s="149">
        <f>O141*H141</f>
        <v>0</v>
      </c>
      <c r="Q141" s="149">
        <v>4.8853000000000001E-2</v>
      </c>
      <c r="R141" s="149">
        <f>Q141*H141</f>
        <v>5.6669479999999997</v>
      </c>
      <c r="S141" s="149">
        <v>0</v>
      </c>
      <c r="T141" s="150">
        <f>S141*H141</f>
        <v>0</v>
      </c>
      <c r="AR141" s="151" t="s">
        <v>152</v>
      </c>
      <c r="AT141" s="151" t="s">
        <v>148</v>
      </c>
      <c r="AU141" s="151" t="s">
        <v>153</v>
      </c>
      <c r="AY141" s="17" t="s">
        <v>145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7" t="s">
        <v>153</v>
      </c>
      <c r="BK141" s="152">
        <f>ROUND(I141*H141,2)</f>
        <v>0</v>
      </c>
      <c r="BL141" s="17" t="s">
        <v>152</v>
      </c>
      <c r="BM141" s="151" t="s">
        <v>163</v>
      </c>
    </row>
    <row r="142" spans="2:65" s="14" customFormat="1">
      <c r="B142" s="168"/>
      <c r="D142" s="154" t="s">
        <v>155</v>
      </c>
      <c r="E142" s="169" t="s">
        <v>1</v>
      </c>
      <c r="F142" s="170" t="s">
        <v>164</v>
      </c>
      <c r="H142" s="169" t="s">
        <v>1</v>
      </c>
      <c r="I142" s="171"/>
      <c r="L142" s="168"/>
      <c r="M142" s="172"/>
      <c r="T142" s="173"/>
      <c r="AT142" s="169" t="s">
        <v>155</v>
      </c>
      <c r="AU142" s="169" t="s">
        <v>153</v>
      </c>
      <c r="AV142" s="14" t="s">
        <v>83</v>
      </c>
      <c r="AW142" s="14" t="s">
        <v>31</v>
      </c>
      <c r="AX142" s="14" t="s">
        <v>75</v>
      </c>
      <c r="AY142" s="169" t="s">
        <v>145</v>
      </c>
    </row>
    <row r="143" spans="2:65" s="12" customFormat="1">
      <c r="B143" s="153"/>
      <c r="D143" s="154" t="s">
        <v>155</v>
      </c>
      <c r="E143" s="155" t="s">
        <v>1</v>
      </c>
      <c r="F143" s="156" t="s">
        <v>165</v>
      </c>
      <c r="H143" s="157">
        <v>32</v>
      </c>
      <c r="I143" s="158"/>
      <c r="L143" s="153"/>
      <c r="M143" s="159"/>
      <c r="T143" s="160"/>
      <c r="AT143" s="155" t="s">
        <v>155</v>
      </c>
      <c r="AU143" s="155" t="s">
        <v>153</v>
      </c>
      <c r="AV143" s="12" t="s">
        <v>153</v>
      </c>
      <c r="AW143" s="12" t="s">
        <v>31</v>
      </c>
      <c r="AX143" s="12" t="s">
        <v>75</v>
      </c>
      <c r="AY143" s="155" t="s">
        <v>145</v>
      </c>
    </row>
    <row r="144" spans="2:65" s="12" customFormat="1">
      <c r="B144" s="153"/>
      <c r="D144" s="154" t="s">
        <v>155</v>
      </c>
      <c r="E144" s="155" t="s">
        <v>1</v>
      </c>
      <c r="F144" s="156" t="s">
        <v>166</v>
      </c>
      <c r="H144" s="157">
        <v>42</v>
      </c>
      <c r="I144" s="158"/>
      <c r="L144" s="153"/>
      <c r="M144" s="159"/>
      <c r="T144" s="160"/>
      <c r="AT144" s="155" t="s">
        <v>155</v>
      </c>
      <c r="AU144" s="155" t="s">
        <v>153</v>
      </c>
      <c r="AV144" s="12" t="s">
        <v>153</v>
      </c>
      <c r="AW144" s="12" t="s">
        <v>31</v>
      </c>
      <c r="AX144" s="12" t="s">
        <v>75</v>
      </c>
      <c r="AY144" s="155" t="s">
        <v>145</v>
      </c>
    </row>
    <row r="145" spans="2:65" s="12" customFormat="1">
      <c r="B145" s="153"/>
      <c r="D145" s="154" t="s">
        <v>155</v>
      </c>
      <c r="E145" s="155" t="s">
        <v>1</v>
      </c>
      <c r="F145" s="156" t="s">
        <v>167</v>
      </c>
      <c r="H145" s="157">
        <v>42</v>
      </c>
      <c r="I145" s="158"/>
      <c r="L145" s="153"/>
      <c r="M145" s="159"/>
      <c r="T145" s="160"/>
      <c r="AT145" s="155" t="s">
        <v>155</v>
      </c>
      <c r="AU145" s="155" t="s">
        <v>153</v>
      </c>
      <c r="AV145" s="12" t="s">
        <v>153</v>
      </c>
      <c r="AW145" s="12" t="s">
        <v>31</v>
      </c>
      <c r="AX145" s="12" t="s">
        <v>75</v>
      </c>
      <c r="AY145" s="155" t="s">
        <v>145</v>
      </c>
    </row>
    <row r="146" spans="2:65" s="13" customFormat="1">
      <c r="B146" s="161"/>
      <c r="D146" s="154" t="s">
        <v>155</v>
      </c>
      <c r="E146" s="162" t="s">
        <v>1</v>
      </c>
      <c r="F146" s="163" t="s">
        <v>159</v>
      </c>
      <c r="H146" s="164">
        <v>116</v>
      </c>
      <c r="I146" s="165"/>
      <c r="L146" s="161"/>
      <c r="M146" s="166"/>
      <c r="T146" s="167"/>
      <c r="AT146" s="162" t="s">
        <v>155</v>
      </c>
      <c r="AU146" s="162" t="s">
        <v>153</v>
      </c>
      <c r="AV146" s="13" t="s">
        <v>152</v>
      </c>
      <c r="AW146" s="13" t="s">
        <v>31</v>
      </c>
      <c r="AX146" s="13" t="s">
        <v>83</v>
      </c>
      <c r="AY146" s="162" t="s">
        <v>145</v>
      </c>
    </row>
    <row r="147" spans="2:65" s="1" customFormat="1" ht="24.2" customHeight="1">
      <c r="B147" s="32"/>
      <c r="C147" s="139" t="s">
        <v>146</v>
      </c>
      <c r="D147" s="139" t="s">
        <v>148</v>
      </c>
      <c r="E147" s="140" t="s">
        <v>168</v>
      </c>
      <c r="F147" s="141" t="s">
        <v>169</v>
      </c>
      <c r="G147" s="142" t="s">
        <v>162</v>
      </c>
      <c r="H147" s="143">
        <v>4</v>
      </c>
      <c r="I147" s="144"/>
      <c r="J147" s="145">
        <f>ROUND(I147*H147,2)</f>
        <v>0</v>
      </c>
      <c r="K147" s="146"/>
      <c r="L147" s="32"/>
      <c r="M147" s="147" t="s">
        <v>1</v>
      </c>
      <c r="N147" s="148" t="s">
        <v>41</v>
      </c>
      <c r="P147" s="149">
        <f>O147*H147</f>
        <v>0</v>
      </c>
      <c r="Q147" s="149">
        <v>2.6579999999999999E-2</v>
      </c>
      <c r="R147" s="149">
        <f>Q147*H147</f>
        <v>0.10632</v>
      </c>
      <c r="S147" s="149">
        <v>0</v>
      </c>
      <c r="T147" s="150">
        <f>S147*H147</f>
        <v>0</v>
      </c>
      <c r="AR147" s="151" t="s">
        <v>152</v>
      </c>
      <c r="AT147" s="151" t="s">
        <v>148</v>
      </c>
      <c r="AU147" s="151" t="s">
        <v>153</v>
      </c>
      <c r="AY147" s="17" t="s">
        <v>145</v>
      </c>
      <c r="BE147" s="152">
        <f>IF(N147="základná",J147,0)</f>
        <v>0</v>
      </c>
      <c r="BF147" s="152">
        <f>IF(N147="znížená",J147,0)</f>
        <v>0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7" t="s">
        <v>153</v>
      </c>
      <c r="BK147" s="152">
        <f>ROUND(I147*H147,2)</f>
        <v>0</v>
      </c>
      <c r="BL147" s="17" t="s">
        <v>152</v>
      </c>
      <c r="BM147" s="151" t="s">
        <v>170</v>
      </c>
    </row>
    <row r="148" spans="2:65" s="12" customFormat="1">
      <c r="B148" s="153"/>
      <c r="D148" s="154" t="s">
        <v>155</v>
      </c>
      <c r="E148" s="155" t="s">
        <v>1</v>
      </c>
      <c r="F148" s="156" t="s">
        <v>171</v>
      </c>
      <c r="H148" s="157">
        <v>4</v>
      </c>
      <c r="I148" s="158"/>
      <c r="L148" s="153"/>
      <c r="M148" s="159"/>
      <c r="T148" s="160"/>
      <c r="AT148" s="155" t="s">
        <v>155</v>
      </c>
      <c r="AU148" s="155" t="s">
        <v>153</v>
      </c>
      <c r="AV148" s="12" t="s">
        <v>153</v>
      </c>
      <c r="AW148" s="12" t="s">
        <v>31</v>
      </c>
      <c r="AX148" s="12" t="s">
        <v>83</v>
      </c>
      <c r="AY148" s="155" t="s">
        <v>145</v>
      </c>
    </row>
    <row r="149" spans="2:65" s="1" customFormat="1" ht="24.2" customHeight="1">
      <c r="B149" s="32"/>
      <c r="C149" s="139" t="s">
        <v>152</v>
      </c>
      <c r="D149" s="139" t="s">
        <v>148</v>
      </c>
      <c r="E149" s="140" t="s">
        <v>172</v>
      </c>
      <c r="F149" s="141" t="s">
        <v>173</v>
      </c>
      <c r="G149" s="142" t="s">
        <v>162</v>
      </c>
      <c r="H149" s="143">
        <v>62</v>
      </c>
      <c r="I149" s="144"/>
      <c r="J149" s="145">
        <f>ROUND(I149*H149,2)</f>
        <v>0</v>
      </c>
      <c r="K149" s="146"/>
      <c r="L149" s="32"/>
      <c r="M149" s="147" t="s">
        <v>1</v>
      </c>
      <c r="N149" s="148" t="s">
        <v>41</v>
      </c>
      <c r="P149" s="149">
        <f>O149*H149</f>
        <v>0</v>
      </c>
      <c r="Q149" s="149">
        <v>3.2719999999999999E-2</v>
      </c>
      <c r="R149" s="149">
        <f>Q149*H149</f>
        <v>2.0286399999999998</v>
      </c>
      <c r="S149" s="149">
        <v>0</v>
      </c>
      <c r="T149" s="150">
        <f>S149*H149</f>
        <v>0</v>
      </c>
      <c r="AR149" s="151" t="s">
        <v>152</v>
      </c>
      <c r="AT149" s="151" t="s">
        <v>148</v>
      </c>
      <c r="AU149" s="151" t="s">
        <v>153</v>
      </c>
      <c r="AY149" s="17" t="s">
        <v>145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7" t="s">
        <v>153</v>
      </c>
      <c r="BK149" s="152">
        <f>ROUND(I149*H149,2)</f>
        <v>0</v>
      </c>
      <c r="BL149" s="17" t="s">
        <v>152</v>
      </c>
      <c r="BM149" s="151" t="s">
        <v>174</v>
      </c>
    </row>
    <row r="150" spans="2:65" s="12" customFormat="1">
      <c r="B150" s="153"/>
      <c r="D150" s="154" t="s">
        <v>155</v>
      </c>
      <c r="E150" s="155" t="s">
        <v>1</v>
      </c>
      <c r="F150" s="156" t="s">
        <v>175</v>
      </c>
      <c r="H150" s="157">
        <v>18</v>
      </c>
      <c r="I150" s="158"/>
      <c r="L150" s="153"/>
      <c r="M150" s="159"/>
      <c r="T150" s="160"/>
      <c r="AT150" s="155" t="s">
        <v>155</v>
      </c>
      <c r="AU150" s="155" t="s">
        <v>153</v>
      </c>
      <c r="AV150" s="12" t="s">
        <v>153</v>
      </c>
      <c r="AW150" s="12" t="s">
        <v>31</v>
      </c>
      <c r="AX150" s="12" t="s">
        <v>75</v>
      </c>
      <c r="AY150" s="155" t="s">
        <v>145</v>
      </c>
    </row>
    <row r="151" spans="2:65" s="12" customFormat="1">
      <c r="B151" s="153"/>
      <c r="D151" s="154" t="s">
        <v>155</v>
      </c>
      <c r="E151" s="155" t="s">
        <v>1</v>
      </c>
      <c r="F151" s="156" t="s">
        <v>176</v>
      </c>
      <c r="H151" s="157">
        <v>23</v>
      </c>
      <c r="I151" s="158"/>
      <c r="L151" s="153"/>
      <c r="M151" s="159"/>
      <c r="T151" s="160"/>
      <c r="AT151" s="155" t="s">
        <v>155</v>
      </c>
      <c r="AU151" s="155" t="s">
        <v>153</v>
      </c>
      <c r="AV151" s="12" t="s">
        <v>153</v>
      </c>
      <c r="AW151" s="12" t="s">
        <v>31</v>
      </c>
      <c r="AX151" s="12" t="s">
        <v>75</v>
      </c>
      <c r="AY151" s="155" t="s">
        <v>145</v>
      </c>
    </row>
    <row r="152" spans="2:65" s="12" customFormat="1">
      <c r="B152" s="153"/>
      <c r="D152" s="154" t="s">
        <v>155</v>
      </c>
      <c r="E152" s="155" t="s">
        <v>1</v>
      </c>
      <c r="F152" s="156" t="s">
        <v>177</v>
      </c>
      <c r="H152" s="157">
        <v>21</v>
      </c>
      <c r="I152" s="158"/>
      <c r="L152" s="153"/>
      <c r="M152" s="159"/>
      <c r="T152" s="160"/>
      <c r="AT152" s="155" t="s">
        <v>155</v>
      </c>
      <c r="AU152" s="155" t="s">
        <v>153</v>
      </c>
      <c r="AV152" s="12" t="s">
        <v>153</v>
      </c>
      <c r="AW152" s="12" t="s">
        <v>31</v>
      </c>
      <c r="AX152" s="12" t="s">
        <v>75</v>
      </c>
      <c r="AY152" s="155" t="s">
        <v>145</v>
      </c>
    </row>
    <row r="153" spans="2:65" s="13" customFormat="1">
      <c r="B153" s="161"/>
      <c r="D153" s="154" t="s">
        <v>155</v>
      </c>
      <c r="E153" s="162" t="s">
        <v>1</v>
      </c>
      <c r="F153" s="163" t="s">
        <v>159</v>
      </c>
      <c r="H153" s="164">
        <v>62</v>
      </c>
      <c r="I153" s="165"/>
      <c r="L153" s="161"/>
      <c r="M153" s="166"/>
      <c r="T153" s="167"/>
      <c r="AT153" s="162" t="s">
        <v>155</v>
      </c>
      <c r="AU153" s="162" t="s">
        <v>153</v>
      </c>
      <c r="AV153" s="13" t="s">
        <v>152</v>
      </c>
      <c r="AW153" s="13" t="s">
        <v>31</v>
      </c>
      <c r="AX153" s="13" t="s">
        <v>83</v>
      </c>
      <c r="AY153" s="162" t="s">
        <v>145</v>
      </c>
    </row>
    <row r="154" spans="2:65" s="1" customFormat="1" ht="24.2" customHeight="1">
      <c r="B154" s="32"/>
      <c r="C154" s="139" t="s">
        <v>178</v>
      </c>
      <c r="D154" s="139" t="s">
        <v>148</v>
      </c>
      <c r="E154" s="140" t="s">
        <v>179</v>
      </c>
      <c r="F154" s="141" t="s">
        <v>180</v>
      </c>
      <c r="G154" s="142" t="s">
        <v>162</v>
      </c>
      <c r="H154" s="143">
        <v>16</v>
      </c>
      <c r="I154" s="144"/>
      <c r="J154" s="145">
        <f>ROUND(I154*H154,2)</f>
        <v>0</v>
      </c>
      <c r="K154" s="146"/>
      <c r="L154" s="32"/>
      <c r="M154" s="147" t="s">
        <v>1</v>
      </c>
      <c r="N154" s="148" t="s">
        <v>41</v>
      </c>
      <c r="P154" s="149">
        <f>O154*H154</f>
        <v>0</v>
      </c>
      <c r="Q154" s="149">
        <v>3.9870000000000003E-2</v>
      </c>
      <c r="R154" s="149">
        <f>Q154*H154</f>
        <v>0.63792000000000004</v>
      </c>
      <c r="S154" s="149">
        <v>0</v>
      </c>
      <c r="T154" s="150">
        <f>S154*H154</f>
        <v>0</v>
      </c>
      <c r="AR154" s="151" t="s">
        <v>152</v>
      </c>
      <c r="AT154" s="151" t="s">
        <v>148</v>
      </c>
      <c r="AU154" s="151" t="s">
        <v>153</v>
      </c>
      <c r="AY154" s="17" t="s">
        <v>145</v>
      </c>
      <c r="BE154" s="152">
        <f>IF(N154="základná",J154,0)</f>
        <v>0</v>
      </c>
      <c r="BF154" s="152">
        <f>IF(N154="znížená",J154,0)</f>
        <v>0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7" t="s">
        <v>153</v>
      </c>
      <c r="BK154" s="152">
        <f>ROUND(I154*H154,2)</f>
        <v>0</v>
      </c>
      <c r="BL154" s="17" t="s">
        <v>152</v>
      </c>
      <c r="BM154" s="151" t="s">
        <v>181</v>
      </c>
    </row>
    <row r="155" spans="2:65" s="12" customFormat="1">
      <c r="B155" s="153"/>
      <c r="D155" s="154" t="s">
        <v>155</v>
      </c>
      <c r="E155" s="155" t="s">
        <v>1</v>
      </c>
      <c r="F155" s="156" t="s">
        <v>182</v>
      </c>
      <c r="H155" s="157">
        <v>7</v>
      </c>
      <c r="I155" s="158"/>
      <c r="L155" s="153"/>
      <c r="M155" s="159"/>
      <c r="T155" s="160"/>
      <c r="AT155" s="155" t="s">
        <v>155</v>
      </c>
      <c r="AU155" s="155" t="s">
        <v>153</v>
      </c>
      <c r="AV155" s="12" t="s">
        <v>153</v>
      </c>
      <c r="AW155" s="12" t="s">
        <v>31</v>
      </c>
      <c r="AX155" s="12" t="s">
        <v>75</v>
      </c>
      <c r="AY155" s="155" t="s">
        <v>145</v>
      </c>
    </row>
    <row r="156" spans="2:65" s="12" customFormat="1">
      <c r="B156" s="153"/>
      <c r="D156" s="154" t="s">
        <v>155</v>
      </c>
      <c r="E156" s="155" t="s">
        <v>1</v>
      </c>
      <c r="F156" s="156" t="s">
        <v>183</v>
      </c>
      <c r="H156" s="157">
        <v>5</v>
      </c>
      <c r="I156" s="158"/>
      <c r="L156" s="153"/>
      <c r="M156" s="159"/>
      <c r="T156" s="160"/>
      <c r="AT156" s="155" t="s">
        <v>155</v>
      </c>
      <c r="AU156" s="155" t="s">
        <v>153</v>
      </c>
      <c r="AV156" s="12" t="s">
        <v>153</v>
      </c>
      <c r="AW156" s="12" t="s">
        <v>31</v>
      </c>
      <c r="AX156" s="12" t="s">
        <v>75</v>
      </c>
      <c r="AY156" s="155" t="s">
        <v>145</v>
      </c>
    </row>
    <row r="157" spans="2:65" s="12" customFormat="1">
      <c r="B157" s="153"/>
      <c r="D157" s="154" t="s">
        <v>155</v>
      </c>
      <c r="E157" s="155" t="s">
        <v>1</v>
      </c>
      <c r="F157" s="156" t="s">
        <v>184</v>
      </c>
      <c r="H157" s="157">
        <v>4</v>
      </c>
      <c r="I157" s="158"/>
      <c r="L157" s="153"/>
      <c r="M157" s="159"/>
      <c r="T157" s="160"/>
      <c r="AT157" s="155" t="s">
        <v>155</v>
      </c>
      <c r="AU157" s="155" t="s">
        <v>153</v>
      </c>
      <c r="AV157" s="12" t="s">
        <v>153</v>
      </c>
      <c r="AW157" s="12" t="s">
        <v>31</v>
      </c>
      <c r="AX157" s="12" t="s">
        <v>75</v>
      </c>
      <c r="AY157" s="155" t="s">
        <v>145</v>
      </c>
    </row>
    <row r="158" spans="2:65" s="13" customFormat="1">
      <c r="B158" s="161"/>
      <c r="D158" s="154" t="s">
        <v>155</v>
      </c>
      <c r="E158" s="162" t="s">
        <v>1</v>
      </c>
      <c r="F158" s="163" t="s">
        <v>159</v>
      </c>
      <c r="H158" s="164">
        <v>16</v>
      </c>
      <c r="I158" s="165"/>
      <c r="L158" s="161"/>
      <c r="M158" s="166"/>
      <c r="T158" s="167"/>
      <c r="AT158" s="162" t="s">
        <v>155</v>
      </c>
      <c r="AU158" s="162" t="s">
        <v>153</v>
      </c>
      <c r="AV158" s="13" t="s">
        <v>152</v>
      </c>
      <c r="AW158" s="13" t="s">
        <v>31</v>
      </c>
      <c r="AX158" s="13" t="s">
        <v>83</v>
      </c>
      <c r="AY158" s="162" t="s">
        <v>145</v>
      </c>
    </row>
    <row r="159" spans="2:65" s="1" customFormat="1" ht="33" customHeight="1">
      <c r="B159" s="32"/>
      <c r="C159" s="139" t="s">
        <v>185</v>
      </c>
      <c r="D159" s="139" t="s">
        <v>148</v>
      </c>
      <c r="E159" s="140" t="s">
        <v>186</v>
      </c>
      <c r="F159" s="141" t="s">
        <v>187</v>
      </c>
      <c r="G159" s="142" t="s">
        <v>188</v>
      </c>
      <c r="H159" s="143">
        <v>29.58</v>
      </c>
      <c r="I159" s="144"/>
      <c r="J159" s="145">
        <f>ROUND(I159*H159,2)</f>
        <v>0</v>
      </c>
      <c r="K159" s="146"/>
      <c r="L159" s="32"/>
      <c r="M159" s="147" t="s">
        <v>1</v>
      </c>
      <c r="N159" s="148" t="s">
        <v>41</v>
      </c>
      <c r="P159" s="149">
        <f>O159*H159</f>
        <v>0</v>
      </c>
      <c r="Q159" s="149">
        <v>0.108124</v>
      </c>
      <c r="R159" s="149">
        <f>Q159*H159</f>
        <v>3.19830792</v>
      </c>
      <c r="S159" s="149">
        <v>0</v>
      </c>
      <c r="T159" s="150">
        <f>S159*H159</f>
        <v>0</v>
      </c>
      <c r="AR159" s="151" t="s">
        <v>152</v>
      </c>
      <c r="AT159" s="151" t="s">
        <v>148</v>
      </c>
      <c r="AU159" s="151" t="s">
        <v>153</v>
      </c>
      <c r="AY159" s="17" t="s">
        <v>145</v>
      </c>
      <c r="BE159" s="152">
        <f>IF(N159="základná",J159,0)</f>
        <v>0</v>
      </c>
      <c r="BF159" s="152">
        <f>IF(N159="znížená",J159,0)</f>
        <v>0</v>
      </c>
      <c r="BG159" s="152">
        <f>IF(N159="zákl. prenesená",J159,0)</f>
        <v>0</v>
      </c>
      <c r="BH159" s="152">
        <f>IF(N159="zníž. prenesená",J159,0)</f>
        <v>0</v>
      </c>
      <c r="BI159" s="152">
        <f>IF(N159="nulová",J159,0)</f>
        <v>0</v>
      </c>
      <c r="BJ159" s="17" t="s">
        <v>153</v>
      </c>
      <c r="BK159" s="152">
        <f>ROUND(I159*H159,2)</f>
        <v>0</v>
      </c>
      <c r="BL159" s="17" t="s">
        <v>152</v>
      </c>
      <c r="BM159" s="151" t="s">
        <v>189</v>
      </c>
    </row>
    <row r="160" spans="2:65" s="14" customFormat="1">
      <c r="B160" s="168"/>
      <c r="D160" s="154" t="s">
        <v>155</v>
      </c>
      <c r="E160" s="169" t="s">
        <v>1</v>
      </c>
      <c r="F160" s="170" t="s">
        <v>190</v>
      </c>
      <c r="H160" s="169" t="s">
        <v>1</v>
      </c>
      <c r="I160" s="171"/>
      <c r="L160" s="168"/>
      <c r="M160" s="172"/>
      <c r="T160" s="173"/>
      <c r="AT160" s="169" t="s">
        <v>155</v>
      </c>
      <c r="AU160" s="169" t="s">
        <v>153</v>
      </c>
      <c r="AV160" s="14" t="s">
        <v>83</v>
      </c>
      <c r="AW160" s="14" t="s">
        <v>31</v>
      </c>
      <c r="AX160" s="14" t="s">
        <v>75</v>
      </c>
      <c r="AY160" s="169" t="s">
        <v>145</v>
      </c>
    </row>
    <row r="161" spans="2:65" s="12" customFormat="1">
      <c r="B161" s="153"/>
      <c r="D161" s="154" t="s">
        <v>155</v>
      </c>
      <c r="E161" s="155" t="s">
        <v>1</v>
      </c>
      <c r="F161" s="156" t="s">
        <v>191</v>
      </c>
      <c r="H161" s="157">
        <v>6.38</v>
      </c>
      <c r="I161" s="158"/>
      <c r="L161" s="153"/>
      <c r="M161" s="159"/>
      <c r="T161" s="160"/>
      <c r="AT161" s="155" t="s">
        <v>155</v>
      </c>
      <c r="AU161" s="155" t="s">
        <v>153</v>
      </c>
      <c r="AV161" s="12" t="s">
        <v>153</v>
      </c>
      <c r="AW161" s="12" t="s">
        <v>31</v>
      </c>
      <c r="AX161" s="12" t="s">
        <v>75</v>
      </c>
      <c r="AY161" s="155" t="s">
        <v>145</v>
      </c>
    </row>
    <row r="162" spans="2:65" s="12" customFormat="1">
      <c r="B162" s="153"/>
      <c r="D162" s="154" t="s">
        <v>155</v>
      </c>
      <c r="E162" s="155" t="s">
        <v>1</v>
      </c>
      <c r="F162" s="156" t="s">
        <v>192</v>
      </c>
      <c r="H162" s="157">
        <v>11.6</v>
      </c>
      <c r="I162" s="158"/>
      <c r="L162" s="153"/>
      <c r="M162" s="159"/>
      <c r="T162" s="160"/>
      <c r="AT162" s="155" t="s">
        <v>155</v>
      </c>
      <c r="AU162" s="155" t="s">
        <v>153</v>
      </c>
      <c r="AV162" s="12" t="s">
        <v>153</v>
      </c>
      <c r="AW162" s="12" t="s">
        <v>31</v>
      </c>
      <c r="AX162" s="12" t="s">
        <v>75</v>
      </c>
      <c r="AY162" s="155" t="s">
        <v>145</v>
      </c>
    </row>
    <row r="163" spans="2:65" s="12" customFormat="1">
      <c r="B163" s="153"/>
      <c r="D163" s="154" t="s">
        <v>155</v>
      </c>
      <c r="E163" s="155" t="s">
        <v>1</v>
      </c>
      <c r="F163" s="156" t="s">
        <v>193</v>
      </c>
      <c r="H163" s="157">
        <v>11.6</v>
      </c>
      <c r="I163" s="158"/>
      <c r="L163" s="153"/>
      <c r="M163" s="159"/>
      <c r="T163" s="160"/>
      <c r="AT163" s="155" t="s">
        <v>155</v>
      </c>
      <c r="AU163" s="155" t="s">
        <v>153</v>
      </c>
      <c r="AV163" s="12" t="s">
        <v>153</v>
      </c>
      <c r="AW163" s="12" t="s">
        <v>31</v>
      </c>
      <c r="AX163" s="12" t="s">
        <v>75</v>
      </c>
      <c r="AY163" s="155" t="s">
        <v>145</v>
      </c>
    </row>
    <row r="164" spans="2:65" s="13" customFormat="1">
      <c r="B164" s="161"/>
      <c r="D164" s="154" t="s">
        <v>155</v>
      </c>
      <c r="E164" s="162" t="s">
        <v>1</v>
      </c>
      <c r="F164" s="163" t="s">
        <v>159</v>
      </c>
      <c r="H164" s="164">
        <v>29.58</v>
      </c>
      <c r="I164" s="165"/>
      <c r="L164" s="161"/>
      <c r="M164" s="166"/>
      <c r="T164" s="167"/>
      <c r="AT164" s="162" t="s">
        <v>155</v>
      </c>
      <c r="AU164" s="162" t="s">
        <v>153</v>
      </c>
      <c r="AV164" s="13" t="s">
        <v>152</v>
      </c>
      <c r="AW164" s="13" t="s">
        <v>31</v>
      </c>
      <c r="AX164" s="13" t="s">
        <v>83</v>
      </c>
      <c r="AY164" s="162" t="s">
        <v>145</v>
      </c>
    </row>
    <row r="165" spans="2:65" s="1" customFormat="1" ht="24.2" customHeight="1">
      <c r="B165" s="32"/>
      <c r="C165" s="139" t="s">
        <v>194</v>
      </c>
      <c r="D165" s="139" t="s">
        <v>148</v>
      </c>
      <c r="E165" s="140" t="s">
        <v>195</v>
      </c>
      <c r="F165" s="141" t="s">
        <v>196</v>
      </c>
      <c r="G165" s="142" t="s">
        <v>188</v>
      </c>
      <c r="H165" s="143">
        <v>111.20099999999999</v>
      </c>
      <c r="I165" s="144"/>
      <c r="J165" s="145">
        <f>ROUND(I165*H165,2)</f>
        <v>0</v>
      </c>
      <c r="K165" s="146"/>
      <c r="L165" s="32"/>
      <c r="M165" s="147" t="s">
        <v>1</v>
      </c>
      <c r="N165" s="148" t="s">
        <v>41</v>
      </c>
      <c r="P165" s="149">
        <f>O165*H165</f>
        <v>0</v>
      </c>
      <c r="Q165" s="149">
        <v>0.108124</v>
      </c>
      <c r="R165" s="149">
        <f>Q165*H165</f>
        <v>12.023496924</v>
      </c>
      <c r="S165" s="149">
        <v>0</v>
      </c>
      <c r="T165" s="150">
        <f>S165*H165</f>
        <v>0</v>
      </c>
      <c r="AR165" s="151" t="s">
        <v>152</v>
      </c>
      <c r="AT165" s="151" t="s">
        <v>148</v>
      </c>
      <c r="AU165" s="151" t="s">
        <v>153</v>
      </c>
      <c r="AY165" s="17" t="s">
        <v>145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7" t="s">
        <v>153</v>
      </c>
      <c r="BK165" s="152">
        <f>ROUND(I165*H165,2)</f>
        <v>0</v>
      </c>
      <c r="BL165" s="17" t="s">
        <v>152</v>
      </c>
      <c r="BM165" s="151" t="s">
        <v>197</v>
      </c>
    </row>
    <row r="166" spans="2:65" s="12" customFormat="1">
      <c r="B166" s="153"/>
      <c r="D166" s="154" t="s">
        <v>155</v>
      </c>
      <c r="E166" s="155" t="s">
        <v>1</v>
      </c>
      <c r="F166" s="156" t="s">
        <v>198</v>
      </c>
      <c r="H166" s="157">
        <v>27.331</v>
      </c>
      <c r="I166" s="158"/>
      <c r="L166" s="153"/>
      <c r="M166" s="159"/>
      <c r="T166" s="160"/>
      <c r="AT166" s="155" t="s">
        <v>155</v>
      </c>
      <c r="AU166" s="155" t="s">
        <v>153</v>
      </c>
      <c r="AV166" s="12" t="s">
        <v>153</v>
      </c>
      <c r="AW166" s="12" t="s">
        <v>31</v>
      </c>
      <c r="AX166" s="12" t="s">
        <v>75</v>
      </c>
      <c r="AY166" s="155" t="s">
        <v>145</v>
      </c>
    </row>
    <row r="167" spans="2:65" s="12" customFormat="1">
      <c r="B167" s="153"/>
      <c r="D167" s="154" t="s">
        <v>155</v>
      </c>
      <c r="E167" s="155" t="s">
        <v>1</v>
      </c>
      <c r="F167" s="156" t="s">
        <v>199</v>
      </c>
      <c r="H167" s="157">
        <v>41.935000000000002</v>
      </c>
      <c r="I167" s="158"/>
      <c r="L167" s="153"/>
      <c r="M167" s="159"/>
      <c r="T167" s="160"/>
      <c r="AT167" s="155" t="s">
        <v>155</v>
      </c>
      <c r="AU167" s="155" t="s">
        <v>153</v>
      </c>
      <c r="AV167" s="12" t="s">
        <v>153</v>
      </c>
      <c r="AW167" s="12" t="s">
        <v>31</v>
      </c>
      <c r="AX167" s="12" t="s">
        <v>75</v>
      </c>
      <c r="AY167" s="155" t="s">
        <v>145</v>
      </c>
    </row>
    <row r="168" spans="2:65" s="12" customFormat="1">
      <c r="B168" s="153"/>
      <c r="D168" s="154" t="s">
        <v>155</v>
      </c>
      <c r="E168" s="155" t="s">
        <v>1</v>
      </c>
      <c r="F168" s="156" t="s">
        <v>200</v>
      </c>
      <c r="H168" s="157">
        <v>41.935000000000002</v>
      </c>
      <c r="I168" s="158"/>
      <c r="L168" s="153"/>
      <c r="M168" s="159"/>
      <c r="T168" s="160"/>
      <c r="AT168" s="155" t="s">
        <v>155</v>
      </c>
      <c r="AU168" s="155" t="s">
        <v>153</v>
      </c>
      <c r="AV168" s="12" t="s">
        <v>153</v>
      </c>
      <c r="AW168" s="12" t="s">
        <v>31</v>
      </c>
      <c r="AX168" s="12" t="s">
        <v>75</v>
      </c>
      <c r="AY168" s="155" t="s">
        <v>145</v>
      </c>
    </row>
    <row r="169" spans="2:65" s="13" customFormat="1">
      <c r="B169" s="161"/>
      <c r="D169" s="154" t="s">
        <v>155</v>
      </c>
      <c r="E169" s="162" t="s">
        <v>1</v>
      </c>
      <c r="F169" s="163" t="s">
        <v>159</v>
      </c>
      <c r="H169" s="164">
        <v>111.20100000000001</v>
      </c>
      <c r="I169" s="165"/>
      <c r="L169" s="161"/>
      <c r="M169" s="166"/>
      <c r="T169" s="167"/>
      <c r="AT169" s="162" t="s">
        <v>155</v>
      </c>
      <c r="AU169" s="162" t="s">
        <v>153</v>
      </c>
      <c r="AV169" s="13" t="s">
        <v>152</v>
      </c>
      <c r="AW169" s="13" t="s">
        <v>31</v>
      </c>
      <c r="AX169" s="13" t="s">
        <v>83</v>
      </c>
      <c r="AY169" s="162" t="s">
        <v>145</v>
      </c>
    </row>
    <row r="170" spans="2:65" s="1" customFormat="1" ht="33" customHeight="1">
      <c r="B170" s="32"/>
      <c r="C170" s="139" t="s">
        <v>201</v>
      </c>
      <c r="D170" s="139" t="s">
        <v>148</v>
      </c>
      <c r="E170" s="140" t="s">
        <v>202</v>
      </c>
      <c r="F170" s="141" t="s">
        <v>203</v>
      </c>
      <c r="G170" s="142" t="s">
        <v>188</v>
      </c>
      <c r="H170" s="143">
        <v>102.307</v>
      </c>
      <c r="I170" s="144"/>
      <c r="J170" s="145">
        <f>ROUND(I170*H170,2)</f>
        <v>0</v>
      </c>
      <c r="K170" s="146"/>
      <c r="L170" s="32"/>
      <c r="M170" s="147" t="s">
        <v>1</v>
      </c>
      <c r="N170" s="148" t="s">
        <v>41</v>
      </c>
      <c r="P170" s="149">
        <f>O170*H170</f>
        <v>0</v>
      </c>
      <c r="Q170" s="149">
        <v>7.4232999999999993E-2</v>
      </c>
      <c r="R170" s="149">
        <f>Q170*H170</f>
        <v>7.5945555309999992</v>
      </c>
      <c r="S170" s="149">
        <v>0</v>
      </c>
      <c r="T170" s="150">
        <f>S170*H170</f>
        <v>0</v>
      </c>
      <c r="AR170" s="151" t="s">
        <v>152</v>
      </c>
      <c r="AT170" s="151" t="s">
        <v>148</v>
      </c>
      <c r="AU170" s="151" t="s">
        <v>153</v>
      </c>
      <c r="AY170" s="17" t="s">
        <v>145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7" t="s">
        <v>153</v>
      </c>
      <c r="BK170" s="152">
        <f>ROUND(I170*H170,2)</f>
        <v>0</v>
      </c>
      <c r="BL170" s="17" t="s">
        <v>152</v>
      </c>
      <c r="BM170" s="151" t="s">
        <v>204</v>
      </c>
    </row>
    <row r="171" spans="2:65" s="12" customFormat="1">
      <c r="B171" s="153"/>
      <c r="D171" s="154" t="s">
        <v>155</v>
      </c>
      <c r="E171" s="155" t="s">
        <v>1</v>
      </c>
      <c r="F171" s="156" t="s">
        <v>205</v>
      </c>
      <c r="H171" s="157">
        <v>23.315999999999999</v>
      </c>
      <c r="I171" s="158"/>
      <c r="L171" s="153"/>
      <c r="M171" s="159"/>
      <c r="T171" s="160"/>
      <c r="AT171" s="155" t="s">
        <v>155</v>
      </c>
      <c r="AU171" s="155" t="s">
        <v>153</v>
      </c>
      <c r="AV171" s="12" t="s">
        <v>153</v>
      </c>
      <c r="AW171" s="12" t="s">
        <v>31</v>
      </c>
      <c r="AX171" s="12" t="s">
        <v>75</v>
      </c>
      <c r="AY171" s="155" t="s">
        <v>145</v>
      </c>
    </row>
    <row r="172" spans="2:65" s="12" customFormat="1">
      <c r="B172" s="153"/>
      <c r="D172" s="154" t="s">
        <v>155</v>
      </c>
      <c r="E172" s="155" t="s">
        <v>1</v>
      </c>
      <c r="F172" s="156" t="s">
        <v>206</v>
      </c>
      <c r="H172" s="157">
        <v>32.159999999999997</v>
      </c>
      <c r="I172" s="158"/>
      <c r="L172" s="153"/>
      <c r="M172" s="159"/>
      <c r="T172" s="160"/>
      <c r="AT172" s="155" t="s">
        <v>155</v>
      </c>
      <c r="AU172" s="155" t="s">
        <v>153</v>
      </c>
      <c r="AV172" s="12" t="s">
        <v>153</v>
      </c>
      <c r="AW172" s="12" t="s">
        <v>31</v>
      </c>
      <c r="AX172" s="12" t="s">
        <v>75</v>
      </c>
      <c r="AY172" s="155" t="s">
        <v>145</v>
      </c>
    </row>
    <row r="173" spans="2:65" s="12" customFormat="1" ht="22.5">
      <c r="B173" s="153"/>
      <c r="D173" s="154" t="s">
        <v>155</v>
      </c>
      <c r="E173" s="155" t="s">
        <v>1</v>
      </c>
      <c r="F173" s="156" t="s">
        <v>207</v>
      </c>
      <c r="H173" s="157">
        <v>46.831000000000003</v>
      </c>
      <c r="I173" s="158"/>
      <c r="L173" s="153"/>
      <c r="M173" s="159"/>
      <c r="T173" s="160"/>
      <c r="AT173" s="155" t="s">
        <v>155</v>
      </c>
      <c r="AU173" s="155" t="s">
        <v>153</v>
      </c>
      <c r="AV173" s="12" t="s">
        <v>153</v>
      </c>
      <c r="AW173" s="12" t="s">
        <v>31</v>
      </c>
      <c r="AX173" s="12" t="s">
        <v>75</v>
      </c>
      <c r="AY173" s="155" t="s">
        <v>145</v>
      </c>
    </row>
    <row r="174" spans="2:65" s="13" customFormat="1">
      <c r="B174" s="161"/>
      <c r="D174" s="154" t="s">
        <v>155</v>
      </c>
      <c r="E174" s="162" t="s">
        <v>1</v>
      </c>
      <c r="F174" s="163" t="s">
        <v>159</v>
      </c>
      <c r="H174" s="164">
        <v>102.307</v>
      </c>
      <c r="I174" s="165"/>
      <c r="L174" s="161"/>
      <c r="M174" s="166"/>
      <c r="T174" s="167"/>
      <c r="AT174" s="162" t="s">
        <v>155</v>
      </c>
      <c r="AU174" s="162" t="s">
        <v>153</v>
      </c>
      <c r="AV174" s="13" t="s">
        <v>152</v>
      </c>
      <c r="AW174" s="13" t="s">
        <v>31</v>
      </c>
      <c r="AX174" s="13" t="s">
        <v>83</v>
      </c>
      <c r="AY174" s="162" t="s">
        <v>145</v>
      </c>
    </row>
    <row r="175" spans="2:65" s="1" customFormat="1" ht="33" customHeight="1">
      <c r="B175" s="32"/>
      <c r="C175" s="139" t="s">
        <v>208</v>
      </c>
      <c r="D175" s="139" t="s">
        <v>148</v>
      </c>
      <c r="E175" s="140" t="s">
        <v>209</v>
      </c>
      <c r="F175" s="141" t="s">
        <v>210</v>
      </c>
      <c r="G175" s="142" t="s">
        <v>188</v>
      </c>
      <c r="H175" s="143">
        <v>382.738</v>
      </c>
      <c r="I175" s="144"/>
      <c r="J175" s="145">
        <f>ROUND(I175*H175,2)</f>
        <v>0</v>
      </c>
      <c r="K175" s="146"/>
      <c r="L175" s="32"/>
      <c r="M175" s="147" t="s">
        <v>1</v>
      </c>
      <c r="N175" s="148" t="s">
        <v>41</v>
      </c>
      <c r="P175" s="149">
        <f>O175*H175</f>
        <v>0</v>
      </c>
      <c r="Q175" s="149">
        <v>9.3141749999999995E-2</v>
      </c>
      <c r="R175" s="149">
        <f>Q175*H175</f>
        <v>35.648887111499995</v>
      </c>
      <c r="S175" s="149">
        <v>0</v>
      </c>
      <c r="T175" s="150">
        <f>S175*H175</f>
        <v>0</v>
      </c>
      <c r="AR175" s="151" t="s">
        <v>152</v>
      </c>
      <c r="AT175" s="151" t="s">
        <v>148</v>
      </c>
      <c r="AU175" s="151" t="s">
        <v>153</v>
      </c>
      <c r="AY175" s="17" t="s">
        <v>145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7" t="s">
        <v>153</v>
      </c>
      <c r="BK175" s="152">
        <f>ROUND(I175*H175,2)</f>
        <v>0</v>
      </c>
      <c r="BL175" s="17" t="s">
        <v>152</v>
      </c>
      <c r="BM175" s="151" t="s">
        <v>211</v>
      </c>
    </row>
    <row r="176" spans="2:65" s="14" customFormat="1">
      <c r="B176" s="168"/>
      <c r="D176" s="154" t="s">
        <v>155</v>
      </c>
      <c r="E176" s="169" t="s">
        <v>1</v>
      </c>
      <c r="F176" s="170" t="s">
        <v>212</v>
      </c>
      <c r="H176" s="169" t="s">
        <v>1</v>
      </c>
      <c r="I176" s="171"/>
      <c r="L176" s="168"/>
      <c r="M176" s="172"/>
      <c r="T176" s="173"/>
      <c r="AT176" s="169" t="s">
        <v>155</v>
      </c>
      <c r="AU176" s="169" t="s">
        <v>153</v>
      </c>
      <c r="AV176" s="14" t="s">
        <v>83</v>
      </c>
      <c r="AW176" s="14" t="s">
        <v>31</v>
      </c>
      <c r="AX176" s="14" t="s">
        <v>75</v>
      </c>
      <c r="AY176" s="169" t="s">
        <v>145</v>
      </c>
    </row>
    <row r="177" spans="2:51" s="12" customFormat="1">
      <c r="B177" s="153"/>
      <c r="D177" s="154" t="s">
        <v>155</v>
      </c>
      <c r="E177" s="155" t="s">
        <v>1</v>
      </c>
      <c r="F177" s="156" t="s">
        <v>213</v>
      </c>
      <c r="H177" s="157">
        <v>10.192</v>
      </c>
      <c r="I177" s="158"/>
      <c r="L177" s="153"/>
      <c r="M177" s="159"/>
      <c r="T177" s="160"/>
      <c r="AT177" s="155" t="s">
        <v>155</v>
      </c>
      <c r="AU177" s="155" t="s">
        <v>153</v>
      </c>
      <c r="AV177" s="12" t="s">
        <v>153</v>
      </c>
      <c r="AW177" s="12" t="s">
        <v>31</v>
      </c>
      <c r="AX177" s="12" t="s">
        <v>75</v>
      </c>
      <c r="AY177" s="155" t="s">
        <v>145</v>
      </c>
    </row>
    <row r="178" spans="2:51" s="12" customFormat="1">
      <c r="B178" s="153"/>
      <c r="D178" s="154" t="s">
        <v>155</v>
      </c>
      <c r="E178" s="155" t="s">
        <v>1</v>
      </c>
      <c r="F178" s="156" t="s">
        <v>214</v>
      </c>
      <c r="H178" s="157">
        <v>11.688000000000001</v>
      </c>
      <c r="I178" s="158"/>
      <c r="L178" s="153"/>
      <c r="M178" s="159"/>
      <c r="T178" s="160"/>
      <c r="AT178" s="155" t="s">
        <v>155</v>
      </c>
      <c r="AU178" s="155" t="s">
        <v>153</v>
      </c>
      <c r="AV178" s="12" t="s">
        <v>153</v>
      </c>
      <c r="AW178" s="12" t="s">
        <v>31</v>
      </c>
      <c r="AX178" s="12" t="s">
        <v>75</v>
      </c>
      <c r="AY178" s="155" t="s">
        <v>145</v>
      </c>
    </row>
    <row r="179" spans="2:51" s="12" customFormat="1">
      <c r="B179" s="153"/>
      <c r="D179" s="154" t="s">
        <v>155</v>
      </c>
      <c r="E179" s="155" t="s">
        <v>1</v>
      </c>
      <c r="F179" s="156" t="s">
        <v>214</v>
      </c>
      <c r="H179" s="157">
        <v>11.688000000000001</v>
      </c>
      <c r="I179" s="158"/>
      <c r="L179" s="153"/>
      <c r="M179" s="159"/>
      <c r="T179" s="160"/>
      <c r="AT179" s="155" t="s">
        <v>155</v>
      </c>
      <c r="AU179" s="155" t="s">
        <v>153</v>
      </c>
      <c r="AV179" s="12" t="s">
        <v>153</v>
      </c>
      <c r="AW179" s="12" t="s">
        <v>31</v>
      </c>
      <c r="AX179" s="12" t="s">
        <v>75</v>
      </c>
      <c r="AY179" s="155" t="s">
        <v>145</v>
      </c>
    </row>
    <row r="180" spans="2:51" s="12" customFormat="1">
      <c r="B180" s="153"/>
      <c r="D180" s="154" t="s">
        <v>155</v>
      </c>
      <c r="E180" s="155" t="s">
        <v>1</v>
      </c>
      <c r="F180" s="156" t="s">
        <v>215</v>
      </c>
      <c r="H180" s="157">
        <v>12.01</v>
      </c>
      <c r="I180" s="158"/>
      <c r="L180" s="153"/>
      <c r="M180" s="159"/>
      <c r="T180" s="160"/>
      <c r="AT180" s="155" t="s">
        <v>155</v>
      </c>
      <c r="AU180" s="155" t="s">
        <v>153</v>
      </c>
      <c r="AV180" s="12" t="s">
        <v>153</v>
      </c>
      <c r="AW180" s="12" t="s">
        <v>31</v>
      </c>
      <c r="AX180" s="12" t="s">
        <v>75</v>
      </c>
      <c r="AY180" s="155" t="s">
        <v>145</v>
      </c>
    </row>
    <row r="181" spans="2:51" s="12" customFormat="1">
      <c r="B181" s="153"/>
      <c r="D181" s="154" t="s">
        <v>155</v>
      </c>
      <c r="E181" s="155" t="s">
        <v>1</v>
      </c>
      <c r="F181" s="156" t="s">
        <v>216</v>
      </c>
      <c r="H181" s="157">
        <v>12.09</v>
      </c>
      <c r="I181" s="158"/>
      <c r="L181" s="153"/>
      <c r="M181" s="159"/>
      <c r="T181" s="160"/>
      <c r="AT181" s="155" t="s">
        <v>155</v>
      </c>
      <c r="AU181" s="155" t="s">
        <v>153</v>
      </c>
      <c r="AV181" s="12" t="s">
        <v>153</v>
      </c>
      <c r="AW181" s="12" t="s">
        <v>31</v>
      </c>
      <c r="AX181" s="12" t="s">
        <v>75</v>
      </c>
      <c r="AY181" s="155" t="s">
        <v>145</v>
      </c>
    </row>
    <row r="182" spans="2:51" s="12" customFormat="1">
      <c r="B182" s="153"/>
      <c r="D182" s="154" t="s">
        <v>155</v>
      </c>
      <c r="E182" s="155" t="s">
        <v>1</v>
      </c>
      <c r="F182" s="156" t="s">
        <v>214</v>
      </c>
      <c r="H182" s="157">
        <v>11.688000000000001</v>
      </c>
      <c r="I182" s="158"/>
      <c r="L182" s="153"/>
      <c r="M182" s="159"/>
      <c r="T182" s="160"/>
      <c r="AT182" s="155" t="s">
        <v>155</v>
      </c>
      <c r="AU182" s="155" t="s">
        <v>153</v>
      </c>
      <c r="AV182" s="12" t="s">
        <v>153</v>
      </c>
      <c r="AW182" s="12" t="s">
        <v>31</v>
      </c>
      <c r="AX182" s="12" t="s">
        <v>75</v>
      </c>
      <c r="AY182" s="155" t="s">
        <v>145</v>
      </c>
    </row>
    <row r="183" spans="2:51" s="12" customFormat="1">
      <c r="B183" s="153"/>
      <c r="D183" s="154" t="s">
        <v>155</v>
      </c>
      <c r="E183" s="155" t="s">
        <v>1</v>
      </c>
      <c r="F183" s="156" t="s">
        <v>216</v>
      </c>
      <c r="H183" s="157">
        <v>12.09</v>
      </c>
      <c r="I183" s="158"/>
      <c r="L183" s="153"/>
      <c r="M183" s="159"/>
      <c r="T183" s="160"/>
      <c r="AT183" s="155" t="s">
        <v>155</v>
      </c>
      <c r="AU183" s="155" t="s">
        <v>153</v>
      </c>
      <c r="AV183" s="12" t="s">
        <v>153</v>
      </c>
      <c r="AW183" s="12" t="s">
        <v>31</v>
      </c>
      <c r="AX183" s="12" t="s">
        <v>75</v>
      </c>
      <c r="AY183" s="155" t="s">
        <v>145</v>
      </c>
    </row>
    <row r="184" spans="2:51" s="12" customFormat="1">
      <c r="B184" s="153"/>
      <c r="D184" s="154" t="s">
        <v>155</v>
      </c>
      <c r="E184" s="155" t="s">
        <v>1</v>
      </c>
      <c r="F184" s="156" t="s">
        <v>217</v>
      </c>
      <c r="H184" s="157">
        <v>11.286</v>
      </c>
      <c r="I184" s="158"/>
      <c r="L184" s="153"/>
      <c r="M184" s="159"/>
      <c r="T184" s="160"/>
      <c r="AT184" s="155" t="s">
        <v>155</v>
      </c>
      <c r="AU184" s="155" t="s">
        <v>153</v>
      </c>
      <c r="AV184" s="12" t="s">
        <v>153</v>
      </c>
      <c r="AW184" s="12" t="s">
        <v>31</v>
      </c>
      <c r="AX184" s="12" t="s">
        <v>75</v>
      </c>
      <c r="AY184" s="155" t="s">
        <v>145</v>
      </c>
    </row>
    <row r="185" spans="2:51" s="12" customFormat="1">
      <c r="B185" s="153"/>
      <c r="D185" s="154" t="s">
        <v>155</v>
      </c>
      <c r="E185" s="155" t="s">
        <v>1</v>
      </c>
      <c r="F185" s="156" t="s">
        <v>218</v>
      </c>
      <c r="H185" s="157">
        <v>2.6219999999999999</v>
      </c>
      <c r="I185" s="158"/>
      <c r="L185" s="153"/>
      <c r="M185" s="159"/>
      <c r="T185" s="160"/>
      <c r="AT185" s="155" t="s">
        <v>155</v>
      </c>
      <c r="AU185" s="155" t="s">
        <v>153</v>
      </c>
      <c r="AV185" s="12" t="s">
        <v>153</v>
      </c>
      <c r="AW185" s="12" t="s">
        <v>31</v>
      </c>
      <c r="AX185" s="12" t="s">
        <v>75</v>
      </c>
      <c r="AY185" s="155" t="s">
        <v>145</v>
      </c>
    </row>
    <row r="186" spans="2:51" s="12" customFormat="1">
      <c r="B186" s="153"/>
      <c r="D186" s="154" t="s">
        <v>155</v>
      </c>
      <c r="E186" s="155" t="s">
        <v>1</v>
      </c>
      <c r="F186" s="156" t="s">
        <v>219</v>
      </c>
      <c r="H186" s="157">
        <v>10.884</v>
      </c>
      <c r="I186" s="158"/>
      <c r="L186" s="153"/>
      <c r="M186" s="159"/>
      <c r="T186" s="160"/>
      <c r="AT186" s="155" t="s">
        <v>155</v>
      </c>
      <c r="AU186" s="155" t="s">
        <v>153</v>
      </c>
      <c r="AV186" s="12" t="s">
        <v>153</v>
      </c>
      <c r="AW186" s="12" t="s">
        <v>31</v>
      </c>
      <c r="AX186" s="12" t="s">
        <v>75</v>
      </c>
      <c r="AY186" s="155" t="s">
        <v>145</v>
      </c>
    </row>
    <row r="187" spans="2:51" s="15" customFormat="1">
      <c r="B187" s="174"/>
      <c r="D187" s="154" t="s">
        <v>155</v>
      </c>
      <c r="E187" s="175" t="s">
        <v>1</v>
      </c>
      <c r="F187" s="176" t="s">
        <v>220</v>
      </c>
      <c r="H187" s="177">
        <v>106.23800000000001</v>
      </c>
      <c r="I187" s="178"/>
      <c r="L187" s="174"/>
      <c r="M187" s="179"/>
      <c r="T187" s="180"/>
      <c r="AT187" s="175" t="s">
        <v>155</v>
      </c>
      <c r="AU187" s="175" t="s">
        <v>153</v>
      </c>
      <c r="AV187" s="15" t="s">
        <v>146</v>
      </c>
      <c r="AW187" s="15" t="s">
        <v>31</v>
      </c>
      <c r="AX187" s="15" t="s">
        <v>75</v>
      </c>
      <c r="AY187" s="175" t="s">
        <v>145</v>
      </c>
    </row>
    <row r="188" spans="2:51" s="14" customFormat="1">
      <c r="B188" s="168"/>
      <c r="D188" s="154" t="s">
        <v>155</v>
      </c>
      <c r="E188" s="169" t="s">
        <v>1</v>
      </c>
      <c r="F188" s="170" t="s">
        <v>221</v>
      </c>
      <c r="H188" s="169" t="s">
        <v>1</v>
      </c>
      <c r="I188" s="171"/>
      <c r="L188" s="168"/>
      <c r="M188" s="172"/>
      <c r="T188" s="173"/>
      <c r="AT188" s="169" t="s">
        <v>155</v>
      </c>
      <c r="AU188" s="169" t="s">
        <v>153</v>
      </c>
      <c r="AV188" s="14" t="s">
        <v>83</v>
      </c>
      <c r="AW188" s="14" t="s">
        <v>31</v>
      </c>
      <c r="AX188" s="14" t="s">
        <v>75</v>
      </c>
      <c r="AY188" s="169" t="s">
        <v>145</v>
      </c>
    </row>
    <row r="189" spans="2:51" s="12" customFormat="1">
      <c r="B189" s="153"/>
      <c r="D189" s="154" t="s">
        <v>155</v>
      </c>
      <c r="E189" s="155" t="s">
        <v>1</v>
      </c>
      <c r="F189" s="156" t="s">
        <v>222</v>
      </c>
      <c r="H189" s="157">
        <v>10.326000000000001</v>
      </c>
      <c r="I189" s="158"/>
      <c r="L189" s="153"/>
      <c r="M189" s="159"/>
      <c r="T189" s="160"/>
      <c r="AT189" s="155" t="s">
        <v>155</v>
      </c>
      <c r="AU189" s="155" t="s">
        <v>153</v>
      </c>
      <c r="AV189" s="12" t="s">
        <v>153</v>
      </c>
      <c r="AW189" s="12" t="s">
        <v>31</v>
      </c>
      <c r="AX189" s="12" t="s">
        <v>75</v>
      </c>
      <c r="AY189" s="155" t="s">
        <v>145</v>
      </c>
    </row>
    <row r="190" spans="2:51" s="12" customFormat="1">
      <c r="B190" s="153"/>
      <c r="D190" s="154" t="s">
        <v>155</v>
      </c>
      <c r="E190" s="155" t="s">
        <v>1</v>
      </c>
      <c r="F190" s="156" t="s">
        <v>214</v>
      </c>
      <c r="H190" s="157">
        <v>11.688000000000001</v>
      </c>
      <c r="I190" s="158"/>
      <c r="L190" s="153"/>
      <c r="M190" s="159"/>
      <c r="T190" s="160"/>
      <c r="AT190" s="155" t="s">
        <v>155</v>
      </c>
      <c r="AU190" s="155" t="s">
        <v>153</v>
      </c>
      <c r="AV190" s="12" t="s">
        <v>153</v>
      </c>
      <c r="AW190" s="12" t="s">
        <v>31</v>
      </c>
      <c r="AX190" s="12" t="s">
        <v>75</v>
      </c>
      <c r="AY190" s="155" t="s">
        <v>145</v>
      </c>
    </row>
    <row r="191" spans="2:51" s="12" customFormat="1">
      <c r="B191" s="153"/>
      <c r="D191" s="154" t="s">
        <v>155</v>
      </c>
      <c r="E191" s="155" t="s">
        <v>1</v>
      </c>
      <c r="F191" s="156" t="s">
        <v>214</v>
      </c>
      <c r="H191" s="157">
        <v>11.688000000000001</v>
      </c>
      <c r="I191" s="158"/>
      <c r="L191" s="153"/>
      <c r="M191" s="159"/>
      <c r="T191" s="160"/>
      <c r="AT191" s="155" t="s">
        <v>155</v>
      </c>
      <c r="AU191" s="155" t="s">
        <v>153</v>
      </c>
      <c r="AV191" s="12" t="s">
        <v>153</v>
      </c>
      <c r="AW191" s="12" t="s">
        <v>31</v>
      </c>
      <c r="AX191" s="12" t="s">
        <v>75</v>
      </c>
      <c r="AY191" s="155" t="s">
        <v>145</v>
      </c>
    </row>
    <row r="192" spans="2:51" s="12" customFormat="1">
      <c r="B192" s="153"/>
      <c r="D192" s="154" t="s">
        <v>155</v>
      </c>
      <c r="E192" s="155" t="s">
        <v>1</v>
      </c>
      <c r="F192" s="156" t="s">
        <v>223</v>
      </c>
      <c r="H192" s="157">
        <v>12.01</v>
      </c>
      <c r="I192" s="158"/>
      <c r="L192" s="153"/>
      <c r="M192" s="159"/>
      <c r="T192" s="160"/>
      <c r="AT192" s="155" t="s">
        <v>155</v>
      </c>
      <c r="AU192" s="155" t="s">
        <v>153</v>
      </c>
      <c r="AV192" s="12" t="s">
        <v>153</v>
      </c>
      <c r="AW192" s="12" t="s">
        <v>31</v>
      </c>
      <c r="AX192" s="12" t="s">
        <v>75</v>
      </c>
      <c r="AY192" s="155" t="s">
        <v>145</v>
      </c>
    </row>
    <row r="193" spans="2:51" s="12" customFormat="1">
      <c r="B193" s="153"/>
      <c r="D193" s="154" t="s">
        <v>155</v>
      </c>
      <c r="E193" s="155" t="s">
        <v>1</v>
      </c>
      <c r="F193" s="156" t="s">
        <v>224</v>
      </c>
      <c r="H193" s="157">
        <v>12.09</v>
      </c>
      <c r="I193" s="158"/>
      <c r="L193" s="153"/>
      <c r="M193" s="159"/>
      <c r="T193" s="160"/>
      <c r="AT193" s="155" t="s">
        <v>155</v>
      </c>
      <c r="AU193" s="155" t="s">
        <v>153</v>
      </c>
      <c r="AV193" s="12" t="s">
        <v>153</v>
      </c>
      <c r="AW193" s="12" t="s">
        <v>31</v>
      </c>
      <c r="AX193" s="12" t="s">
        <v>75</v>
      </c>
      <c r="AY193" s="155" t="s">
        <v>145</v>
      </c>
    </row>
    <row r="194" spans="2:51" s="12" customFormat="1">
      <c r="B194" s="153"/>
      <c r="D194" s="154" t="s">
        <v>155</v>
      </c>
      <c r="E194" s="155" t="s">
        <v>1</v>
      </c>
      <c r="F194" s="156" t="s">
        <v>214</v>
      </c>
      <c r="H194" s="157">
        <v>11.688000000000001</v>
      </c>
      <c r="I194" s="158"/>
      <c r="L194" s="153"/>
      <c r="M194" s="159"/>
      <c r="T194" s="160"/>
      <c r="AT194" s="155" t="s">
        <v>155</v>
      </c>
      <c r="AU194" s="155" t="s">
        <v>153</v>
      </c>
      <c r="AV194" s="12" t="s">
        <v>153</v>
      </c>
      <c r="AW194" s="12" t="s">
        <v>31</v>
      </c>
      <c r="AX194" s="12" t="s">
        <v>75</v>
      </c>
      <c r="AY194" s="155" t="s">
        <v>145</v>
      </c>
    </row>
    <row r="195" spans="2:51" s="12" customFormat="1">
      <c r="B195" s="153"/>
      <c r="D195" s="154" t="s">
        <v>155</v>
      </c>
      <c r="E195" s="155" t="s">
        <v>1</v>
      </c>
      <c r="F195" s="156" t="s">
        <v>224</v>
      </c>
      <c r="H195" s="157">
        <v>12.09</v>
      </c>
      <c r="I195" s="158"/>
      <c r="L195" s="153"/>
      <c r="M195" s="159"/>
      <c r="T195" s="160"/>
      <c r="AT195" s="155" t="s">
        <v>155</v>
      </c>
      <c r="AU195" s="155" t="s">
        <v>153</v>
      </c>
      <c r="AV195" s="12" t="s">
        <v>153</v>
      </c>
      <c r="AW195" s="12" t="s">
        <v>31</v>
      </c>
      <c r="AX195" s="12" t="s">
        <v>75</v>
      </c>
      <c r="AY195" s="155" t="s">
        <v>145</v>
      </c>
    </row>
    <row r="196" spans="2:51" s="12" customFormat="1">
      <c r="B196" s="153"/>
      <c r="D196" s="154" t="s">
        <v>155</v>
      </c>
      <c r="E196" s="155" t="s">
        <v>1</v>
      </c>
      <c r="F196" s="156" t="s">
        <v>225</v>
      </c>
      <c r="H196" s="157">
        <v>11.286</v>
      </c>
      <c r="I196" s="158"/>
      <c r="L196" s="153"/>
      <c r="M196" s="159"/>
      <c r="T196" s="160"/>
      <c r="AT196" s="155" t="s">
        <v>155</v>
      </c>
      <c r="AU196" s="155" t="s">
        <v>153</v>
      </c>
      <c r="AV196" s="12" t="s">
        <v>153</v>
      </c>
      <c r="AW196" s="12" t="s">
        <v>31</v>
      </c>
      <c r="AX196" s="12" t="s">
        <v>75</v>
      </c>
      <c r="AY196" s="155" t="s">
        <v>145</v>
      </c>
    </row>
    <row r="197" spans="2:51" s="12" customFormat="1">
      <c r="B197" s="153"/>
      <c r="D197" s="154" t="s">
        <v>155</v>
      </c>
      <c r="E197" s="155" t="s">
        <v>1</v>
      </c>
      <c r="F197" s="156" t="s">
        <v>224</v>
      </c>
      <c r="H197" s="157">
        <v>12.09</v>
      </c>
      <c r="I197" s="158"/>
      <c r="L197" s="153"/>
      <c r="M197" s="159"/>
      <c r="T197" s="160"/>
      <c r="AT197" s="155" t="s">
        <v>155</v>
      </c>
      <c r="AU197" s="155" t="s">
        <v>153</v>
      </c>
      <c r="AV197" s="12" t="s">
        <v>153</v>
      </c>
      <c r="AW197" s="12" t="s">
        <v>31</v>
      </c>
      <c r="AX197" s="12" t="s">
        <v>75</v>
      </c>
      <c r="AY197" s="155" t="s">
        <v>145</v>
      </c>
    </row>
    <row r="198" spans="2:51" s="12" customFormat="1">
      <c r="B198" s="153"/>
      <c r="D198" s="154" t="s">
        <v>155</v>
      </c>
      <c r="E198" s="155" t="s">
        <v>1</v>
      </c>
      <c r="F198" s="156" t="s">
        <v>225</v>
      </c>
      <c r="H198" s="157">
        <v>11.286</v>
      </c>
      <c r="I198" s="158"/>
      <c r="L198" s="153"/>
      <c r="M198" s="159"/>
      <c r="T198" s="160"/>
      <c r="AT198" s="155" t="s">
        <v>155</v>
      </c>
      <c r="AU198" s="155" t="s">
        <v>153</v>
      </c>
      <c r="AV198" s="12" t="s">
        <v>153</v>
      </c>
      <c r="AW198" s="12" t="s">
        <v>31</v>
      </c>
      <c r="AX198" s="12" t="s">
        <v>75</v>
      </c>
      <c r="AY198" s="155" t="s">
        <v>145</v>
      </c>
    </row>
    <row r="199" spans="2:51" s="12" customFormat="1">
      <c r="B199" s="153"/>
      <c r="D199" s="154" t="s">
        <v>155</v>
      </c>
      <c r="E199" s="155" t="s">
        <v>1</v>
      </c>
      <c r="F199" s="156" t="s">
        <v>218</v>
      </c>
      <c r="H199" s="157">
        <v>2.6219999999999999</v>
      </c>
      <c r="I199" s="158"/>
      <c r="L199" s="153"/>
      <c r="M199" s="159"/>
      <c r="T199" s="160"/>
      <c r="AT199" s="155" t="s">
        <v>155</v>
      </c>
      <c r="AU199" s="155" t="s">
        <v>153</v>
      </c>
      <c r="AV199" s="12" t="s">
        <v>153</v>
      </c>
      <c r="AW199" s="12" t="s">
        <v>31</v>
      </c>
      <c r="AX199" s="12" t="s">
        <v>75</v>
      </c>
      <c r="AY199" s="155" t="s">
        <v>145</v>
      </c>
    </row>
    <row r="200" spans="2:51" s="12" customFormat="1">
      <c r="B200" s="153"/>
      <c r="D200" s="154" t="s">
        <v>155</v>
      </c>
      <c r="E200" s="155" t="s">
        <v>1</v>
      </c>
      <c r="F200" s="156" t="s">
        <v>219</v>
      </c>
      <c r="H200" s="157">
        <v>10.884</v>
      </c>
      <c r="I200" s="158"/>
      <c r="L200" s="153"/>
      <c r="M200" s="159"/>
      <c r="T200" s="160"/>
      <c r="AT200" s="155" t="s">
        <v>155</v>
      </c>
      <c r="AU200" s="155" t="s">
        <v>153</v>
      </c>
      <c r="AV200" s="12" t="s">
        <v>153</v>
      </c>
      <c r="AW200" s="12" t="s">
        <v>31</v>
      </c>
      <c r="AX200" s="12" t="s">
        <v>75</v>
      </c>
      <c r="AY200" s="155" t="s">
        <v>145</v>
      </c>
    </row>
    <row r="201" spans="2:51" s="12" customFormat="1">
      <c r="B201" s="153"/>
      <c r="D201" s="154" t="s">
        <v>155</v>
      </c>
      <c r="E201" s="155" t="s">
        <v>1</v>
      </c>
      <c r="F201" s="156" t="s">
        <v>222</v>
      </c>
      <c r="H201" s="157">
        <v>10.326000000000001</v>
      </c>
      <c r="I201" s="158"/>
      <c r="L201" s="153"/>
      <c r="M201" s="159"/>
      <c r="T201" s="160"/>
      <c r="AT201" s="155" t="s">
        <v>155</v>
      </c>
      <c r="AU201" s="155" t="s">
        <v>153</v>
      </c>
      <c r="AV201" s="12" t="s">
        <v>153</v>
      </c>
      <c r="AW201" s="12" t="s">
        <v>31</v>
      </c>
      <c r="AX201" s="12" t="s">
        <v>75</v>
      </c>
      <c r="AY201" s="155" t="s">
        <v>145</v>
      </c>
    </row>
    <row r="202" spans="2:51" s="15" customFormat="1">
      <c r="B202" s="174"/>
      <c r="D202" s="154" t="s">
        <v>155</v>
      </c>
      <c r="E202" s="175" t="s">
        <v>1</v>
      </c>
      <c r="F202" s="176" t="s">
        <v>220</v>
      </c>
      <c r="H202" s="177">
        <v>140.07400000000001</v>
      </c>
      <c r="I202" s="178"/>
      <c r="L202" s="174"/>
      <c r="M202" s="179"/>
      <c r="T202" s="180"/>
      <c r="AT202" s="175" t="s">
        <v>155</v>
      </c>
      <c r="AU202" s="175" t="s">
        <v>153</v>
      </c>
      <c r="AV202" s="15" t="s">
        <v>146</v>
      </c>
      <c r="AW202" s="15" t="s">
        <v>31</v>
      </c>
      <c r="AX202" s="15" t="s">
        <v>75</v>
      </c>
      <c r="AY202" s="175" t="s">
        <v>145</v>
      </c>
    </row>
    <row r="203" spans="2:51" s="14" customFormat="1">
      <c r="B203" s="168"/>
      <c r="D203" s="154" t="s">
        <v>155</v>
      </c>
      <c r="E203" s="169" t="s">
        <v>1</v>
      </c>
      <c r="F203" s="170" t="s">
        <v>226</v>
      </c>
      <c r="H203" s="169" t="s">
        <v>1</v>
      </c>
      <c r="I203" s="171"/>
      <c r="L203" s="168"/>
      <c r="M203" s="172"/>
      <c r="T203" s="173"/>
      <c r="AT203" s="169" t="s">
        <v>155</v>
      </c>
      <c r="AU203" s="169" t="s">
        <v>153</v>
      </c>
      <c r="AV203" s="14" t="s">
        <v>83</v>
      </c>
      <c r="AW203" s="14" t="s">
        <v>31</v>
      </c>
      <c r="AX203" s="14" t="s">
        <v>75</v>
      </c>
      <c r="AY203" s="169" t="s">
        <v>145</v>
      </c>
    </row>
    <row r="204" spans="2:51" s="12" customFormat="1">
      <c r="B204" s="153"/>
      <c r="D204" s="154" t="s">
        <v>155</v>
      </c>
      <c r="E204" s="155" t="s">
        <v>1</v>
      </c>
      <c r="F204" s="156" t="s">
        <v>222</v>
      </c>
      <c r="H204" s="157">
        <v>10.326000000000001</v>
      </c>
      <c r="I204" s="158"/>
      <c r="L204" s="153"/>
      <c r="M204" s="159"/>
      <c r="T204" s="160"/>
      <c r="AT204" s="155" t="s">
        <v>155</v>
      </c>
      <c r="AU204" s="155" t="s">
        <v>153</v>
      </c>
      <c r="AV204" s="12" t="s">
        <v>153</v>
      </c>
      <c r="AW204" s="12" t="s">
        <v>31</v>
      </c>
      <c r="AX204" s="12" t="s">
        <v>75</v>
      </c>
      <c r="AY204" s="155" t="s">
        <v>145</v>
      </c>
    </row>
    <row r="205" spans="2:51" s="12" customFormat="1">
      <c r="B205" s="153"/>
      <c r="D205" s="154" t="s">
        <v>155</v>
      </c>
      <c r="E205" s="155" t="s">
        <v>1</v>
      </c>
      <c r="F205" s="156" t="s">
        <v>214</v>
      </c>
      <c r="H205" s="157">
        <v>11.688000000000001</v>
      </c>
      <c r="I205" s="158"/>
      <c r="L205" s="153"/>
      <c r="M205" s="159"/>
      <c r="T205" s="160"/>
      <c r="AT205" s="155" t="s">
        <v>155</v>
      </c>
      <c r="AU205" s="155" t="s">
        <v>153</v>
      </c>
      <c r="AV205" s="12" t="s">
        <v>153</v>
      </c>
      <c r="AW205" s="12" t="s">
        <v>31</v>
      </c>
      <c r="AX205" s="12" t="s">
        <v>75</v>
      </c>
      <c r="AY205" s="155" t="s">
        <v>145</v>
      </c>
    </row>
    <row r="206" spans="2:51" s="12" customFormat="1">
      <c r="B206" s="153"/>
      <c r="D206" s="154" t="s">
        <v>155</v>
      </c>
      <c r="E206" s="155" t="s">
        <v>1</v>
      </c>
      <c r="F206" s="156" t="s">
        <v>214</v>
      </c>
      <c r="H206" s="157">
        <v>11.688000000000001</v>
      </c>
      <c r="I206" s="158"/>
      <c r="L206" s="153"/>
      <c r="M206" s="159"/>
      <c r="T206" s="160"/>
      <c r="AT206" s="155" t="s">
        <v>155</v>
      </c>
      <c r="AU206" s="155" t="s">
        <v>153</v>
      </c>
      <c r="AV206" s="12" t="s">
        <v>153</v>
      </c>
      <c r="AW206" s="12" t="s">
        <v>31</v>
      </c>
      <c r="AX206" s="12" t="s">
        <v>75</v>
      </c>
      <c r="AY206" s="155" t="s">
        <v>145</v>
      </c>
    </row>
    <row r="207" spans="2:51" s="12" customFormat="1">
      <c r="B207" s="153"/>
      <c r="D207" s="154" t="s">
        <v>155</v>
      </c>
      <c r="E207" s="155" t="s">
        <v>1</v>
      </c>
      <c r="F207" s="156" t="s">
        <v>223</v>
      </c>
      <c r="H207" s="157">
        <v>12.01</v>
      </c>
      <c r="I207" s="158"/>
      <c r="L207" s="153"/>
      <c r="M207" s="159"/>
      <c r="T207" s="160"/>
      <c r="AT207" s="155" t="s">
        <v>155</v>
      </c>
      <c r="AU207" s="155" t="s">
        <v>153</v>
      </c>
      <c r="AV207" s="12" t="s">
        <v>153</v>
      </c>
      <c r="AW207" s="12" t="s">
        <v>31</v>
      </c>
      <c r="AX207" s="12" t="s">
        <v>75</v>
      </c>
      <c r="AY207" s="155" t="s">
        <v>145</v>
      </c>
    </row>
    <row r="208" spans="2:51" s="12" customFormat="1">
      <c r="B208" s="153"/>
      <c r="D208" s="154" t="s">
        <v>155</v>
      </c>
      <c r="E208" s="155" t="s">
        <v>1</v>
      </c>
      <c r="F208" s="156" t="s">
        <v>224</v>
      </c>
      <c r="H208" s="157">
        <v>12.09</v>
      </c>
      <c r="I208" s="158"/>
      <c r="L208" s="153"/>
      <c r="M208" s="159"/>
      <c r="T208" s="160"/>
      <c r="AT208" s="155" t="s">
        <v>155</v>
      </c>
      <c r="AU208" s="155" t="s">
        <v>153</v>
      </c>
      <c r="AV208" s="12" t="s">
        <v>153</v>
      </c>
      <c r="AW208" s="12" t="s">
        <v>31</v>
      </c>
      <c r="AX208" s="12" t="s">
        <v>75</v>
      </c>
      <c r="AY208" s="155" t="s">
        <v>145</v>
      </c>
    </row>
    <row r="209" spans="2:65" s="12" customFormat="1">
      <c r="B209" s="153"/>
      <c r="D209" s="154" t="s">
        <v>155</v>
      </c>
      <c r="E209" s="155" t="s">
        <v>1</v>
      </c>
      <c r="F209" s="156" t="s">
        <v>214</v>
      </c>
      <c r="H209" s="157">
        <v>11.688000000000001</v>
      </c>
      <c r="I209" s="158"/>
      <c r="L209" s="153"/>
      <c r="M209" s="159"/>
      <c r="T209" s="160"/>
      <c r="AT209" s="155" t="s">
        <v>155</v>
      </c>
      <c r="AU209" s="155" t="s">
        <v>153</v>
      </c>
      <c r="AV209" s="12" t="s">
        <v>153</v>
      </c>
      <c r="AW209" s="12" t="s">
        <v>31</v>
      </c>
      <c r="AX209" s="12" t="s">
        <v>75</v>
      </c>
      <c r="AY209" s="155" t="s">
        <v>145</v>
      </c>
    </row>
    <row r="210" spans="2:65" s="12" customFormat="1">
      <c r="B210" s="153"/>
      <c r="D210" s="154" t="s">
        <v>155</v>
      </c>
      <c r="E210" s="155" t="s">
        <v>1</v>
      </c>
      <c r="F210" s="156" t="s">
        <v>224</v>
      </c>
      <c r="H210" s="157">
        <v>12.09</v>
      </c>
      <c r="I210" s="158"/>
      <c r="L210" s="153"/>
      <c r="M210" s="159"/>
      <c r="T210" s="160"/>
      <c r="AT210" s="155" t="s">
        <v>155</v>
      </c>
      <c r="AU210" s="155" t="s">
        <v>153</v>
      </c>
      <c r="AV210" s="12" t="s">
        <v>153</v>
      </c>
      <c r="AW210" s="12" t="s">
        <v>31</v>
      </c>
      <c r="AX210" s="12" t="s">
        <v>75</v>
      </c>
      <c r="AY210" s="155" t="s">
        <v>145</v>
      </c>
    </row>
    <row r="211" spans="2:65" s="12" customFormat="1">
      <c r="B211" s="153"/>
      <c r="D211" s="154" t="s">
        <v>155</v>
      </c>
      <c r="E211" s="155" t="s">
        <v>1</v>
      </c>
      <c r="F211" s="156" t="s">
        <v>225</v>
      </c>
      <c r="H211" s="157">
        <v>11.286</v>
      </c>
      <c r="I211" s="158"/>
      <c r="L211" s="153"/>
      <c r="M211" s="159"/>
      <c r="T211" s="160"/>
      <c r="AT211" s="155" t="s">
        <v>155</v>
      </c>
      <c r="AU211" s="155" t="s">
        <v>153</v>
      </c>
      <c r="AV211" s="12" t="s">
        <v>153</v>
      </c>
      <c r="AW211" s="12" t="s">
        <v>31</v>
      </c>
      <c r="AX211" s="12" t="s">
        <v>75</v>
      </c>
      <c r="AY211" s="155" t="s">
        <v>145</v>
      </c>
    </row>
    <row r="212" spans="2:65" s="12" customFormat="1">
      <c r="B212" s="153"/>
      <c r="D212" s="154" t="s">
        <v>155</v>
      </c>
      <c r="E212" s="155" t="s">
        <v>1</v>
      </c>
      <c r="F212" s="156" t="s">
        <v>224</v>
      </c>
      <c r="H212" s="157">
        <v>12.09</v>
      </c>
      <c r="I212" s="158"/>
      <c r="L212" s="153"/>
      <c r="M212" s="159"/>
      <c r="T212" s="160"/>
      <c r="AT212" s="155" t="s">
        <v>155</v>
      </c>
      <c r="AU212" s="155" t="s">
        <v>153</v>
      </c>
      <c r="AV212" s="12" t="s">
        <v>153</v>
      </c>
      <c r="AW212" s="12" t="s">
        <v>31</v>
      </c>
      <c r="AX212" s="12" t="s">
        <v>75</v>
      </c>
      <c r="AY212" s="155" t="s">
        <v>145</v>
      </c>
    </row>
    <row r="213" spans="2:65" s="12" customFormat="1">
      <c r="B213" s="153"/>
      <c r="D213" s="154" t="s">
        <v>155</v>
      </c>
      <c r="E213" s="155" t="s">
        <v>1</v>
      </c>
      <c r="F213" s="156" t="s">
        <v>225</v>
      </c>
      <c r="H213" s="157">
        <v>11.286</v>
      </c>
      <c r="I213" s="158"/>
      <c r="L213" s="153"/>
      <c r="M213" s="159"/>
      <c r="T213" s="160"/>
      <c r="AT213" s="155" t="s">
        <v>155</v>
      </c>
      <c r="AU213" s="155" t="s">
        <v>153</v>
      </c>
      <c r="AV213" s="12" t="s">
        <v>153</v>
      </c>
      <c r="AW213" s="12" t="s">
        <v>31</v>
      </c>
      <c r="AX213" s="12" t="s">
        <v>75</v>
      </c>
      <c r="AY213" s="155" t="s">
        <v>145</v>
      </c>
    </row>
    <row r="214" spans="2:65" s="12" customFormat="1">
      <c r="B214" s="153"/>
      <c r="D214" s="154" t="s">
        <v>155</v>
      </c>
      <c r="E214" s="155" t="s">
        <v>1</v>
      </c>
      <c r="F214" s="156" t="s">
        <v>218</v>
      </c>
      <c r="H214" s="157">
        <v>2.6219999999999999</v>
      </c>
      <c r="I214" s="158"/>
      <c r="L214" s="153"/>
      <c r="M214" s="159"/>
      <c r="T214" s="160"/>
      <c r="AT214" s="155" t="s">
        <v>155</v>
      </c>
      <c r="AU214" s="155" t="s">
        <v>153</v>
      </c>
      <c r="AV214" s="12" t="s">
        <v>153</v>
      </c>
      <c r="AW214" s="12" t="s">
        <v>31</v>
      </c>
      <c r="AX214" s="12" t="s">
        <v>75</v>
      </c>
      <c r="AY214" s="155" t="s">
        <v>145</v>
      </c>
    </row>
    <row r="215" spans="2:65" s="12" customFormat="1">
      <c r="B215" s="153"/>
      <c r="D215" s="154" t="s">
        <v>155</v>
      </c>
      <c r="E215" s="155" t="s">
        <v>1</v>
      </c>
      <c r="F215" s="156" t="s">
        <v>227</v>
      </c>
      <c r="H215" s="157">
        <v>7.2359999999999998</v>
      </c>
      <c r="I215" s="158"/>
      <c r="L215" s="153"/>
      <c r="M215" s="159"/>
      <c r="T215" s="160"/>
      <c r="AT215" s="155" t="s">
        <v>155</v>
      </c>
      <c r="AU215" s="155" t="s">
        <v>153</v>
      </c>
      <c r="AV215" s="12" t="s">
        <v>153</v>
      </c>
      <c r="AW215" s="12" t="s">
        <v>31</v>
      </c>
      <c r="AX215" s="12" t="s">
        <v>75</v>
      </c>
      <c r="AY215" s="155" t="s">
        <v>145</v>
      </c>
    </row>
    <row r="216" spans="2:65" s="12" customFormat="1">
      <c r="B216" s="153"/>
      <c r="D216" s="154" t="s">
        <v>155</v>
      </c>
      <c r="E216" s="155" t="s">
        <v>1</v>
      </c>
      <c r="F216" s="156" t="s">
        <v>222</v>
      </c>
      <c r="H216" s="157">
        <v>10.326000000000001</v>
      </c>
      <c r="I216" s="158"/>
      <c r="L216" s="153"/>
      <c r="M216" s="159"/>
      <c r="T216" s="160"/>
      <c r="AT216" s="155" t="s">
        <v>155</v>
      </c>
      <c r="AU216" s="155" t="s">
        <v>153</v>
      </c>
      <c r="AV216" s="12" t="s">
        <v>153</v>
      </c>
      <c r="AW216" s="12" t="s">
        <v>31</v>
      </c>
      <c r="AX216" s="12" t="s">
        <v>75</v>
      </c>
      <c r="AY216" s="155" t="s">
        <v>145</v>
      </c>
    </row>
    <row r="217" spans="2:65" s="15" customFormat="1">
      <c r="B217" s="174"/>
      <c r="D217" s="154" t="s">
        <v>155</v>
      </c>
      <c r="E217" s="175" t="s">
        <v>1</v>
      </c>
      <c r="F217" s="176" t="s">
        <v>220</v>
      </c>
      <c r="H217" s="177">
        <v>136.42600000000002</v>
      </c>
      <c r="I217" s="178"/>
      <c r="L217" s="174"/>
      <c r="M217" s="179"/>
      <c r="T217" s="180"/>
      <c r="AT217" s="175" t="s">
        <v>155</v>
      </c>
      <c r="AU217" s="175" t="s">
        <v>153</v>
      </c>
      <c r="AV217" s="15" t="s">
        <v>146</v>
      </c>
      <c r="AW217" s="15" t="s">
        <v>31</v>
      </c>
      <c r="AX217" s="15" t="s">
        <v>75</v>
      </c>
      <c r="AY217" s="175" t="s">
        <v>145</v>
      </c>
    </row>
    <row r="218" spans="2:65" s="13" customFormat="1">
      <c r="B218" s="161"/>
      <c r="D218" s="154" t="s">
        <v>155</v>
      </c>
      <c r="E218" s="162" t="s">
        <v>1</v>
      </c>
      <c r="F218" s="163" t="s">
        <v>159</v>
      </c>
      <c r="H218" s="164">
        <v>382.73799999999989</v>
      </c>
      <c r="I218" s="165"/>
      <c r="L218" s="161"/>
      <c r="M218" s="166"/>
      <c r="T218" s="167"/>
      <c r="AT218" s="162" t="s">
        <v>155</v>
      </c>
      <c r="AU218" s="162" t="s">
        <v>153</v>
      </c>
      <c r="AV218" s="13" t="s">
        <v>152</v>
      </c>
      <c r="AW218" s="13" t="s">
        <v>31</v>
      </c>
      <c r="AX218" s="13" t="s">
        <v>83</v>
      </c>
      <c r="AY218" s="162" t="s">
        <v>145</v>
      </c>
    </row>
    <row r="219" spans="2:65" s="1" customFormat="1" ht="33" customHeight="1">
      <c r="B219" s="32"/>
      <c r="C219" s="139" t="s">
        <v>228</v>
      </c>
      <c r="D219" s="139" t="s">
        <v>148</v>
      </c>
      <c r="E219" s="140" t="s">
        <v>229</v>
      </c>
      <c r="F219" s="141" t="s">
        <v>230</v>
      </c>
      <c r="G219" s="142" t="s">
        <v>188</v>
      </c>
      <c r="H219" s="143">
        <v>45.442</v>
      </c>
      <c r="I219" s="144"/>
      <c r="J219" s="145">
        <f>ROUND(I219*H219,2)</f>
        <v>0</v>
      </c>
      <c r="K219" s="146"/>
      <c r="L219" s="32"/>
      <c r="M219" s="147" t="s">
        <v>1</v>
      </c>
      <c r="N219" s="148" t="s">
        <v>41</v>
      </c>
      <c r="P219" s="149">
        <f>O219*H219</f>
        <v>0</v>
      </c>
      <c r="Q219" s="149">
        <v>0.1112445</v>
      </c>
      <c r="R219" s="149">
        <f>Q219*H219</f>
        <v>5.0551725689999998</v>
      </c>
      <c r="S219" s="149">
        <v>0</v>
      </c>
      <c r="T219" s="150">
        <f>S219*H219</f>
        <v>0</v>
      </c>
      <c r="AR219" s="151" t="s">
        <v>152</v>
      </c>
      <c r="AT219" s="151" t="s">
        <v>148</v>
      </c>
      <c r="AU219" s="151" t="s">
        <v>153</v>
      </c>
      <c r="AY219" s="17" t="s">
        <v>145</v>
      </c>
      <c r="BE219" s="152">
        <f>IF(N219="základná",J219,0)</f>
        <v>0</v>
      </c>
      <c r="BF219" s="152">
        <f>IF(N219="znížená",J219,0)</f>
        <v>0</v>
      </c>
      <c r="BG219" s="152">
        <f>IF(N219="zákl. prenesená",J219,0)</f>
        <v>0</v>
      </c>
      <c r="BH219" s="152">
        <f>IF(N219="zníž. prenesená",J219,0)</f>
        <v>0</v>
      </c>
      <c r="BI219" s="152">
        <f>IF(N219="nulová",J219,0)</f>
        <v>0</v>
      </c>
      <c r="BJ219" s="17" t="s">
        <v>153</v>
      </c>
      <c r="BK219" s="152">
        <f>ROUND(I219*H219,2)</f>
        <v>0</v>
      </c>
      <c r="BL219" s="17" t="s">
        <v>152</v>
      </c>
      <c r="BM219" s="151" t="s">
        <v>231</v>
      </c>
    </row>
    <row r="220" spans="2:65" s="14" customFormat="1">
      <c r="B220" s="168"/>
      <c r="D220" s="154" t="s">
        <v>155</v>
      </c>
      <c r="E220" s="169" t="s">
        <v>1</v>
      </c>
      <c r="F220" s="170" t="s">
        <v>212</v>
      </c>
      <c r="H220" s="169" t="s">
        <v>1</v>
      </c>
      <c r="I220" s="171"/>
      <c r="L220" s="168"/>
      <c r="M220" s="172"/>
      <c r="T220" s="173"/>
      <c r="AT220" s="169" t="s">
        <v>155</v>
      </c>
      <c r="AU220" s="169" t="s">
        <v>153</v>
      </c>
      <c r="AV220" s="14" t="s">
        <v>83</v>
      </c>
      <c r="AW220" s="14" t="s">
        <v>31</v>
      </c>
      <c r="AX220" s="14" t="s">
        <v>75</v>
      </c>
      <c r="AY220" s="169" t="s">
        <v>145</v>
      </c>
    </row>
    <row r="221" spans="2:65" s="12" customFormat="1">
      <c r="B221" s="153"/>
      <c r="D221" s="154" t="s">
        <v>155</v>
      </c>
      <c r="E221" s="155" t="s">
        <v>1</v>
      </c>
      <c r="F221" s="156" t="s">
        <v>232</v>
      </c>
      <c r="H221" s="157">
        <v>21.327999999999999</v>
      </c>
      <c r="I221" s="158"/>
      <c r="L221" s="153"/>
      <c r="M221" s="159"/>
      <c r="T221" s="160"/>
      <c r="AT221" s="155" t="s">
        <v>155</v>
      </c>
      <c r="AU221" s="155" t="s">
        <v>153</v>
      </c>
      <c r="AV221" s="12" t="s">
        <v>153</v>
      </c>
      <c r="AW221" s="12" t="s">
        <v>31</v>
      </c>
      <c r="AX221" s="12" t="s">
        <v>75</v>
      </c>
      <c r="AY221" s="155" t="s">
        <v>145</v>
      </c>
    </row>
    <row r="222" spans="2:65" s="12" customFormat="1">
      <c r="B222" s="153"/>
      <c r="D222" s="154" t="s">
        <v>155</v>
      </c>
      <c r="E222" s="155" t="s">
        <v>1</v>
      </c>
      <c r="F222" s="156" t="s">
        <v>233</v>
      </c>
      <c r="H222" s="157">
        <v>12.404</v>
      </c>
      <c r="I222" s="158"/>
      <c r="L222" s="153"/>
      <c r="M222" s="159"/>
      <c r="T222" s="160"/>
      <c r="AT222" s="155" t="s">
        <v>155</v>
      </c>
      <c r="AU222" s="155" t="s">
        <v>153</v>
      </c>
      <c r="AV222" s="12" t="s">
        <v>153</v>
      </c>
      <c r="AW222" s="12" t="s">
        <v>31</v>
      </c>
      <c r="AX222" s="12" t="s">
        <v>75</v>
      </c>
      <c r="AY222" s="155" t="s">
        <v>145</v>
      </c>
    </row>
    <row r="223" spans="2:65" s="12" customFormat="1">
      <c r="B223" s="153"/>
      <c r="D223" s="154" t="s">
        <v>155</v>
      </c>
      <c r="E223" s="155" t="s">
        <v>1</v>
      </c>
      <c r="F223" s="156" t="s">
        <v>234</v>
      </c>
      <c r="H223" s="157">
        <v>5.8550000000000004</v>
      </c>
      <c r="I223" s="158"/>
      <c r="L223" s="153"/>
      <c r="M223" s="159"/>
      <c r="T223" s="160"/>
      <c r="AT223" s="155" t="s">
        <v>155</v>
      </c>
      <c r="AU223" s="155" t="s">
        <v>153</v>
      </c>
      <c r="AV223" s="12" t="s">
        <v>153</v>
      </c>
      <c r="AW223" s="12" t="s">
        <v>31</v>
      </c>
      <c r="AX223" s="12" t="s">
        <v>75</v>
      </c>
      <c r="AY223" s="155" t="s">
        <v>145</v>
      </c>
    </row>
    <row r="224" spans="2:65" s="14" customFormat="1">
      <c r="B224" s="168"/>
      <c r="D224" s="154" t="s">
        <v>155</v>
      </c>
      <c r="E224" s="169" t="s">
        <v>1</v>
      </c>
      <c r="F224" s="170" t="s">
        <v>221</v>
      </c>
      <c r="H224" s="169" t="s">
        <v>1</v>
      </c>
      <c r="I224" s="171"/>
      <c r="L224" s="168"/>
      <c r="M224" s="172"/>
      <c r="T224" s="173"/>
      <c r="AT224" s="169" t="s">
        <v>155</v>
      </c>
      <c r="AU224" s="169" t="s">
        <v>153</v>
      </c>
      <c r="AV224" s="14" t="s">
        <v>83</v>
      </c>
      <c r="AW224" s="14" t="s">
        <v>31</v>
      </c>
      <c r="AX224" s="14" t="s">
        <v>75</v>
      </c>
      <c r="AY224" s="169" t="s">
        <v>145</v>
      </c>
    </row>
    <row r="225" spans="2:65" s="12" customFormat="1">
      <c r="B225" s="153"/>
      <c r="D225" s="154" t="s">
        <v>155</v>
      </c>
      <c r="E225" s="155" t="s">
        <v>1</v>
      </c>
      <c r="F225" s="156" t="s">
        <v>234</v>
      </c>
      <c r="H225" s="157">
        <v>5.8550000000000004</v>
      </c>
      <c r="I225" s="158"/>
      <c r="L225" s="153"/>
      <c r="M225" s="159"/>
      <c r="T225" s="160"/>
      <c r="AT225" s="155" t="s">
        <v>155</v>
      </c>
      <c r="AU225" s="155" t="s">
        <v>153</v>
      </c>
      <c r="AV225" s="12" t="s">
        <v>153</v>
      </c>
      <c r="AW225" s="12" t="s">
        <v>31</v>
      </c>
      <c r="AX225" s="12" t="s">
        <v>75</v>
      </c>
      <c r="AY225" s="155" t="s">
        <v>145</v>
      </c>
    </row>
    <row r="226" spans="2:65" s="13" customFormat="1">
      <c r="B226" s="161"/>
      <c r="D226" s="154" t="s">
        <v>155</v>
      </c>
      <c r="E226" s="162" t="s">
        <v>1</v>
      </c>
      <c r="F226" s="163" t="s">
        <v>159</v>
      </c>
      <c r="H226" s="164">
        <v>45.442000000000007</v>
      </c>
      <c r="I226" s="165"/>
      <c r="L226" s="161"/>
      <c r="M226" s="166"/>
      <c r="T226" s="167"/>
      <c r="AT226" s="162" t="s">
        <v>155</v>
      </c>
      <c r="AU226" s="162" t="s">
        <v>153</v>
      </c>
      <c r="AV226" s="13" t="s">
        <v>152</v>
      </c>
      <c r="AW226" s="13" t="s">
        <v>31</v>
      </c>
      <c r="AX226" s="13" t="s">
        <v>83</v>
      </c>
      <c r="AY226" s="162" t="s">
        <v>145</v>
      </c>
    </row>
    <row r="227" spans="2:65" s="1" customFormat="1" ht="24.2" customHeight="1">
      <c r="B227" s="32"/>
      <c r="C227" s="139" t="s">
        <v>235</v>
      </c>
      <c r="D227" s="139" t="s">
        <v>148</v>
      </c>
      <c r="E227" s="140" t="s">
        <v>236</v>
      </c>
      <c r="F227" s="141" t="s">
        <v>237</v>
      </c>
      <c r="G227" s="142" t="s">
        <v>238</v>
      </c>
      <c r="H227" s="143">
        <v>383.24</v>
      </c>
      <c r="I227" s="144"/>
      <c r="J227" s="145">
        <f>ROUND(I227*H227,2)</f>
        <v>0</v>
      </c>
      <c r="K227" s="146"/>
      <c r="L227" s="32"/>
      <c r="M227" s="147" t="s">
        <v>1</v>
      </c>
      <c r="N227" s="148" t="s">
        <v>41</v>
      </c>
      <c r="P227" s="149">
        <f>O227*H227</f>
        <v>0</v>
      </c>
      <c r="Q227" s="149">
        <v>5.1055999999999996E-4</v>
      </c>
      <c r="R227" s="149">
        <f>Q227*H227</f>
        <v>0.19566701439999998</v>
      </c>
      <c r="S227" s="149">
        <v>0</v>
      </c>
      <c r="T227" s="150">
        <f>S227*H227</f>
        <v>0</v>
      </c>
      <c r="AR227" s="151" t="s">
        <v>152</v>
      </c>
      <c r="AT227" s="151" t="s">
        <v>148</v>
      </c>
      <c r="AU227" s="151" t="s">
        <v>153</v>
      </c>
      <c r="AY227" s="17" t="s">
        <v>145</v>
      </c>
      <c r="BE227" s="152">
        <f>IF(N227="základná",J227,0)</f>
        <v>0</v>
      </c>
      <c r="BF227" s="152">
        <f>IF(N227="znížená",J227,0)</f>
        <v>0</v>
      </c>
      <c r="BG227" s="152">
        <f>IF(N227="zákl. prenesená",J227,0)</f>
        <v>0</v>
      </c>
      <c r="BH227" s="152">
        <f>IF(N227="zníž. prenesená",J227,0)</f>
        <v>0</v>
      </c>
      <c r="BI227" s="152">
        <f>IF(N227="nulová",J227,0)</f>
        <v>0</v>
      </c>
      <c r="BJ227" s="17" t="s">
        <v>153</v>
      </c>
      <c r="BK227" s="152">
        <f>ROUND(I227*H227,2)</f>
        <v>0</v>
      </c>
      <c r="BL227" s="17" t="s">
        <v>152</v>
      </c>
      <c r="BM227" s="151" t="s">
        <v>239</v>
      </c>
    </row>
    <row r="228" spans="2:65" s="12" customFormat="1">
      <c r="B228" s="153"/>
      <c r="D228" s="154" t="s">
        <v>155</v>
      </c>
      <c r="E228" s="155" t="s">
        <v>1</v>
      </c>
      <c r="F228" s="156" t="s">
        <v>240</v>
      </c>
      <c r="H228" s="157">
        <v>120.6</v>
      </c>
      <c r="I228" s="158"/>
      <c r="L228" s="153"/>
      <c r="M228" s="159"/>
      <c r="T228" s="160"/>
      <c r="AT228" s="155" t="s">
        <v>155</v>
      </c>
      <c r="AU228" s="155" t="s">
        <v>153</v>
      </c>
      <c r="AV228" s="12" t="s">
        <v>153</v>
      </c>
      <c r="AW228" s="12" t="s">
        <v>31</v>
      </c>
      <c r="AX228" s="12" t="s">
        <v>75</v>
      </c>
      <c r="AY228" s="155" t="s">
        <v>145</v>
      </c>
    </row>
    <row r="229" spans="2:65" s="12" customFormat="1">
      <c r="B229" s="153"/>
      <c r="D229" s="154" t="s">
        <v>155</v>
      </c>
      <c r="E229" s="155" t="s">
        <v>1</v>
      </c>
      <c r="F229" s="156" t="s">
        <v>241</v>
      </c>
      <c r="H229" s="157">
        <v>131.32</v>
      </c>
      <c r="I229" s="158"/>
      <c r="L229" s="153"/>
      <c r="M229" s="159"/>
      <c r="T229" s="160"/>
      <c r="AT229" s="155" t="s">
        <v>155</v>
      </c>
      <c r="AU229" s="155" t="s">
        <v>153</v>
      </c>
      <c r="AV229" s="12" t="s">
        <v>153</v>
      </c>
      <c r="AW229" s="12" t="s">
        <v>31</v>
      </c>
      <c r="AX229" s="12" t="s">
        <v>75</v>
      </c>
      <c r="AY229" s="155" t="s">
        <v>145</v>
      </c>
    </row>
    <row r="230" spans="2:65" s="12" customFormat="1">
      <c r="B230" s="153"/>
      <c r="D230" s="154" t="s">
        <v>155</v>
      </c>
      <c r="E230" s="155" t="s">
        <v>1</v>
      </c>
      <c r="F230" s="156" t="s">
        <v>242</v>
      </c>
      <c r="H230" s="157">
        <v>131.32</v>
      </c>
      <c r="I230" s="158"/>
      <c r="L230" s="153"/>
      <c r="M230" s="159"/>
      <c r="T230" s="160"/>
      <c r="AT230" s="155" t="s">
        <v>155</v>
      </c>
      <c r="AU230" s="155" t="s">
        <v>153</v>
      </c>
      <c r="AV230" s="12" t="s">
        <v>153</v>
      </c>
      <c r="AW230" s="12" t="s">
        <v>31</v>
      </c>
      <c r="AX230" s="12" t="s">
        <v>75</v>
      </c>
      <c r="AY230" s="155" t="s">
        <v>145</v>
      </c>
    </row>
    <row r="231" spans="2:65" s="13" customFormat="1">
      <c r="B231" s="161"/>
      <c r="D231" s="154" t="s">
        <v>155</v>
      </c>
      <c r="E231" s="162" t="s">
        <v>1</v>
      </c>
      <c r="F231" s="163" t="s">
        <v>159</v>
      </c>
      <c r="H231" s="164">
        <v>383.24</v>
      </c>
      <c r="I231" s="165"/>
      <c r="L231" s="161"/>
      <c r="M231" s="166"/>
      <c r="T231" s="167"/>
      <c r="AT231" s="162" t="s">
        <v>155</v>
      </c>
      <c r="AU231" s="162" t="s">
        <v>153</v>
      </c>
      <c r="AV231" s="13" t="s">
        <v>152</v>
      </c>
      <c r="AW231" s="13" t="s">
        <v>31</v>
      </c>
      <c r="AX231" s="13" t="s">
        <v>83</v>
      </c>
      <c r="AY231" s="162" t="s">
        <v>145</v>
      </c>
    </row>
    <row r="232" spans="2:65" s="1" customFormat="1" ht="24.2" customHeight="1">
      <c r="B232" s="32"/>
      <c r="C232" s="139" t="s">
        <v>243</v>
      </c>
      <c r="D232" s="139" t="s">
        <v>148</v>
      </c>
      <c r="E232" s="140" t="s">
        <v>244</v>
      </c>
      <c r="F232" s="141" t="s">
        <v>245</v>
      </c>
      <c r="G232" s="142" t="s">
        <v>238</v>
      </c>
      <c r="H232" s="143">
        <v>40.04</v>
      </c>
      <c r="I232" s="144"/>
      <c r="J232" s="145">
        <f>ROUND(I232*H232,2)</f>
        <v>0</v>
      </c>
      <c r="K232" s="146"/>
      <c r="L232" s="32"/>
      <c r="M232" s="147" t="s">
        <v>1</v>
      </c>
      <c r="N232" s="148" t="s">
        <v>41</v>
      </c>
      <c r="P232" s="149">
        <f>O232*H232</f>
        <v>0</v>
      </c>
      <c r="Q232" s="149">
        <v>1E-4</v>
      </c>
      <c r="R232" s="149">
        <f>Q232*H232</f>
        <v>4.0039999999999997E-3</v>
      </c>
      <c r="S232" s="149">
        <v>0</v>
      </c>
      <c r="T232" s="150">
        <f>S232*H232</f>
        <v>0</v>
      </c>
      <c r="AR232" s="151" t="s">
        <v>152</v>
      </c>
      <c r="AT232" s="151" t="s">
        <v>148</v>
      </c>
      <c r="AU232" s="151" t="s">
        <v>153</v>
      </c>
      <c r="AY232" s="17" t="s">
        <v>145</v>
      </c>
      <c r="BE232" s="152">
        <f>IF(N232="základná",J232,0)</f>
        <v>0</v>
      </c>
      <c r="BF232" s="152">
        <f>IF(N232="znížená",J232,0)</f>
        <v>0</v>
      </c>
      <c r="BG232" s="152">
        <f>IF(N232="zákl. prenesená",J232,0)</f>
        <v>0</v>
      </c>
      <c r="BH232" s="152">
        <f>IF(N232="zníž. prenesená",J232,0)</f>
        <v>0</v>
      </c>
      <c r="BI232" s="152">
        <f>IF(N232="nulová",J232,0)</f>
        <v>0</v>
      </c>
      <c r="BJ232" s="17" t="s">
        <v>153</v>
      </c>
      <c r="BK232" s="152">
        <f>ROUND(I232*H232,2)</f>
        <v>0</v>
      </c>
      <c r="BL232" s="17" t="s">
        <v>152</v>
      </c>
      <c r="BM232" s="151" t="s">
        <v>246</v>
      </c>
    </row>
    <row r="233" spans="2:65" s="12" customFormat="1">
      <c r="B233" s="153"/>
      <c r="D233" s="154" t="s">
        <v>155</v>
      </c>
      <c r="E233" s="155" t="s">
        <v>1</v>
      </c>
      <c r="F233" s="156" t="s">
        <v>247</v>
      </c>
      <c r="H233" s="157">
        <v>8.6999999999999993</v>
      </c>
      <c r="I233" s="158"/>
      <c r="L233" s="153"/>
      <c r="M233" s="159"/>
      <c r="T233" s="160"/>
      <c r="AT233" s="155" t="s">
        <v>155</v>
      </c>
      <c r="AU233" s="155" t="s">
        <v>153</v>
      </c>
      <c r="AV233" s="12" t="s">
        <v>153</v>
      </c>
      <c r="AW233" s="12" t="s">
        <v>31</v>
      </c>
      <c r="AX233" s="12" t="s">
        <v>75</v>
      </c>
      <c r="AY233" s="155" t="s">
        <v>145</v>
      </c>
    </row>
    <row r="234" spans="2:65" s="12" customFormat="1">
      <c r="B234" s="153"/>
      <c r="D234" s="154" t="s">
        <v>155</v>
      </c>
      <c r="E234" s="155" t="s">
        <v>1</v>
      </c>
      <c r="F234" s="156" t="s">
        <v>248</v>
      </c>
      <c r="H234" s="157">
        <v>12</v>
      </c>
      <c r="I234" s="158"/>
      <c r="L234" s="153"/>
      <c r="M234" s="159"/>
      <c r="T234" s="160"/>
      <c r="AT234" s="155" t="s">
        <v>155</v>
      </c>
      <c r="AU234" s="155" t="s">
        <v>153</v>
      </c>
      <c r="AV234" s="12" t="s">
        <v>153</v>
      </c>
      <c r="AW234" s="12" t="s">
        <v>31</v>
      </c>
      <c r="AX234" s="12" t="s">
        <v>75</v>
      </c>
      <c r="AY234" s="155" t="s">
        <v>145</v>
      </c>
    </row>
    <row r="235" spans="2:65" s="12" customFormat="1">
      <c r="B235" s="153"/>
      <c r="D235" s="154" t="s">
        <v>155</v>
      </c>
      <c r="E235" s="155" t="s">
        <v>1</v>
      </c>
      <c r="F235" s="156" t="s">
        <v>249</v>
      </c>
      <c r="H235" s="157">
        <v>19.34</v>
      </c>
      <c r="I235" s="158"/>
      <c r="L235" s="153"/>
      <c r="M235" s="159"/>
      <c r="T235" s="160"/>
      <c r="AT235" s="155" t="s">
        <v>155</v>
      </c>
      <c r="AU235" s="155" t="s">
        <v>153</v>
      </c>
      <c r="AV235" s="12" t="s">
        <v>153</v>
      </c>
      <c r="AW235" s="12" t="s">
        <v>31</v>
      </c>
      <c r="AX235" s="12" t="s">
        <v>75</v>
      </c>
      <c r="AY235" s="155" t="s">
        <v>145</v>
      </c>
    </row>
    <row r="236" spans="2:65" s="13" customFormat="1">
      <c r="B236" s="161"/>
      <c r="D236" s="154" t="s">
        <v>155</v>
      </c>
      <c r="E236" s="162" t="s">
        <v>1</v>
      </c>
      <c r="F236" s="163" t="s">
        <v>159</v>
      </c>
      <c r="H236" s="164">
        <v>40.04</v>
      </c>
      <c r="I236" s="165"/>
      <c r="L236" s="161"/>
      <c r="M236" s="166"/>
      <c r="T236" s="167"/>
      <c r="AT236" s="162" t="s">
        <v>155</v>
      </c>
      <c r="AU236" s="162" t="s">
        <v>153</v>
      </c>
      <c r="AV236" s="13" t="s">
        <v>152</v>
      </c>
      <c r="AW236" s="13" t="s">
        <v>31</v>
      </c>
      <c r="AX236" s="13" t="s">
        <v>83</v>
      </c>
      <c r="AY236" s="162" t="s">
        <v>145</v>
      </c>
    </row>
    <row r="237" spans="2:65" s="1" customFormat="1" ht="24.2" customHeight="1">
      <c r="B237" s="32"/>
      <c r="C237" s="139" t="s">
        <v>250</v>
      </c>
      <c r="D237" s="139" t="s">
        <v>148</v>
      </c>
      <c r="E237" s="140" t="s">
        <v>251</v>
      </c>
      <c r="F237" s="141" t="s">
        <v>252</v>
      </c>
      <c r="G237" s="142" t="s">
        <v>238</v>
      </c>
      <c r="H237" s="143">
        <v>203.27</v>
      </c>
      <c r="I237" s="144"/>
      <c r="J237" s="145">
        <f>ROUND(I237*H237,2)</f>
        <v>0</v>
      </c>
      <c r="K237" s="146"/>
      <c r="L237" s="32"/>
      <c r="M237" s="147" t="s">
        <v>1</v>
      </c>
      <c r="N237" s="148" t="s">
        <v>41</v>
      </c>
      <c r="P237" s="149">
        <f>O237*H237</f>
        <v>0</v>
      </c>
      <c r="Q237" s="149">
        <v>1.4999999999999999E-4</v>
      </c>
      <c r="R237" s="149">
        <f>Q237*H237</f>
        <v>3.04905E-2</v>
      </c>
      <c r="S237" s="149">
        <v>0</v>
      </c>
      <c r="T237" s="150">
        <f>S237*H237</f>
        <v>0</v>
      </c>
      <c r="AR237" s="151" t="s">
        <v>152</v>
      </c>
      <c r="AT237" s="151" t="s">
        <v>148</v>
      </c>
      <c r="AU237" s="151" t="s">
        <v>153</v>
      </c>
      <c r="AY237" s="17" t="s">
        <v>145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7" t="s">
        <v>153</v>
      </c>
      <c r="BK237" s="152">
        <f>ROUND(I237*H237,2)</f>
        <v>0</v>
      </c>
      <c r="BL237" s="17" t="s">
        <v>152</v>
      </c>
      <c r="BM237" s="151" t="s">
        <v>253</v>
      </c>
    </row>
    <row r="238" spans="2:65" s="14" customFormat="1">
      <c r="B238" s="168"/>
      <c r="D238" s="154" t="s">
        <v>155</v>
      </c>
      <c r="E238" s="169" t="s">
        <v>1</v>
      </c>
      <c r="F238" s="170" t="s">
        <v>254</v>
      </c>
      <c r="H238" s="169" t="s">
        <v>1</v>
      </c>
      <c r="I238" s="171"/>
      <c r="L238" s="168"/>
      <c r="M238" s="172"/>
      <c r="T238" s="173"/>
      <c r="AT238" s="169" t="s">
        <v>155</v>
      </c>
      <c r="AU238" s="169" t="s">
        <v>153</v>
      </c>
      <c r="AV238" s="14" t="s">
        <v>83</v>
      </c>
      <c r="AW238" s="14" t="s">
        <v>31</v>
      </c>
      <c r="AX238" s="14" t="s">
        <v>75</v>
      </c>
      <c r="AY238" s="169" t="s">
        <v>145</v>
      </c>
    </row>
    <row r="239" spans="2:65" s="14" customFormat="1">
      <c r="B239" s="168"/>
      <c r="D239" s="154" t="s">
        <v>155</v>
      </c>
      <c r="E239" s="169" t="s">
        <v>1</v>
      </c>
      <c r="F239" s="170" t="s">
        <v>212</v>
      </c>
      <c r="H239" s="169" t="s">
        <v>1</v>
      </c>
      <c r="I239" s="171"/>
      <c r="L239" s="168"/>
      <c r="M239" s="172"/>
      <c r="T239" s="173"/>
      <c r="AT239" s="169" t="s">
        <v>155</v>
      </c>
      <c r="AU239" s="169" t="s">
        <v>153</v>
      </c>
      <c r="AV239" s="14" t="s">
        <v>83</v>
      </c>
      <c r="AW239" s="14" t="s">
        <v>31</v>
      </c>
      <c r="AX239" s="14" t="s">
        <v>75</v>
      </c>
      <c r="AY239" s="169" t="s">
        <v>145</v>
      </c>
    </row>
    <row r="240" spans="2:65" s="12" customFormat="1">
      <c r="B240" s="153"/>
      <c r="D240" s="154" t="s">
        <v>155</v>
      </c>
      <c r="E240" s="155" t="s">
        <v>1</v>
      </c>
      <c r="F240" s="156" t="s">
        <v>255</v>
      </c>
      <c r="H240" s="157">
        <v>4.4000000000000004</v>
      </c>
      <c r="I240" s="158"/>
      <c r="L240" s="153"/>
      <c r="M240" s="159"/>
      <c r="T240" s="160"/>
      <c r="AT240" s="155" t="s">
        <v>155</v>
      </c>
      <c r="AU240" s="155" t="s">
        <v>153</v>
      </c>
      <c r="AV240" s="12" t="s">
        <v>153</v>
      </c>
      <c r="AW240" s="12" t="s">
        <v>31</v>
      </c>
      <c r="AX240" s="12" t="s">
        <v>75</v>
      </c>
      <c r="AY240" s="155" t="s">
        <v>145</v>
      </c>
    </row>
    <row r="241" spans="2:51" s="12" customFormat="1">
      <c r="B241" s="153"/>
      <c r="D241" s="154" t="s">
        <v>155</v>
      </c>
      <c r="E241" s="155" t="s">
        <v>1</v>
      </c>
      <c r="F241" s="156" t="s">
        <v>256</v>
      </c>
      <c r="H241" s="157">
        <v>5.63</v>
      </c>
      <c r="I241" s="158"/>
      <c r="L241" s="153"/>
      <c r="M241" s="159"/>
      <c r="T241" s="160"/>
      <c r="AT241" s="155" t="s">
        <v>155</v>
      </c>
      <c r="AU241" s="155" t="s">
        <v>153</v>
      </c>
      <c r="AV241" s="12" t="s">
        <v>153</v>
      </c>
      <c r="AW241" s="12" t="s">
        <v>31</v>
      </c>
      <c r="AX241" s="12" t="s">
        <v>75</v>
      </c>
      <c r="AY241" s="155" t="s">
        <v>145</v>
      </c>
    </row>
    <row r="242" spans="2:51" s="12" customFormat="1">
      <c r="B242" s="153"/>
      <c r="D242" s="154" t="s">
        <v>155</v>
      </c>
      <c r="E242" s="155" t="s">
        <v>1</v>
      </c>
      <c r="F242" s="156" t="s">
        <v>256</v>
      </c>
      <c r="H242" s="157">
        <v>5.63</v>
      </c>
      <c r="I242" s="158"/>
      <c r="L242" s="153"/>
      <c r="M242" s="159"/>
      <c r="T242" s="160"/>
      <c r="AT242" s="155" t="s">
        <v>155</v>
      </c>
      <c r="AU242" s="155" t="s">
        <v>153</v>
      </c>
      <c r="AV242" s="12" t="s">
        <v>153</v>
      </c>
      <c r="AW242" s="12" t="s">
        <v>31</v>
      </c>
      <c r="AX242" s="12" t="s">
        <v>75</v>
      </c>
      <c r="AY242" s="155" t="s">
        <v>145</v>
      </c>
    </row>
    <row r="243" spans="2:51" s="12" customFormat="1">
      <c r="B243" s="153"/>
      <c r="D243" s="154" t="s">
        <v>155</v>
      </c>
      <c r="E243" s="155" t="s">
        <v>1</v>
      </c>
      <c r="F243" s="156" t="s">
        <v>257</v>
      </c>
      <c r="H243" s="157">
        <v>5.75</v>
      </c>
      <c r="I243" s="158"/>
      <c r="L243" s="153"/>
      <c r="M243" s="159"/>
      <c r="T243" s="160"/>
      <c r="AT243" s="155" t="s">
        <v>155</v>
      </c>
      <c r="AU243" s="155" t="s">
        <v>153</v>
      </c>
      <c r="AV243" s="12" t="s">
        <v>153</v>
      </c>
      <c r="AW243" s="12" t="s">
        <v>31</v>
      </c>
      <c r="AX243" s="12" t="s">
        <v>75</v>
      </c>
      <c r="AY243" s="155" t="s">
        <v>145</v>
      </c>
    </row>
    <row r="244" spans="2:51" s="12" customFormat="1">
      <c r="B244" s="153"/>
      <c r="D244" s="154" t="s">
        <v>155</v>
      </c>
      <c r="E244" s="155" t="s">
        <v>1</v>
      </c>
      <c r="F244" s="156" t="s">
        <v>258</v>
      </c>
      <c r="H244" s="157">
        <v>5.78</v>
      </c>
      <c r="I244" s="158"/>
      <c r="L244" s="153"/>
      <c r="M244" s="159"/>
      <c r="T244" s="160"/>
      <c r="AT244" s="155" t="s">
        <v>155</v>
      </c>
      <c r="AU244" s="155" t="s">
        <v>153</v>
      </c>
      <c r="AV244" s="12" t="s">
        <v>153</v>
      </c>
      <c r="AW244" s="12" t="s">
        <v>31</v>
      </c>
      <c r="AX244" s="12" t="s">
        <v>75</v>
      </c>
      <c r="AY244" s="155" t="s">
        <v>145</v>
      </c>
    </row>
    <row r="245" spans="2:51" s="12" customFormat="1">
      <c r="B245" s="153"/>
      <c r="D245" s="154" t="s">
        <v>155</v>
      </c>
      <c r="E245" s="155" t="s">
        <v>1</v>
      </c>
      <c r="F245" s="156" t="s">
        <v>256</v>
      </c>
      <c r="H245" s="157">
        <v>5.63</v>
      </c>
      <c r="I245" s="158"/>
      <c r="L245" s="153"/>
      <c r="M245" s="159"/>
      <c r="T245" s="160"/>
      <c r="AT245" s="155" t="s">
        <v>155</v>
      </c>
      <c r="AU245" s="155" t="s">
        <v>153</v>
      </c>
      <c r="AV245" s="12" t="s">
        <v>153</v>
      </c>
      <c r="AW245" s="12" t="s">
        <v>31</v>
      </c>
      <c r="AX245" s="12" t="s">
        <v>75</v>
      </c>
      <c r="AY245" s="155" t="s">
        <v>145</v>
      </c>
    </row>
    <row r="246" spans="2:51" s="12" customFormat="1">
      <c r="B246" s="153"/>
      <c r="D246" s="154" t="s">
        <v>155</v>
      </c>
      <c r="E246" s="155" t="s">
        <v>1</v>
      </c>
      <c r="F246" s="156" t="s">
        <v>258</v>
      </c>
      <c r="H246" s="157">
        <v>5.78</v>
      </c>
      <c r="I246" s="158"/>
      <c r="L246" s="153"/>
      <c r="M246" s="159"/>
      <c r="T246" s="160"/>
      <c r="AT246" s="155" t="s">
        <v>155</v>
      </c>
      <c r="AU246" s="155" t="s">
        <v>153</v>
      </c>
      <c r="AV246" s="12" t="s">
        <v>153</v>
      </c>
      <c r="AW246" s="12" t="s">
        <v>31</v>
      </c>
      <c r="AX246" s="12" t="s">
        <v>75</v>
      </c>
      <c r="AY246" s="155" t="s">
        <v>145</v>
      </c>
    </row>
    <row r="247" spans="2:51" s="12" customFormat="1">
      <c r="B247" s="153"/>
      <c r="D247" s="154" t="s">
        <v>155</v>
      </c>
      <c r="E247" s="155" t="s">
        <v>1</v>
      </c>
      <c r="F247" s="156" t="s">
        <v>259</v>
      </c>
      <c r="H247" s="157">
        <v>5.48</v>
      </c>
      <c r="I247" s="158"/>
      <c r="L247" s="153"/>
      <c r="M247" s="159"/>
      <c r="T247" s="160"/>
      <c r="AT247" s="155" t="s">
        <v>155</v>
      </c>
      <c r="AU247" s="155" t="s">
        <v>153</v>
      </c>
      <c r="AV247" s="12" t="s">
        <v>153</v>
      </c>
      <c r="AW247" s="12" t="s">
        <v>31</v>
      </c>
      <c r="AX247" s="12" t="s">
        <v>75</v>
      </c>
      <c r="AY247" s="155" t="s">
        <v>145</v>
      </c>
    </row>
    <row r="248" spans="2:51" s="12" customFormat="1">
      <c r="B248" s="153"/>
      <c r="D248" s="154" t="s">
        <v>155</v>
      </c>
      <c r="E248" s="155" t="s">
        <v>1</v>
      </c>
      <c r="F248" s="156" t="s">
        <v>260</v>
      </c>
      <c r="H248" s="157">
        <v>1.65</v>
      </c>
      <c r="I248" s="158"/>
      <c r="L248" s="153"/>
      <c r="M248" s="159"/>
      <c r="T248" s="160"/>
      <c r="AT248" s="155" t="s">
        <v>155</v>
      </c>
      <c r="AU248" s="155" t="s">
        <v>153</v>
      </c>
      <c r="AV248" s="12" t="s">
        <v>153</v>
      </c>
      <c r="AW248" s="12" t="s">
        <v>31</v>
      </c>
      <c r="AX248" s="12" t="s">
        <v>75</v>
      </c>
      <c r="AY248" s="155" t="s">
        <v>145</v>
      </c>
    </row>
    <row r="249" spans="2:51" s="12" customFormat="1">
      <c r="B249" s="153"/>
      <c r="D249" s="154" t="s">
        <v>155</v>
      </c>
      <c r="E249" s="155" t="s">
        <v>1</v>
      </c>
      <c r="F249" s="156" t="s">
        <v>261</v>
      </c>
      <c r="H249" s="157">
        <v>5.33</v>
      </c>
      <c r="I249" s="158"/>
      <c r="L249" s="153"/>
      <c r="M249" s="159"/>
      <c r="T249" s="160"/>
      <c r="AT249" s="155" t="s">
        <v>155</v>
      </c>
      <c r="AU249" s="155" t="s">
        <v>153</v>
      </c>
      <c r="AV249" s="12" t="s">
        <v>153</v>
      </c>
      <c r="AW249" s="12" t="s">
        <v>31</v>
      </c>
      <c r="AX249" s="12" t="s">
        <v>75</v>
      </c>
      <c r="AY249" s="155" t="s">
        <v>145</v>
      </c>
    </row>
    <row r="250" spans="2:51" s="15" customFormat="1">
      <c r="B250" s="174"/>
      <c r="D250" s="154" t="s">
        <v>155</v>
      </c>
      <c r="E250" s="175" t="s">
        <v>1</v>
      </c>
      <c r="F250" s="176" t="s">
        <v>220</v>
      </c>
      <c r="H250" s="177">
        <v>51.059999999999995</v>
      </c>
      <c r="I250" s="178"/>
      <c r="L250" s="174"/>
      <c r="M250" s="179"/>
      <c r="T250" s="180"/>
      <c r="AT250" s="175" t="s">
        <v>155</v>
      </c>
      <c r="AU250" s="175" t="s">
        <v>153</v>
      </c>
      <c r="AV250" s="15" t="s">
        <v>146</v>
      </c>
      <c r="AW250" s="15" t="s">
        <v>31</v>
      </c>
      <c r="AX250" s="15" t="s">
        <v>75</v>
      </c>
      <c r="AY250" s="175" t="s">
        <v>145</v>
      </c>
    </row>
    <row r="251" spans="2:51" s="14" customFormat="1">
      <c r="B251" s="168"/>
      <c r="D251" s="154" t="s">
        <v>155</v>
      </c>
      <c r="E251" s="169" t="s">
        <v>1</v>
      </c>
      <c r="F251" s="170" t="s">
        <v>221</v>
      </c>
      <c r="H251" s="169" t="s">
        <v>1</v>
      </c>
      <c r="I251" s="171"/>
      <c r="L251" s="168"/>
      <c r="M251" s="172"/>
      <c r="T251" s="173"/>
      <c r="AT251" s="169" t="s">
        <v>155</v>
      </c>
      <c r="AU251" s="169" t="s">
        <v>153</v>
      </c>
      <c r="AV251" s="14" t="s">
        <v>83</v>
      </c>
      <c r="AW251" s="14" t="s">
        <v>31</v>
      </c>
      <c r="AX251" s="14" t="s">
        <v>75</v>
      </c>
      <c r="AY251" s="169" t="s">
        <v>145</v>
      </c>
    </row>
    <row r="252" spans="2:51" s="12" customFormat="1">
      <c r="B252" s="153"/>
      <c r="D252" s="154" t="s">
        <v>155</v>
      </c>
      <c r="E252" s="155" t="s">
        <v>1</v>
      </c>
      <c r="F252" s="156" t="s">
        <v>262</v>
      </c>
      <c r="H252" s="157">
        <v>4.45</v>
      </c>
      <c r="I252" s="158"/>
      <c r="L252" s="153"/>
      <c r="M252" s="159"/>
      <c r="T252" s="160"/>
      <c r="AT252" s="155" t="s">
        <v>155</v>
      </c>
      <c r="AU252" s="155" t="s">
        <v>153</v>
      </c>
      <c r="AV252" s="12" t="s">
        <v>153</v>
      </c>
      <c r="AW252" s="12" t="s">
        <v>31</v>
      </c>
      <c r="AX252" s="12" t="s">
        <v>75</v>
      </c>
      <c r="AY252" s="155" t="s">
        <v>145</v>
      </c>
    </row>
    <row r="253" spans="2:51" s="12" customFormat="1">
      <c r="B253" s="153"/>
      <c r="D253" s="154" t="s">
        <v>155</v>
      </c>
      <c r="E253" s="155" t="s">
        <v>1</v>
      </c>
      <c r="F253" s="156" t="s">
        <v>256</v>
      </c>
      <c r="H253" s="157">
        <v>5.63</v>
      </c>
      <c r="I253" s="158"/>
      <c r="L253" s="153"/>
      <c r="M253" s="159"/>
      <c r="T253" s="160"/>
      <c r="AT253" s="155" t="s">
        <v>155</v>
      </c>
      <c r="AU253" s="155" t="s">
        <v>153</v>
      </c>
      <c r="AV253" s="12" t="s">
        <v>153</v>
      </c>
      <c r="AW253" s="12" t="s">
        <v>31</v>
      </c>
      <c r="AX253" s="12" t="s">
        <v>75</v>
      </c>
      <c r="AY253" s="155" t="s">
        <v>145</v>
      </c>
    </row>
    <row r="254" spans="2:51" s="12" customFormat="1">
      <c r="B254" s="153"/>
      <c r="D254" s="154" t="s">
        <v>155</v>
      </c>
      <c r="E254" s="155" t="s">
        <v>1</v>
      </c>
      <c r="F254" s="156" t="s">
        <v>256</v>
      </c>
      <c r="H254" s="157">
        <v>5.63</v>
      </c>
      <c r="I254" s="158"/>
      <c r="L254" s="153"/>
      <c r="M254" s="159"/>
      <c r="T254" s="160"/>
      <c r="AT254" s="155" t="s">
        <v>155</v>
      </c>
      <c r="AU254" s="155" t="s">
        <v>153</v>
      </c>
      <c r="AV254" s="12" t="s">
        <v>153</v>
      </c>
      <c r="AW254" s="12" t="s">
        <v>31</v>
      </c>
      <c r="AX254" s="12" t="s">
        <v>75</v>
      </c>
      <c r="AY254" s="155" t="s">
        <v>145</v>
      </c>
    </row>
    <row r="255" spans="2:51" s="12" customFormat="1">
      <c r="B255" s="153"/>
      <c r="D255" s="154" t="s">
        <v>155</v>
      </c>
      <c r="E255" s="155" t="s">
        <v>1</v>
      </c>
      <c r="F255" s="156" t="s">
        <v>263</v>
      </c>
      <c r="H255" s="157">
        <v>5.75</v>
      </c>
      <c r="I255" s="158"/>
      <c r="L255" s="153"/>
      <c r="M255" s="159"/>
      <c r="T255" s="160"/>
      <c r="AT255" s="155" t="s">
        <v>155</v>
      </c>
      <c r="AU255" s="155" t="s">
        <v>153</v>
      </c>
      <c r="AV255" s="12" t="s">
        <v>153</v>
      </c>
      <c r="AW255" s="12" t="s">
        <v>31</v>
      </c>
      <c r="AX255" s="12" t="s">
        <v>75</v>
      </c>
      <c r="AY255" s="155" t="s">
        <v>145</v>
      </c>
    </row>
    <row r="256" spans="2:51" s="12" customFormat="1">
      <c r="B256" s="153"/>
      <c r="D256" s="154" t="s">
        <v>155</v>
      </c>
      <c r="E256" s="155" t="s">
        <v>1</v>
      </c>
      <c r="F256" s="156" t="s">
        <v>264</v>
      </c>
      <c r="H256" s="157">
        <v>5.78</v>
      </c>
      <c r="I256" s="158"/>
      <c r="L256" s="153"/>
      <c r="M256" s="159"/>
      <c r="T256" s="160"/>
      <c r="AT256" s="155" t="s">
        <v>155</v>
      </c>
      <c r="AU256" s="155" t="s">
        <v>153</v>
      </c>
      <c r="AV256" s="12" t="s">
        <v>153</v>
      </c>
      <c r="AW256" s="12" t="s">
        <v>31</v>
      </c>
      <c r="AX256" s="12" t="s">
        <v>75</v>
      </c>
      <c r="AY256" s="155" t="s">
        <v>145</v>
      </c>
    </row>
    <row r="257" spans="2:51" s="12" customFormat="1">
      <c r="B257" s="153"/>
      <c r="D257" s="154" t="s">
        <v>155</v>
      </c>
      <c r="E257" s="155" t="s">
        <v>1</v>
      </c>
      <c r="F257" s="156" t="s">
        <v>256</v>
      </c>
      <c r="H257" s="157">
        <v>5.63</v>
      </c>
      <c r="I257" s="158"/>
      <c r="L257" s="153"/>
      <c r="M257" s="159"/>
      <c r="T257" s="160"/>
      <c r="AT257" s="155" t="s">
        <v>155</v>
      </c>
      <c r="AU257" s="155" t="s">
        <v>153</v>
      </c>
      <c r="AV257" s="12" t="s">
        <v>153</v>
      </c>
      <c r="AW257" s="12" t="s">
        <v>31</v>
      </c>
      <c r="AX257" s="12" t="s">
        <v>75</v>
      </c>
      <c r="AY257" s="155" t="s">
        <v>145</v>
      </c>
    </row>
    <row r="258" spans="2:51" s="12" customFormat="1">
      <c r="B258" s="153"/>
      <c r="D258" s="154" t="s">
        <v>155</v>
      </c>
      <c r="E258" s="155" t="s">
        <v>1</v>
      </c>
      <c r="F258" s="156" t="s">
        <v>264</v>
      </c>
      <c r="H258" s="157">
        <v>5.78</v>
      </c>
      <c r="I258" s="158"/>
      <c r="L258" s="153"/>
      <c r="M258" s="159"/>
      <c r="T258" s="160"/>
      <c r="AT258" s="155" t="s">
        <v>155</v>
      </c>
      <c r="AU258" s="155" t="s">
        <v>153</v>
      </c>
      <c r="AV258" s="12" t="s">
        <v>153</v>
      </c>
      <c r="AW258" s="12" t="s">
        <v>31</v>
      </c>
      <c r="AX258" s="12" t="s">
        <v>75</v>
      </c>
      <c r="AY258" s="155" t="s">
        <v>145</v>
      </c>
    </row>
    <row r="259" spans="2:51" s="12" customFormat="1">
      <c r="B259" s="153"/>
      <c r="D259" s="154" t="s">
        <v>155</v>
      </c>
      <c r="E259" s="155" t="s">
        <v>1</v>
      </c>
      <c r="F259" s="156" t="s">
        <v>265</v>
      </c>
      <c r="H259" s="157">
        <v>5.48</v>
      </c>
      <c r="I259" s="158"/>
      <c r="L259" s="153"/>
      <c r="M259" s="159"/>
      <c r="T259" s="160"/>
      <c r="AT259" s="155" t="s">
        <v>155</v>
      </c>
      <c r="AU259" s="155" t="s">
        <v>153</v>
      </c>
      <c r="AV259" s="12" t="s">
        <v>153</v>
      </c>
      <c r="AW259" s="12" t="s">
        <v>31</v>
      </c>
      <c r="AX259" s="12" t="s">
        <v>75</v>
      </c>
      <c r="AY259" s="155" t="s">
        <v>145</v>
      </c>
    </row>
    <row r="260" spans="2:51" s="12" customFormat="1">
      <c r="B260" s="153"/>
      <c r="D260" s="154" t="s">
        <v>155</v>
      </c>
      <c r="E260" s="155" t="s">
        <v>1</v>
      </c>
      <c r="F260" s="156" t="s">
        <v>264</v>
      </c>
      <c r="H260" s="157">
        <v>5.78</v>
      </c>
      <c r="I260" s="158"/>
      <c r="L260" s="153"/>
      <c r="M260" s="159"/>
      <c r="T260" s="160"/>
      <c r="AT260" s="155" t="s">
        <v>155</v>
      </c>
      <c r="AU260" s="155" t="s">
        <v>153</v>
      </c>
      <c r="AV260" s="12" t="s">
        <v>153</v>
      </c>
      <c r="AW260" s="12" t="s">
        <v>31</v>
      </c>
      <c r="AX260" s="12" t="s">
        <v>75</v>
      </c>
      <c r="AY260" s="155" t="s">
        <v>145</v>
      </c>
    </row>
    <row r="261" spans="2:51" s="12" customFormat="1">
      <c r="B261" s="153"/>
      <c r="D261" s="154" t="s">
        <v>155</v>
      </c>
      <c r="E261" s="155" t="s">
        <v>1</v>
      </c>
      <c r="F261" s="156" t="s">
        <v>265</v>
      </c>
      <c r="H261" s="157">
        <v>5.48</v>
      </c>
      <c r="I261" s="158"/>
      <c r="L261" s="153"/>
      <c r="M261" s="159"/>
      <c r="T261" s="160"/>
      <c r="AT261" s="155" t="s">
        <v>155</v>
      </c>
      <c r="AU261" s="155" t="s">
        <v>153</v>
      </c>
      <c r="AV261" s="12" t="s">
        <v>153</v>
      </c>
      <c r="AW261" s="12" t="s">
        <v>31</v>
      </c>
      <c r="AX261" s="12" t="s">
        <v>75</v>
      </c>
      <c r="AY261" s="155" t="s">
        <v>145</v>
      </c>
    </row>
    <row r="262" spans="2:51" s="12" customFormat="1">
      <c r="B262" s="153"/>
      <c r="D262" s="154" t="s">
        <v>155</v>
      </c>
      <c r="E262" s="155" t="s">
        <v>1</v>
      </c>
      <c r="F262" s="156" t="s">
        <v>260</v>
      </c>
      <c r="H262" s="157">
        <v>1.65</v>
      </c>
      <c r="I262" s="158"/>
      <c r="L262" s="153"/>
      <c r="M262" s="159"/>
      <c r="T262" s="160"/>
      <c r="AT262" s="155" t="s">
        <v>155</v>
      </c>
      <c r="AU262" s="155" t="s">
        <v>153</v>
      </c>
      <c r="AV262" s="12" t="s">
        <v>153</v>
      </c>
      <c r="AW262" s="12" t="s">
        <v>31</v>
      </c>
      <c r="AX262" s="12" t="s">
        <v>75</v>
      </c>
      <c r="AY262" s="155" t="s">
        <v>145</v>
      </c>
    </row>
    <row r="263" spans="2:51" s="12" customFormat="1">
      <c r="B263" s="153"/>
      <c r="D263" s="154" t="s">
        <v>155</v>
      </c>
      <c r="E263" s="155" t="s">
        <v>1</v>
      </c>
      <c r="F263" s="156" t="s">
        <v>261</v>
      </c>
      <c r="H263" s="157">
        <v>5.33</v>
      </c>
      <c r="I263" s="158"/>
      <c r="L263" s="153"/>
      <c r="M263" s="159"/>
      <c r="T263" s="160"/>
      <c r="AT263" s="155" t="s">
        <v>155</v>
      </c>
      <c r="AU263" s="155" t="s">
        <v>153</v>
      </c>
      <c r="AV263" s="12" t="s">
        <v>153</v>
      </c>
      <c r="AW263" s="12" t="s">
        <v>31</v>
      </c>
      <c r="AX263" s="12" t="s">
        <v>75</v>
      </c>
      <c r="AY263" s="155" t="s">
        <v>145</v>
      </c>
    </row>
    <row r="264" spans="2:51" s="12" customFormat="1">
      <c r="B264" s="153"/>
      <c r="D264" s="154" t="s">
        <v>155</v>
      </c>
      <c r="E264" s="155" t="s">
        <v>1</v>
      </c>
      <c r="F264" s="156" t="s">
        <v>262</v>
      </c>
      <c r="H264" s="157">
        <v>4.45</v>
      </c>
      <c r="I264" s="158"/>
      <c r="L264" s="153"/>
      <c r="M264" s="159"/>
      <c r="T264" s="160"/>
      <c r="AT264" s="155" t="s">
        <v>155</v>
      </c>
      <c r="AU264" s="155" t="s">
        <v>153</v>
      </c>
      <c r="AV264" s="12" t="s">
        <v>153</v>
      </c>
      <c r="AW264" s="12" t="s">
        <v>31</v>
      </c>
      <c r="AX264" s="12" t="s">
        <v>75</v>
      </c>
      <c r="AY264" s="155" t="s">
        <v>145</v>
      </c>
    </row>
    <row r="265" spans="2:51" s="15" customFormat="1">
      <c r="B265" s="174"/>
      <c r="D265" s="154" t="s">
        <v>155</v>
      </c>
      <c r="E265" s="175" t="s">
        <v>1</v>
      </c>
      <c r="F265" s="176" t="s">
        <v>220</v>
      </c>
      <c r="H265" s="177">
        <v>66.820000000000007</v>
      </c>
      <c r="I265" s="178"/>
      <c r="L265" s="174"/>
      <c r="M265" s="179"/>
      <c r="T265" s="180"/>
      <c r="AT265" s="175" t="s">
        <v>155</v>
      </c>
      <c r="AU265" s="175" t="s">
        <v>153</v>
      </c>
      <c r="AV265" s="15" t="s">
        <v>146</v>
      </c>
      <c r="AW265" s="15" t="s">
        <v>31</v>
      </c>
      <c r="AX265" s="15" t="s">
        <v>75</v>
      </c>
      <c r="AY265" s="175" t="s">
        <v>145</v>
      </c>
    </row>
    <row r="266" spans="2:51" s="14" customFormat="1">
      <c r="B266" s="168"/>
      <c r="D266" s="154" t="s">
        <v>155</v>
      </c>
      <c r="E266" s="169" t="s">
        <v>1</v>
      </c>
      <c r="F266" s="170" t="s">
        <v>226</v>
      </c>
      <c r="H266" s="169" t="s">
        <v>1</v>
      </c>
      <c r="I266" s="171"/>
      <c r="L266" s="168"/>
      <c r="M266" s="172"/>
      <c r="T266" s="173"/>
      <c r="AT266" s="169" t="s">
        <v>155</v>
      </c>
      <c r="AU266" s="169" t="s">
        <v>153</v>
      </c>
      <c r="AV266" s="14" t="s">
        <v>83</v>
      </c>
      <c r="AW266" s="14" t="s">
        <v>31</v>
      </c>
      <c r="AX266" s="14" t="s">
        <v>75</v>
      </c>
      <c r="AY266" s="169" t="s">
        <v>145</v>
      </c>
    </row>
    <row r="267" spans="2:51" s="12" customFormat="1">
      <c r="B267" s="153"/>
      <c r="D267" s="154" t="s">
        <v>155</v>
      </c>
      <c r="E267" s="155" t="s">
        <v>1</v>
      </c>
      <c r="F267" s="156" t="s">
        <v>262</v>
      </c>
      <c r="H267" s="157">
        <v>4.45</v>
      </c>
      <c r="I267" s="158"/>
      <c r="L267" s="153"/>
      <c r="M267" s="159"/>
      <c r="T267" s="160"/>
      <c r="AT267" s="155" t="s">
        <v>155</v>
      </c>
      <c r="AU267" s="155" t="s">
        <v>153</v>
      </c>
      <c r="AV267" s="12" t="s">
        <v>153</v>
      </c>
      <c r="AW267" s="12" t="s">
        <v>31</v>
      </c>
      <c r="AX267" s="12" t="s">
        <v>75</v>
      </c>
      <c r="AY267" s="155" t="s">
        <v>145</v>
      </c>
    </row>
    <row r="268" spans="2:51" s="12" customFormat="1">
      <c r="B268" s="153"/>
      <c r="D268" s="154" t="s">
        <v>155</v>
      </c>
      <c r="E268" s="155" t="s">
        <v>1</v>
      </c>
      <c r="F268" s="156" t="s">
        <v>256</v>
      </c>
      <c r="H268" s="157">
        <v>5.63</v>
      </c>
      <c r="I268" s="158"/>
      <c r="L268" s="153"/>
      <c r="M268" s="159"/>
      <c r="T268" s="160"/>
      <c r="AT268" s="155" t="s">
        <v>155</v>
      </c>
      <c r="AU268" s="155" t="s">
        <v>153</v>
      </c>
      <c r="AV268" s="12" t="s">
        <v>153</v>
      </c>
      <c r="AW268" s="12" t="s">
        <v>31</v>
      </c>
      <c r="AX268" s="12" t="s">
        <v>75</v>
      </c>
      <c r="AY268" s="155" t="s">
        <v>145</v>
      </c>
    </row>
    <row r="269" spans="2:51" s="12" customFormat="1">
      <c r="B269" s="153"/>
      <c r="D269" s="154" t="s">
        <v>155</v>
      </c>
      <c r="E269" s="155" t="s">
        <v>1</v>
      </c>
      <c r="F269" s="156" t="s">
        <v>256</v>
      </c>
      <c r="H269" s="157">
        <v>5.63</v>
      </c>
      <c r="I269" s="158"/>
      <c r="L269" s="153"/>
      <c r="M269" s="159"/>
      <c r="T269" s="160"/>
      <c r="AT269" s="155" t="s">
        <v>155</v>
      </c>
      <c r="AU269" s="155" t="s">
        <v>153</v>
      </c>
      <c r="AV269" s="12" t="s">
        <v>153</v>
      </c>
      <c r="AW269" s="12" t="s">
        <v>31</v>
      </c>
      <c r="AX269" s="12" t="s">
        <v>75</v>
      </c>
      <c r="AY269" s="155" t="s">
        <v>145</v>
      </c>
    </row>
    <row r="270" spans="2:51" s="12" customFormat="1">
      <c r="B270" s="153"/>
      <c r="D270" s="154" t="s">
        <v>155</v>
      </c>
      <c r="E270" s="155" t="s">
        <v>1</v>
      </c>
      <c r="F270" s="156" t="s">
        <v>263</v>
      </c>
      <c r="H270" s="157">
        <v>5.75</v>
      </c>
      <c r="I270" s="158"/>
      <c r="L270" s="153"/>
      <c r="M270" s="159"/>
      <c r="T270" s="160"/>
      <c r="AT270" s="155" t="s">
        <v>155</v>
      </c>
      <c r="AU270" s="155" t="s">
        <v>153</v>
      </c>
      <c r="AV270" s="12" t="s">
        <v>153</v>
      </c>
      <c r="AW270" s="12" t="s">
        <v>31</v>
      </c>
      <c r="AX270" s="12" t="s">
        <v>75</v>
      </c>
      <c r="AY270" s="155" t="s">
        <v>145</v>
      </c>
    </row>
    <row r="271" spans="2:51" s="12" customFormat="1">
      <c r="B271" s="153"/>
      <c r="D271" s="154" t="s">
        <v>155</v>
      </c>
      <c r="E271" s="155" t="s">
        <v>1</v>
      </c>
      <c r="F271" s="156" t="s">
        <v>264</v>
      </c>
      <c r="H271" s="157">
        <v>5.78</v>
      </c>
      <c r="I271" s="158"/>
      <c r="L271" s="153"/>
      <c r="M271" s="159"/>
      <c r="T271" s="160"/>
      <c r="AT271" s="155" t="s">
        <v>155</v>
      </c>
      <c r="AU271" s="155" t="s">
        <v>153</v>
      </c>
      <c r="AV271" s="12" t="s">
        <v>153</v>
      </c>
      <c r="AW271" s="12" t="s">
        <v>31</v>
      </c>
      <c r="AX271" s="12" t="s">
        <v>75</v>
      </c>
      <c r="AY271" s="155" t="s">
        <v>145</v>
      </c>
    </row>
    <row r="272" spans="2:51" s="12" customFormat="1">
      <c r="B272" s="153"/>
      <c r="D272" s="154" t="s">
        <v>155</v>
      </c>
      <c r="E272" s="155" t="s">
        <v>1</v>
      </c>
      <c r="F272" s="156" t="s">
        <v>256</v>
      </c>
      <c r="H272" s="157">
        <v>5.63</v>
      </c>
      <c r="I272" s="158"/>
      <c r="L272" s="153"/>
      <c r="M272" s="159"/>
      <c r="T272" s="160"/>
      <c r="AT272" s="155" t="s">
        <v>155</v>
      </c>
      <c r="AU272" s="155" t="s">
        <v>153</v>
      </c>
      <c r="AV272" s="12" t="s">
        <v>153</v>
      </c>
      <c r="AW272" s="12" t="s">
        <v>31</v>
      </c>
      <c r="AX272" s="12" t="s">
        <v>75</v>
      </c>
      <c r="AY272" s="155" t="s">
        <v>145</v>
      </c>
    </row>
    <row r="273" spans="2:51" s="12" customFormat="1">
      <c r="B273" s="153"/>
      <c r="D273" s="154" t="s">
        <v>155</v>
      </c>
      <c r="E273" s="155" t="s">
        <v>1</v>
      </c>
      <c r="F273" s="156" t="s">
        <v>264</v>
      </c>
      <c r="H273" s="157">
        <v>5.78</v>
      </c>
      <c r="I273" s="158"/>
      <c r="L273" s="153"/>
      <c r="M273" s="159"/>
      <c r="T273" s="160"/>
      <c r="AT273" s="155" t="s">
        <v>155</v>
      </c>
      <c r="AU273" s="155" t="s">
        <v>153</v>
      </c>
      <c r="AV273" s="12" t="s">
        <v>153</v>
      </c>
      <c r="AW273" s="12" t="s">
        <v>31</v>
      </c>
      <c r="AX273" s="12" t="s">
        <v>75</v>
      </c>
      <c r="AY273" s="155" t="s">
        <v>145</v>
      </c>
    </row>
    <row r="274" spans="2:51" s="12" customFormat="1">
      <c r="B274" s="153"/>
      <c r="D274" s="154" t="s">
        <v>155</v>
      </c>
      <c r="E274" s="155" t="s">
        <v>1</v>
      </c>
      <c r="F274" s="156" t="s">
        <v>265</v>
      </c>
      <c r="H274" s="157">
        <v>5.48</v>
      </c>
      <c r="I274" s="158"/>
      <c r="L274" s="153"/>
      <c r="M274" s="159"/>
      <c r="T274" s="160"/>
      <c r="AT274" s="155" t="s">
        <v>155</v>
      </c>
      <c r="AU274" s="155" t="s">
        <v>153</v>
      </c>
      <c r="AV274" s="12" t="s">
        <v>153</v>
      </c>
      <c r="AW274" s="12" t="s">
        <v>31</v>
      </c>
      <c r="AX274" s="12" t="s">
        <v>75</v>
      </c>
      <c r="AY274" s="155" t="s">
        <v>145</v>
      </c>
    </row>
    <row r="275" spans="2:51" s="12" customFormat="1">
      <c r="B275" s="153"/>
      <c r="D275" s="154" t="s">
        <v>155</v>
      </c>
      <c r="E275" s="155" t="s">
        <v>1</v>
      </c>
      <c r="F275" s="156" t="s">
        <v>264</v>
      </c>
      <c r="H275" s="157">
        <v>5.78</v>
      </c>
      <c r="I275" s="158"/>
      <c r="L275" s="153"/>
      <c r="M275" s="159"/>
      <c r="T275" s="160"/>
      <c r="AT275" s="155" t="s">
        <v>155</v>
      </c>
      <c r="AU275" s="155" t="s">
        <v>153</v>
      </c>
      <c r="AV275" s="12" t="s">
        <v>153</v>
      </c>
      <c r="AW275" s="12" t="s">
        <v>31</v>
      </c>
      <c r="AX275" s="12" t="s">
        <v>75</v>
      </c>
      <c r="AY275" s="155" t="s">
        <v>145</v>
      </c>
    </row>
    <row r="276" spans="2:51" s="12" customFormat="1">
      <c r="B276" s="153"/>
      <c r="D276" s="154" t="s">
        <v>155</v>
      </c>
      <c r="E276" s="155" t="s">
        <v>1</v>
      </c>
      <c r="F276" s="156" t="s">
        <v>265</v>
      </c>
      <c r="H276" s="157">
        <v>5.48</v>
      </c>
      <c r="I276" s="158"/>
      <c r="L276" s="153"/>
      <c r="M276" s="159"/>
      <c r="T276" s="160"/>
      <c r="AT276" s="155" t="s">
        <v>155</v>
      </c>
      <c r="AU276" s="155" t="s">
        <v>153</v>
      </c>
      <c r="AV276" s="12" t="s">
        <v>153</v>
      </c>
      <c r="AW276" s="12" t="s">
        <v>31</v>
      </c>
      <c r="AX276" s="12" t="s">
        <v>75</v>
      </c>
      <c r="AY276" s="155" t="s">
        <v>145</v>
      </c>
    </row>
    <row r="277" spans="2:51" s="12" customFormat="1">
      <c r="B277" s="153"/>
      <c r="D277" s="154" t="s">
        <v>155</v>
      </c>
      <c r="E277" s="155" t="s">
        <v>1</v>
      </c>
      <c r="F277" s="156" t="s">
        <v>260</v>
      </c>
      <c r="H277" s="157">
        <v>1.65</v>
      </c>
      <c r="I277" s="158"/>
      <c r="L277" s="153"/>
      <c r="M277" s="159"/>
      <c r="T277" s="160"/>
      <c r="AT277" s="155" t="s">
        <v>155</v>
      </c>
      <c r="AU277" s="155" t="s">
        <v>153</v>
      </c>
      <c r="AV277" s="12" t="s">
        <v>153</v>
      </c>
      <c r="AW277" s="12" t="s">
        <v>31</v>
      </c>
      <c r="AX277" s="12" t="s">
        <v>75</v>
      </c>
      <c r="AY277" s="155" t="s">
        <v>145</v>
      </c>
    </row>
    <row r="278" spans="2:51" s="12" customFormat="1">
      <c r="B278" s="153"/>
      <c r="D278" s="154" t="s">
        <v>155</v>
      </c>
      <c r="E278" s="155" t="s">
        <v>1</v>
      </c>
      <c r="F278" s="156" t="s">
        <v>266</v>
      </c>
      <c r="H278" s="157">
        <v>2.7</v>
      </c>
      <c r="I278" s="158"/>
      <c r="L278" s="153"/>
      <c r="M278" s="159"/>
      <c r="T278" s="160"/>
      <c r="AT278" s="155" t="s">
        <v>155</v>
      </c>
      <c r="AU278" s="155" t="s">
        <v>153</v>
      </c>
      <c r="AV278" s="12" t="s">
        <v>153</v>
      </c>
      <c r="AW278" s="12" t="s">
        <v>31</v>
      </c>
      <c r="AX278" s="12" t="s">
        <v>75</v>
      </c>
      <c r="AY278" s="155" t="s">
        <v>145</v>
      </c>
    </row>
    <row r="279" spans="2:51" s="12" customFormat="1">
      <c r="B279" s="153"/>
      <c r="D279" s="154" t="s">
        <v>155</v>
      </c>
      <c r="E279" s="155" t="s">
        <v>1</v>
      </c>
      <c r="F279" s="156" t="s">
        <v>262</v>
      </c>
      <c r="H279" s="157">
        <v>4.45</v>
      </c>
      <c r="I279" s="158"/>
      <c r="L279" s="153"/>
      <c r="M279" s="159"/>
      <c r="T279" s="160"/>
      <c r="AT279" s="155" t="s">
        <v>155</v>
      </c>
      <c r="AU279" s="155" t="s">
        <v>153</v>
      </c>
      <c r="AV279" s="12" t="s">
        <v>153</v>
      </c>
      <c r="AW279" s="12" t="s">
        <v>31</v>
      </c>
      <c r="AX279" s="12" t="s">
        <v>75</v>
      </c>
      <c r="AY279" s="155" t="s">
        <v>145</v>
      </c>
    </row>
    <row r="280" spans="2:51" s="15" customFormat="1">
      <c r="B280" s="174"/>
      <c r="D280" s="154" t="s">
        <v>155</v>
      </c>
      <c r="E280" s="175" t="s">
        <v>1</v>
      </c>
      <c r="F280" s="176" t="s">
        <v>220</v>
      </c>
      <c r="H280" s="177">
        <v>64.190000000000012</v>
      </c>
      <c r="I280" s="178"/>
      <c r="L280" s="174"/>
      <c r="M280" s="179"/>
      <c r="T280" s="180"/>
      <c r="AT280" s="175" t="s">
        <v>155</v>
      </c>
      <c r="AU280" s="175" t="s">
        <v>153</v>
      </c>
      <c r="AV280" s="15" t="s">
        <v>146</v>
      </c>
      <c r="AW280" s="15" t="s">
        <v>31</v>
      </c>
      <c r="AX280" s="15" t="s">
        <v>75</v>
      </c>
      <c r="AY280" s="175" t="s">
        <v>145</v>
      </c>
    </row>
    <row r="281" spans="2:51" s="14" customFormat="1">
      <c r="B281" s="168"/>
      <c r="D281" s="154" t="s">
        <v>155</v>
      </c>
      <c r="E281" s="169" t="s">
        <v>1</v>
      </c>
      <c r="F281" s="170" t="s">
        <v>267</v>
      </c>
      <c r="H281" s="169" t="s">
        <v>1</v>
      </c>
      <c r="I281" s="171"/>
      <c r="L281" s="168"/>
      <c r="M281" s="172"/>
      <c r="T281" s="173"/>
      <c r="AT281" s="169" t="s">
        <v>155</v>
      </c>
      <c r="AU281" s="169" t="s">
        <v>153</v>
      </c>
      <c r="AV281" s="14" t="s">
        <v>83</v>
      </c>
      <c r="AW281" s="14" t="s">
        <v>31</v>
      </c>
      <c r="AX281" s="14" t="s">
        <v>75</v>
      </c>
      <c r="AY281" s="169" t="s">
        <v>145</v>
      </c>
    </row>
    <row r="282" spans="2:51" s="14" customFormat="1">
      <c r="B282" s="168"/>
      <c r="D282" s="154" t="s">
        <v>155</v>
      </c>
      <c r="E282" s="169" t="s">
        <v>1</v>
      </c>
      <c r="F282" s="170" t="s">
        <v>212</v>
      </c>
      <c r="H282" s="169" t="s">
        <v>1</v>
      </c>
      <c r="I282" s="171"/>
      <c r="L282" s="168"/>
      <c r="M282" s="172"/>
      <c r="T282" s="173"/>
      <c r="AT282" s="169" t="s">
        <v>155</v>
      </c>
      <c r="AU282" s="169" t="s">
        <v>153</v>
      </c>
      <c r="AV282" s="14" t="s">
        <v>83</v>
      </c>
      <c r="AW282" s="14" t="s">
        <v>31</v>
      </c>
      <c r="AX282" s="14" t="s">
        <v>75</v>
      </c>
      <c r="AY282" s="169" t="s">
        <v>145</v>
      </c>
    </row>
    <row r="283" spans="2:51" s="12" customFormat="1">
      <c r="B283" s="153"/>
      <c r="D283" s="154" t="s">
        <v>155</v>
      </c>
      <c r="E283" s="155" t="s">
        <v>1</v>
      </c>
      <c r="F283" s="156" t="s">
        <v>268</v>
      </c>
      <c r="H283" s="157">
        <v>9.6</v>
      </c>
      <c r="I283" s="158"/>
      <c r="L283" s="153"/>
      <c r="M283" s="159"/>
      <c r="T283" s="160"/>
      <c r="AT283" s="155" t="s">
        <v>155</v>
      </c>
      <c r="AU283" s="155" t="s">
        <v>153</v>
      </c>
      <c r="AV283" s="12" t="s">
        <v>153</v>
      </c>
      <c r="AW283" s="12" t="s">
        <v>31</v>
      </c>
      <c r="AX283" s="12" t="s">
        <v>75</v>
      </c>
      <c r="AY283" s="155" t="s">
        <v>145</v>
      </c>
    </row>
    <row r="284" spans="2:51" s="12" customFormat="1">
      <c r="B284" s="153"/>
      <c r="D284" s="154" t="s">
        <v>155</v>
      </c>
      <c r="E284" s="155" t="s">
        <v>1</v>
      </c>
      <c r="F284" s="156" t="s">
        <v>269</v>
      </c>
      <c r="H284" s="157">
        <v>5.3</v>
      </c>
      <c r="I284" s="158"/>
      <c r="L284" s="153"/>
      <c r="M284" s="159"/>
      <c r="T284" s="160"/>
      <c r="AT284" s="155" t="s">
        <v>155</v>
      </c>
      <c r="AU284" s="155" t="s">
        <v>153</v>
      </c>
      <c r="AV284" s="12" t="s">
        <v>153</v>
      </c>
      <c r="AW284" s="12" t="s">
        <v>31</v>
      </c>
      <c r="AX284" s="12" t="s">
        <v>75</v>
      </c>
      <c r="AY284" s="155" t="s">
        <v>145</v>
      </c>
    </row>
    <row r="285" spans="2:51" s="12" customFormat="1">
      <c r="B285" s="153"/>
      <c r="D285" s="154" t="s">
        <v>155</v>
      </c>
      <c r="E285" s="155" t="s">
        <v>1</v>
      </c>
      <c r="F285" s="156" t="s">
        <v>270</v>
      </c>
      <c r="H285" s="157">
        <v>3.15</v>
      </c>
      <c r="I285" s="158"/>
      <c r="L285" s="153"/>
      <c r="M285" s="159"/>
      <c r="T285" s="160"/>
      <c r="AT285" s="155" t="s">
        <v>155</v>
      </c>
      <c r="AU285" s="155" t="s">
        <v>153</v>
      </c>
      <c r="AV285" s="12" t="s">
        <v>153</v>
      </c>
      <c r="AW285" s="12" t="s">
        <v>31</v>
      </c>
      <c r="AX285" s="12" t="s">
        <v>75</v>
      </c>
      <c r="AY285" s="155" t="s">
        <v>145</v>
      </c>
    </row>
    <row r="286" spans="2:51" s="14" customFormat="1">
      <c r="B286" s="168"/>
      <c r="D286" s="154" t="s">
        <v>155</v>
      </c>
      <c r="E286" s="169" t="s">
        <v>1</v>
      </c>
      <c r="F286" s="170" t="s">
        <v>221</v>
      </c>
      <c r="H286" s="169" t="s">
        <v>1</v>
      </c>
      <c r="I286" s="171"/>
      <c r="L286" s="168"/>
      <c r="M286" s="172"/>
      <c r="T286" s="173"/>
      <c r="AT286" s="169" t="s">
        <v>155</v>
      </c>
      <c r="AU286" s="169" t="s">
        <v>153</v>
      </c>
      <c r="AV286" s="14" t="s">
        <v>83</v>
      </c>
      <c r="AW286" s="14" t="s">
        <v>31</v>
      </c>
      <c r="AX286" s="14" t="s">
        <v>75</v>
      </c>
      <c r="AY286" s="169" t="s">
        <v>145</v>
      </c>
    </row>
    <row r="287" spans="2:51" s="12" customFormat="1">
      <c r="B287" s="153"/>
      <c r="D287" s="154" t="s">
        <v>155</v>
      </c>
      <c r="E287" s="155" t="s">
        <v>1</v>
      </c>
      <c r="F287" s="156" t="s">
        <v>270</v>
      </c>
      <c r="H287" s="157">
        <v>3.15</v>
      </c>
      <c r="I287" s="158"/>
      <c r="L287" s="153"/>
      <c r="M287" s="159"/>
      <c r="T287" s="160"/>
      <c r="AT287" s="155" t="s">
        <v>155</v>
      </c>
      <c r="AU287" s="155" t="s">
        <v>153</v>
      </c>
      <c r="AV287" s="12" t="s">
        <v>153</v>
      </c>
      <c r="AW287" s="12" t="s">
        <v>31</v>
      </c>
      <c r="AX287" s="12" t="s">
        <v>75</v>
      </c>
      <c r="AY287" s="155" t="s">
        <v>145</v>
      </c>
    </row>
    <row r="288" spans="2:51" s="15" customFormat="1">
      <c r="B288" s="174"/>
      <c r="D288" s="154" t="s">
        <v>155</v>
      </c>
      <c r="E288" s="175" t="s">
        <v>1</v>
      </c>
      <c r="F288" s="176" t="s">
        <v>220</v>
      </c>
      <c r="H288" s="177">
        <v>21.199999999999996</v>
      </c>
      <c r="I288" s="178"/>
      <c r="L288" s="174"/>
      <c r="M288" s="179"/>
      <c r="T288" s="180"/>
      <c r="AT288" s="175" t="s">
        <v>155</v>
      </c>
      <c r="AU288" s="175" t="s">
        <v>153</v>
      </c>
      <c r="AV288" s="15" t="s">
        <v>146</v>
      </c>
      <c r="AW288" s="15" t="s">
        <v>31</v>
      </c>
      <c r="AX288" s="15" t="s">
        <v>75</v>
      </c>
      <c r="AY288" s="175" t="s">
        <v>145</v>
      </c>
    </row>
    <row r="289" spans="2:65" s="13" customFormat="1">
      <c r="B289" s="161"/>
      <c r="D289" s="154" t="s">
        <v>155</v>
      </c>
      <c r="E289" s="162" t="s">
        <v>1</v>
      </c>
      <c r="F289" s="163" t="s">
        <v>159</v>
      </c>
      <c r="H289" s="164">
        <v>203.26999999999998</v>
      </c>
      <c r="I289" s="165"/>
      <c r="L289" s="161"/>
      <c r="M289" s="166"/>
      <c r="T289" s="167"/>
      <c r="AT289" s="162" t="s">
        <v>155</v>
      </c>
      <c r="AU289" s="162" t="s">
        <v>153</v>
      </c>
      <c r="AV289" s="13" t="s">
        <v>152</v>
      </c>
      <c r="AW289" s="13" t="s">
        <v>31</v>
      </c>
      <c r="AX289" s="13" t="s">
        <v>83</v>
      </c>
      <c r="AY289" s="162" t="s">
        <v>145</v>
      </c>
    </row>
    <row r="290" spans="2:65" s="11" customFormat="1" ht="22.9" customHeight="1">
      <c r="B290" s="127"/>
      <c r="D290" s="128" t="s">
        <v>74</v>
      </c>
      <c r="E290" s="137" t="s">
        <v>185</v>
      </c>
      <c r="F290" s="137" t="s">
        <v>271</v>
      </c>
      <c r="I290" s="130"/>
      <c r="J290" s="138">
        <f>BK290</f>
        <v>0</v>
      </c>
      <c r="L290" s="127"/>
      <c r="M290" s="132"/>
      <c r="P290" s="133">
        <f>SUM(P291:P490)</f>
        <v>0</v>
      </c>
      <c r="R290" s="133">
        <f>SUM(R291:R490)</f>
        <v>223.41170741043999</v>
      </c>
      <c r="T290" s="134">
        <f>SUM(T291:T490)</f>
        <v>0</v>
      </c>
      <c r="AR290" s="128" t="s">
        <v>83</v>
      </c>
      <c r="AT290" s="135" t="s">
        <v>74</v>
      </c>
      <c r="AU290" s="135" t="s">
        <v>83</v>
      </c>
      <c r="AY290" s="128" t="s">
        <v>145</v>
      </c>
      <c r="BK290" s="136">
        <f>SUM(BK291:BK490)</f>
        <v>0</v>
      </c>
    </row>
    <row r="291" spans="2:65" s="1" customFormat="1" ht="24.2" customHeight="1">
      <c r="B291" s="32"/>
      <c r="C291" s="139" t="s">
        <v>272</v>
      </c>
      <c r="D291" s="139" t="s">
        <v>148</v>
      </c>
      <c r="E291" s="140" t="s">
        <v>273</v>
      </c>
      <c r="F291" s="141" t="s">
        <v>274</v>
      </c>
      <c r="G291" s="142" t="s">
        <v>188</v>
      </c>
      <c r="H291" s="143">
        <v>374.87900000000002</v>
      </c>
      <c r="I291" s="144"/>
      <c r="J291" s="145">
        <f>ROUND(I291*H291,2)</f>
        <v>0</v>
      </c>
      <c r="K291" s="146"/>
      <c r="L291" s="32"/>
      <c r="M291" s="147" t="s">
        <v>1</v>
      </c>
      <c r="N291" s="148" t="s">
        <v>41</v>
      </c>
      <c r="P291" s="149">
        <f>O291*H291</f>
        <v>0</v>
      </c>
      <c r="Q291" s="149">
        <v>1.9136000000000001E-4</v>
      </c>
      <c r="R291" s="149">
        <f>Q291*H291</f>
        <v>7.1736845440000002E-2</v>
      </c>
      <c r="S291" s="149">
        <v>0</v>
      </c>
      <c r="T291" s="150">
        <f>S291*H291</f>
        <v>0</v>
      </c>
      <c r="AR291" s="151" t="s">
        <v>152</v>
      </c>
      <c r="AT291" s="151" t="s">
        <v>148</v>
      </c>
      <c r="AU291" s="151" t="s">
        <v>153</v>
      </c>
      <c r="AY291" s="17" t="s">
        <v>145</v>
      </c>
      <c r="BE291" s="152">
        <f>IF(N291="základná",J291,0)</f>
        <v>0</v>
      </c>
      <c r="BF291" s="152">
        <f>IF(N291="znížená",J291,0)</f>
        <v>0</v>
      </c>
      <c r="BG291" s="152">
        <f>IF(N291="zákl. prenesená",J291,0)</f>
        <v>0</v>
      </c>
      <c r="BH291" s="152">
        <f>IF(N291="zníž. prenesená",J291,0)</f>
        <v>0</v>
      </c>
      <c r="BI291" s="152">
        <f>IF(N291="nulová",J291,0)</f>
        <v>0</v>
      </c>
      <c r="BJ291" s="17" t="s">
        <v>153</v>
      </c>
      <c r="BK291" s="152">
        <f>ROUND(I291*H291,2)</f>
        <v>0</v>
      </c>
      <c r="BL291" s="17" t="s">
        <v>152</v>
      </c>
      <c r="BM291" s="151" t="s">
        <v>275</v>
      </c>
    </row>
    <row r="292" spans="2:65" s="14" customFormat="1">
      <c r="B292" s="168"/>
      <c r="D292" s="154" t="s">
        <v>155</v>
      </c>
      <c r="E292" s="169" t="s">
        <v>1</v>
      </c>
      <c r="F292" s="170" t="s">
        <v>276</v>
      </c>
      <c r="H292" s="169" t="s">
        <v>1</v>
      </c>
      <c r="I292" s="171"/>
      <c r="L292" s="168"/>
      <c r="M292" s="172"/>
      <c r="T292" s="173"/>
      <c r="AT292" s="169" t="s">
        <v>155</v>
      </c>
      <c r="AU292" s="169" t="s">
        <v>153</v>
      </c>
      <c r="AV292" s="14" t="s">
        <v>83</v>
      </c>
      <c r="AW292" s="14" t="s">
        <v>31</v>
      </c>
      <c r="AX292" s="14" t="s">
        <v>75</v>
      </c>
      <c r="AY292" s="169" t="s">
        <v>145</v>
      </c>
    </row>
    <row r="293" spans="2:65" s="12" customFormat="1">
      <c r="B293" s="153"/>
      <c r="D293" s="154" t="s">
        <v>155</v>
      </c>
      <c r="E293" s="155" t="s">
        <v>1</v>
      </c>
      <c r="F293" s="156" t="s">
        <v>277</v>
      </c>
      <c r="H293" s="157">
        <v>40.82</v>
      </c>
      <c r="I293" s="158"/>
      <c r="L293" s="153"/>
      <c r="M293" s="159"/>
      <c r="T293" s="160"/>
      <c r="AT293" s="155" t="s">
        <v>155</v>
      </c>
      <c r="AU293" s="155" t="s">
        <v>153</v>
      </c>
      <c r="AV293" s="12" t="s">
        <v>153</v>
      </c>
      <c r="AW293" s="12" t="s">
        <v>31</v>
      </c>
      <c r="AX293" s="12" t="s">
        <v>75</v>
      </c>
      <c r="AY293" s="155" t="s">
        <v>145</v>
      </c>
    </row>
    <row r="294" spans="2:65" s="12" customFormat="1">
      <c r="B294" s="153"/>
      <c r="D294" s="154" t="s">
        <v>155</v>
      </c>
      <c r="E294" s="155" t="s">
        <v>1</v>
      </c>
      <c r="F294" s="156" t="s">
        <v>278</v>
      </c>
      <c r="H294" s="157">
        <v>28.35</v>
      </c>
      <c r="I294" s="158"/>
      <c r="L294" s="153"/>
      <c r="M294" s="159"/>
      <c r="T294" s="160"/>
      <c r="AT294" s="155" t="s">
        <v>155</v>
      </c>
      <c r="AU294" s="155" t="s">
        <v>153</v>
      </c>
      <c r="AV294" s="12" t="s">
        <v>153</v>
      </c>
      <c r="AW294" s="12" t="s">
        <v>31</v>
      </c>
      <c r="AX294" s="12" t="s">
        <v>75</v>
      </c>
      <c r="AY294" s="155" t="s">
        <v>145</v>
      </c>
    </row>
    <row r="295" spans="2:65" s="12" customFormat="1">
      <c r="B295" s="153"/>
      <c r="D295" s="154" t="s">
        <v>155</v>
      </c>
      <c r="E295" s="155" t="s">
        <v>1</v>
      </c>
      <c r="F295" s="156" t="s">
        <v>279</v>
      </c>
      <c r="H295" s="157">
        <v>88.403000000000006</v>
      </c>
      <c r="I295" s="158"/>
      <c r="L295" s="153"/>
      <c r="M295" s="159"/>
      <c r="T295" s="160"/>
      <c r="AT295" s="155" t="s">
        <v>155</v>
      </c>
      <c r="AU295" s="155" t="s">
        <v>153</v>
      </c>
      <c r="AV295" s="12" t="s">
        <v>153</v>
      </c>
      <c r="AW295" s="12" t="s">
        <v>31</v>
      </c>
      <c r="AX295" s="12" t="s">
        <v>75</v>
      </c>
      <c r="AY295" s="155" t="s">
        <v>145</v>
      </c>
    </row>
    <row r="296" spans="2:65" s="12" customFormat="1">
      <c r="B296" s="153"/>
      <c r="D296" s="154" t="s">
        <v>155</v>
      </c>
      <c r="E296" s="155" t="s">
        <v>1</v>
      </c>
      <c r="F296" s="156" t="s">
        <v>280</v>
      </c>
      <c r="H296" s="157">
        <v>108.65300000000001</v>
      </c>
      <c r="I296" s="158"/>
      <c r="L296" s="153"/>
      <c r="M296" s="159"/>
      <c r="T296" s="160"/>
      <c r="AT296" s="155" t="s">
        <v>155</v>
      </c>
      <c r="AU296" s="155" t="s">
        <v>153</v>
      </c>
      <c r="AV296" s="12" t="s">
        <v>153</v>
      </c>
      <c r="AW296" s="12" t="s">
        <v>31</v>
      </c>
      <c r="AX296" s="12" t="s">
        <v>75</v>
      </c>
      <c r="AY296" s="155" t="s">
        <v>145</v>
      </c>
    </row>
    <row r="297" spans="2:65" s="12" customFormat="1">
      <c r="B297" s="153"/>
      <c r="D297" s="154" t="s">
        <v>155</v>
      </c>
      <c r="E297" s="155" t="s">
        <v>1</v>
      </c>
      <c r="F297" s="156" t="s">
        <v>281</v>
      </c>
      <c r="H297" s="157">
        <v>108.65300000000001</v>
      </c>
      <c r="I297" s="158"/>
      <c r="L297" s="153"/>
      <c r="M297" s="159"/>
      <c r="T297" s="160"/>
      <c r="AT297" s="155" t="s">
        <v>155</v>
      </c>
      <c r="AU297" s="155" t="s">
        <v>153</v>
      </c>
      <c r="AV297" s="12" t="s">
        <v>153</v>
      </c>
      <c r="AW297" s="12" t="s">
        <v>31</v>
      </c>
      <c r="AX297" s="12" t="s">
        <v>75</v>
      </c>
      <c r="AY297" s="155" t="s">
        <v>145</v>
      </c>
    </row>
    <row r="298" spans="2:65" s="13" customFormat="1">
      <c r="B298" s="161"/>
      <c r="D298" s="154" t="s">
        <v>155</v>
      </c>
      <c r="E298" s="162" t="s">
        <v>1</v>
      </c>
      <c r="F298" s="163" t="s">
        <v>159</v>
      </c>
      <c r="H298" s="164">
        <v>374.87900000000002</v>
      </c>
      <c r="I298" s="165"/>
      <c r="L298" s="161"/>
      <c r="M298" s="166"/>
      <c r="T298" s="167"/>
      <c r="AT298" s="162" t="s">
        <v>155</v>
      </c>
      <c r="AU298" s="162" t="s">
        <v>153</v>
      </c>
      <c r="AV298" s="13" t="s">
        <v>152</v>
      </c>
      <c r="AW298" s="13" t="s">
        <v>31</v>
      </c>
      <c r="AX298" s="13" t="s">
        <v>83</v>
      </c>
      <c r="AY298" s="162" t="s">
        <v>145</v>
      </c>
    </row>
    <row r="299" spans="2:65" s="1" customFormat="1" ht="16.5" customHeight="1">
      <c r="B299" s="32"/>
      <c r="C299" s="139" t="s">
        <v>282</v>
      </c>
      <c r="D299" s="139" t="s">
        <v>148</v>
      </c>
      <c r="E299" s="140" t="s">
        <v>283</v>
      </c>
      <c r="F299" s="141" t="s">
        <v>284</v>
      </c>
      <c r="G299" s="142" t="s">
        <v>188</v>
      </c>
      <c r="H299" s="143">
        <v>1386.46</v>
      </c>
      <c r="I299" s="144"/>
      <c r="J299" s="145">
        <f>ROUND(I299*H299,2)</f>
        <v>0</v>
      </c>
      <c r="K299" s="146"/>
      <c r="L299" s="32"/>
      <c r="M299" s="147" t="s">
        <v>1</v>
      </c>
      <c r="N299" s="148" t="s">
        <v>41</v>
      </c>
      <c r="P299" s="149">
        <f>O299*H299</f>
        <v>0</v>
      </c>
      <c r="Q299" s="149">
        <v>9.8999999999999999E-4</v>
      </c>
      <c r="R299" s="149">
        <f>Q299*H299</f>
        <v>1.3725954</v>
      </c>
      <c r="S299" s="149">
        <v>0</v>
      </c>
      <c r="T299" s="150">
        <f>S299*H299</f>
        <v>0</v>
      </c>
      <c r="AR299" s="151" t="s">
        <v>152</v>
      </c>
      <c r="AT299" s="151" t="s">
        <v>148</v>
      </c>
      <c r="AU299" s="151" t="s">
        <v>153</v>
      </c>
      <c r="AY299" s="17" t="s">
        <v>145</v>
      </c>
      <c r="BE299" s="152">
        <f>IF(N299="základná",J299,0)</f>
        <v>0</v>
      </c>
      <c r="BF299" s="152">
        <f>IF(N299="znížená",J299,0)</f>
        <v>0</v>
      </c>
      <c r="BG299" s="152">
        <f>IF(N299="zákl. prenesená",J299,0)</f>
        <v>0</v>
      </c>
      <c r="BH299" s="152">
        <f>IF(N299="zníž. prenesená",J299,0)</f>
        <v>0</v>
      </c>
      <c r="BI299" s="152">
        <f>IF(N299="nulová",J299,0)</f>
        <v>0</v>
      </c>
      <c r="BJ299" s="17" t="s">
        <v>153</v>
      </c>
      <c r="BK299" s="152">
        <f>ROUND(I299*H299,2)</f>
        <v>0</v>
      </c>
      <c r="BL299" s="17" t="s">
        <v>152</v>
      </c>
      <c r="BM299" s="151" t="s">
        <v>285</v>
      </c>
    </row>
    <row r="300" spans="2:65" s="12" customFormat="1">
      <c r="B300" s="153"/>
      <c r="D300" s="154" t="s">
        <v>155</v>
      </c>
      <c r="E300" s="155" t="s">
        <v>1</v>
      </c>
      <c r="F300" s="156" t="s">
        <v>286</v>
      </c>
      <c r="H300" s="157">
        <v>1386.46</v>
      </c>
      <c r="I300" s="158"/>
      <c r="L300" s="153"/>
      <c r="M300" s="159"/>
      <c r="T300" s="160"/>
      <c r="AT300" s="155" t="s">
        <v>155</v>
      </c>
      <c r="AU300" s="155" t="s">
        <v>153</v>
      </c>
      <c r="AV300" s="12" t="s">
        <v>153</v>
      </c>
      <c r="AW300" s="12" t="s">
        <v>31</v>
      </c>
      <c r="AX300" s="12" t="s">
        <v>83</v>
      </c>
      <c r="AY300" s="155" t="s">
        <v>145</v>
      </c>
    </row>
    <row r="301" spans="2:65" s="1" customFormat="1" ht="37.9" customHeight="1">
      <c r="B301" s="32"/>
      <c r="C301" s="139" t="s">
        <v>287</v>
      </c>
      <c r="D301" s="139" t="s">
        <v>148</v>
      </c>
      <c r="E301" s="140" t="s">
        <v>288</v>
      </c>
      <c r="F301" s="141" t="s">
        <v>289</v>
      </c>
      <c r="G301" s="142" t="s">
        <v>188</v>
      </c>
      <c r="H301" s="143">
        <v>1090.134</v>
      </c>
      <c r="I301" s="144"/>
      <c r="J301" s="145">
        <f>ROUND(I301*H301,2)</f>
        <v>0</v>
      </c>
      <c r="K301" s="146"/>
      <c r="L301" s="32"/>
      <c r="M301" s="147" t="s">
        <v>1</v>
      </c>
      <c r="N301" s="148" t="s">
        <v>41</v>
      </c>
      <c r="P301" s="149">
        <f>O301*H301</f>
        <v>0</v>
      </c>
      <c r="Q301" s="149">
        <v>1.4999999999999999E-4</v>
      </c>
      <c r="R301" s="149">
        <f>Q301*H301</f>
        <v>0.1635201</v>
      </c>
      <c r="S301" s="149">
        <v>0</v>
      </c>
      <c r="T301" s="150">
        <f>S301*H301</f>
        <v>0</v>
      </c>
      <c r="AR301" s="151" t="s">
        <v>152</v>
      </c>
      <c r="AT301" s="151" t="s">
        <v>148</v>
      </c>
      <c r="AU301" s="151" t="s">
        <v>153</v>
      </c>
      <c r="AY301" s="17" t="s">
        <v>145</v>
      </c>
      <c r="BE301" s="152">
        <f>IF(N301="základná",J301,0)</f>
        <v>0</v>
      </c>
      <c r="BF301" s="152">
        <f>IF(N301="znížená",J301,0)</f>
        <v>0</v>
      </c>
      <c r="BG301" s="152">
        <f>IF(N301="zákl. prenesená",J301,0)</f>
        <v>0</v>
      </c>
      <c r="BH301" s="152">
        <f>IF(N301="zníž. prenesená",J301,0)</f>
        <v>0</v>
      </c>
      <c r="BI301" s="152">
        <f>IF(N301="nulová",J301,0)</f>
        <v>0</v>
      </c>
      <c r="BJ301" s="17" t="s">
        <v>153</v>
      </c>
      <c r="BK301" s="152">
        <f>ROUND(I301*H301,2)</f>
        <v>0</v>
      </c>
      <c r="BL301" s="17" t="s">
        <v>152</v>
      </c>
      <c r="BM301" s="151" t="s">
        <v>290</v>
      </c>
    </row>
    <row r="302" spans="2:65" s="12" customFormat="1">
      <c r="B302" s="153"/>
      <c r="D302" s="154" t="s">
        <v>155</v>
      </c>
      <c r="E302" s="155" t="s">
        <v>1</v>
      </c>
      <c r="F302" s="156" t="s">
        <v>291</v>
      </c>
      <c r="H302" s="157">
        <v>1090.134</v>
      </c>
      <c r="I302" s="158"/>
      <c r="L302" s="153"/>
      <c r="M302" s="159"/>
      <c r="T302" s="160"/>
      <c r="AT302" s="155" t="s">
        <v>155</v>
      </c>
      <c r="AU302" s="155" t="s">
        <v>153</v>
      </c>
      <c r="AV302" s="12" t="s">
        <v>153</v>
      </c>
      <c r="AW302" s="12" t="s">
        <v>31</v>
      </c>
      <c r="AX302" s="12" t="s">
        <v>83</v>
      </c>
      <c r="AY302" s="155" t="s">
        <v>145</v>
      </c>
    </row>
    <row r="303" spans="2:65" s="1" customFormat="1" ht="24.2" customHeight="1">
      <c r="B303" s="32"/>
      <c r="C303" s="139" t="s">
        <v>292</v>
      </c>
      <c r="D303" s="139" t="s">
        <v>148</v>
      </c>
      <c r="E303" s="140" t="s">
        <v>293</v>
      </c>
      <c r="F303" s="141" t="s">
        <v>294</v>
      </c>
      <c r="G303" s="142" t="s">
        <v>188</v>
      </c>
      <c r="H303" s="143">
        <v>3271.502</v>
      </c>
      <c r="I303" s="144"/>
      <c r="J303" s="145">
        <f>ROUND(I303*H303,2)</f>
        <v>0</v>
      </c>
      <c r="K303" s="146"/>
      <c r="L303" s="32"/>
      <c r="M303" s="147" t="s">
        <v>1</v>
      </c>
      <c r="N303" s="148" t="s">
        <v>41</v>
      </c>
      <c r="P303" s="149">
        <f>O303*H303</f>
        <v>0</v>
      </c>
      <c r="Q303" s="149">
        <v>4.9350000000000002E-3</v>
      </c>
      <c r="R303" s="149">
        <f>Q303*H303</f>
        <v>16.144862370000002</v>
      </c>
      <c r="S303" s="149">
        <v>0</v>
      </c>
      <c r="T303" s="150">
        <f>S303*H303</f>
        <v>0</v>
      </c>
      <c r="AR303" s="151" t="s">
        <v>152</v>
      </c>
      <c r="AT303" s="151" t="s">
        <v>148</v>
      </c>
      <c r="AU303" s="151" t="s">
        <v>153</v>
      </c>
      <c r="AY303" s="17" t="s">
        <v>145</v>
      </c>
      <c r="BE303" s="152">
        <f>IF(N303="základná",J303,0)</f>
        <v>0</v>
      </c>
      <c r="BF303" s="152">
        <f>IF(N303="znížená",J303,0)</f>
        <v>0</v>
      </c>
      <c r="BG303" s="152">
        <f>IF(N303="zákl. prenesená",J303,0)</f>
        <v>0</v>
      </c>
      <c r="BH303" s="152">
        <f>IF(N303="zníž. prenesená",J303,0)</f>
        <v>0</v>
      </c>
      <c r="BI303" s="152">
        <f>IF(N303="nulová",J303,0)</f>
        <v>0</v>
      </c>
      <c r="BJ303" s="17" t="s">
        <v>153</v>
      </c>
      <c r="BK303" s="152">
        <f>ROUND(I303*H303,2)</f>
        <v>0</v>
      </c>
      <c r="BL303" s="17" t="s">
        <v>152</v>
      </c>
      <c r="BM303" s="151" t="s">
        <v>295</v>
      </c>
    </row>
    <row r="304" spans="2:65" s="1" customFormat="1" ht="24.2" customHeight="1">
      <c r="B304" s="32"/>
      <c r="C304" s="139" t="s">
        <v>296</v>
      </c>
      <c r="D304" s="139" t="s">
        <v>148</v>
      </c>
      <c r="E304" s="140" t="s">
        <v>297</v>
      </c>
      <c r="F304" s="141" t="s">
        <v>298</v>
      </c>
      <c r="G304" s="142" t="s">
        <v>188</v>
      </c>
      <c r="H304" s="143">
        <v>3271.502</v>
      </c>
      <c r="I304" s="144"/>
      <c r="J304" s="145">
        <f>ROUND(I304*H304,2)</f>
        <v>0</v>
      </c>
      <c r="K304" s="146"/>
      <c r="L304" s="32"/>
      <c r="M304" s="147" t="s">
        <v>1</v>
      </c>
      <c r="N304" s="148" t="s">
        <v>41</v>
      </c>
      <c r="P304" s="149">
        <f>O304*H304</f>
        <v>0</v>
      </c>
      <c r="Q304" s="149">
        <v>3.15E-2</v>
      </c>
      <c r="R304" s="149">
        <f>Q304*H304</f>
        <v>103.052313</v>
      </c>
      <c r="S304" s="149">
        <v>0</v>
      </c>
      <c r="T304" s="150">
        <f>S304*H304</f>
        <v>0</v>
      </c>
      <c r="AR304" s="151" t="s">
        <v>152</v>
      </c>
      <c r="AT304" s="151" t="s">
        <v>148</v>
      </c>
      <c r="AU304" s="151" t="s">
        <v>153</v>
      </c>
      <c r="AY304" s="17" t="s">
        <v>145</v>
      </c>
      <c r="BE304" s="152">
        <f>IF(N304="základná",J304,0)</f>
        <v>0</v>
      </c>
      <c r="BF304" s="152">
        <f>IF(N304="znížená",J304,0)</f>
        <v>0</v>
      </c>
      <c r="BG304" s="152">
        <f>IF(N304="zákl. prenesená",J304,0)</f>
        <v>0</v>
      </c>
      <c r="BH304" s="152">
        <f>IF(N304="zníž. prenesená",J304,0)</f>
        <v>0</v>
      </c>
      <c r="BI304" s="152">
        <f>IF(N304="nulová",J304,0)</f>
        <v>0</v>
      </c>
      <c r="BJ304" s="17" t="s">
        <v>153</v>
      </c>
      <c r="BK304" s="152">
        <f>ROUND(I304*H304,2)</f>
        <v>0</v>
      </c>
      <c r="BL304" s="17" t="s">
        <v>152</v>
      </c>
      <c r="BM304" s="151" t="s">
        <v>299</v>
      </c>
    </row>
    <row r="305" spans="2:51" s="14" customFormat="1">
      <c r="B305" s="168"/>
      <c r="D305" s="154" t="s">
        <v>155</v>
      </c>
      <c r="E305" s="169" t="s">
        <v>1</v>
      </c>
      <c r="F305" s="170" t="s">
        <v>300</v>
      </c>
      <c r="H305" s="169" t="s">
        <v>1</v>
      </c>
      <c r="I305" s="171"/>
      <c r="L305" s="168"/>
      <c r="M305" s="172"/>
      <c r="T305" s="173"/>
      <c r="AT305" s="169" t="s">
        <v>155</v>
      </c>
      <c r="AU305" s="169" t="s">
        <v>153</v>
      </c>
      <c r="AV305" s="14" t="s">
        <v>83</v>
      </c>
      <c r="AW305" s="14" t="s">
        <v>31</v>
      </c>
      <c r="AX305" s="14" t="s">
        <v>75</v>
      </c>
      <c r="AY305" s="169" t="s">
        <v>145</v>
      </c>
    </row>
    <row r="306" spans="2:51" s="14" customFormat="1">
      <c r="B306" s="168"/>
      <c r="D306" s="154" t="s">
        <v>155</v>
      </c>
      <c r="E306" s="169" t="s">
        <v>1</v>
      </c>
      <c r="F306" s="170" t="s">
        <v>212</v>
      </c>
      <c r="H306" s="169" t="s">
        <v>1</v>
      </c>
      <c r="I306" s="171"/>
      <c r="L306" s="168"/>
      <c r="M306" s="172"/>
      <c r="T306" s="173"/>
      <c r="AT306" s="169" t="s">
        <v>155</v>
      </c>
      <c r="AU306" s="169" t="s">
        <v>153</v>
      </c>
      <c r="AV306" s="14" t="s">
        <v>83</v>
      </c>
      <c r="AW306" s="14" t="s">
        <v>31</v>
      </c>
      <c r="AX306" s="14" t="s">
        <v>75</v>
      </c>
      <c r="AY306" s="169" t="s">
        <v>145</v>
      </c>
    </row>
    <row r="307" spans="2:51" s="12" customFormat="1" ht="22.5">
      <c r="B307" s="153"/>
      <c r="D307" s="154" t="s">
        <v>155</v>
      </c>
      <c r="E307" s="155" t="s">
        <v>1</v>
      </c>
      <c r="F307" s="156" t="s">
        <v>301</v>
      </c>
      <c r="H307" s="157">
        <v>43.680999999999997</v>
      </c>
      <c r="I307" s="158"/>
      <c r="L307" s="153"/>
      <c r="M307" s="159"/>
      <c r="T307" s="160"/>
      <c r="AT307" s="155" t="s">
        <v>155</v>
      </c>
      <c r="AU307" s="155" t="s">
        <v>153</v>
      </c>
      <c r="AV307" s="12" t="s">
        <v>153</v>
      </c>
      <c r="AW307" s="12" t="s">
        <v>31</v>
      </c>
      <c r="AX307" s="12" t="s">
        <v>75</v>
      </c>
      <c r="AY307" s="155" t="s">
        <v>145</v>
      </c>
    </row>
    <row r="308" spans="2:51" s="12" customFormat="1">
      <c r="B308" s="153"/>
      <c r="D308" s="154" t="s">
        <v>155</v>
      </c>
      <c r="E308" s="155" t="s">
        <v>1</v>
      </c>
      <c r="F308" s="156" t="s">
        <v>302</v>
      </c>
      <c r="H308" s="157">
        <v>46.308</v>
      </c>
      <c r="I308" s="158"/>
      <c r="L308" s="153"/>
      <c r="M308" s="159"/>
      <c r="T308" s="160"/>
      <c r="AT308" s="155" t="s">
        <v>155</v>
      </c>
      <c r="AU308" s="155" t="s">
        <v>153</v>
      </c>
      <c r="AV308" s="12" t="s">
        <v>153</v>
      </c>
      <c r="AW308" s="12" t="s">
        <v>31</v>
      </c>
      <c r="AX308" s="12" t="s">
        <v>75</v>
      </c>
      <c r="AY308" s="155" t="s">
        <v>145</v>
      </c>
    </row>
    <row r="309" spans="2:51" s="12" customFormat="1">
      <c r="B309" s="153"/>
      <c r="D309" s="154" t="s">
        <v>155</v>
      </c>
      <c r="E309" s="155" t="s">
        <v>1</v>
      </c>
      <c r="F309" s="156" t="s">
        <v>303</v>
      </c>
      <c r="H309" s="157">
        <v>176.05600000000001</v>
      </c>
      <c r="I309" s="158"/>
      <c r="L309" s="153"/>
      <c r="M309" s="159"/>
      <c r="T309" s="160"/>
      <c r="AT309" s="155" t="s">
        <v>155</v>
      </c>
      <c r="AU309" s="155" t="s">
        <v>153</v>
      </c>
      <c r="AV309" s="12" t="s">
        <v>153</v>
      </c>
      <c r="AW309" s="12" t="s">
        <v>31</v>
      </c>
      <c r="AX309" s="12" t="s">
        <v>75</v>
      </c>
      <c r="AY309" s="155" t="s">
        <v>145</v>
      </c>
    </row>
    <row r="310" spans="2:51" s="12" customFormat="1">
      <c r="B310" s="153"/>
      <c r="D310" s="154" t="s">
        <v>155</v>
      </c>
      <c r="E310" s="155" t="s">
        <v>1</v>
      </c>
      <c r="F310" s="156" t="s">
        <v>304</v>
      </c>
      <c r="H310" s="157">
        <v>33.866999999999997</v>
      </c>
      <c r="I310" s="158"/>
      <c r="L310" s="153"/>
      <c r="M310" s="159"/>
      <c r="T310" s="160"/>
      <c r="AT310" s="155" t="s">
        <v>155</v>
      </c>
      <c r="AU310" s="155" t="s">
        <v>153</v>
      </c>
      <c r="AV310" s="12" t="s">
        <v>153</v>
      </c>
      <c r="AW310" s="12" t="s">
        <v>31</v>
      </c>
      <c r="AX310" s="12" t="s">
        <v>75</v>
      </c>
      <c r="AY310" s="155" t="s">
        <v>145</v>
      </c>
    </row>
    <row r="311" spans="2:51" s="12" customFormat="1">
      <c r="B311" s="153"/>
      <c r="D311" s="154" t="s">
        <v>155</v>
      </c>
      <c r="E311" s="155" t="s">
        <v>1</v>
      </c>
      <c r="F311" s="156" t="s">
        <v>305</v>
      </c>
      <c r="H311" s="157">
        <v>24.739000000000001</v>
      </c>
      <c r="I311" s="158"/>
      <c r="L311" s="153"/>
      <c r="M311" s="159"/>
      <c r="T311" s="160"/>
      <c r="AT311" s="155" t="s">
        <v>155</v>
      </c>
      <c r="AU311" s="155" t="s">
        <v>153</v>
      </c>
      <c r="AV311" s="12" t="s">
        <v>153</v>
      </c>
      <c r="AW311" s="12" t="s">
        <v>31</v>
      </c>
      <c r="AX311" s="12" t="s">
        <v>75</v>
      </c>
      <c r="AY311" s="155" t="s">
        <v>145</v>
      </c>
    </row>
    <row r="312" spans="2:51" s="12" customFormat="1">
      <c r="B312" s="153"/>
      <c r="D312" s="154" t="s">
        <v>155</v>
      </c>
      <c r="E312" s="155" t="s">
        <v>1</v>
      </c>
      <c r="F312" s="156" t="s">
        <v>306</v>
      </c>
      <c r="H312" s="157">
        <v>21.035</v>
      </c>
      <c r="I312" s="158"/>
      <c r="L312" s="153"/>
      <c r="M312" s="159"/>
      <c r="T312" s="160"/>
      <c r="AT312" s="155" t="s">
        <v>155</v>
      </c>
      <c r="AU312" s="155" t="s">
        <v>153</v>
      </c>
      <c r="AV312" s="12" t="s">
        <v>153</v>
      </c>
      <c r="AW312" s="12" t="s">
        <v>31</v>
      </c>
      <c r="AX312" s="12" t="s">
        <v>75</v>
      </c>
      <c r="AY312" s="155" t="s">
        <v>145</v>
      </c>
    </row>
    <row r="313" spans="2:51" s="12" customFormat="1">
      <c r="B313" s="153"/>
      <c r="D313" s="154" t="s">
        <v>155</v>
      </c>
      <c r="E313" s="155" t="s">
        <v>1</v>
      </c>
      <c r="F313" s="156" t="s">
        <v>307</v>
      </c>
      <c r="H313" s="157">
        <v>22.253</v>
      </c>
      <c r="I313" s="158"/>
      <c r="L313" s="153"/>
      <c r="M313" s="159"/>
      <c r="T313" s="160"/>
      <c r="AT313" s="155" t="s">
        <v>155</v>
      </c>
      <c r="AU313" s="155" t="s">
        <v>153</v>
      </c>
      <c r="AV313" s="12" t="s">
        <v>153</v>
      </c>
      <c r="AW313" s="12" t="s">
        <v>31</v>
      </c>
      <c r="AX313" s="12" t="s">
        <v>75</v>
      </c>
      <c r="AY313" s="155" t="s">
        <v>145</v>
      </c>
    </row>
    <row r="314" spans="2:51" s="12" customFormat="1" ht="22.5">
      <c r="B314" s="153"/>
      <c r="D314" s="154" t="s">
        <v>155</v>
      </c>
      <c r="E314" s="155" t="s">
        <v>1</v>
      </c>
      <c r="F314" s="156" t="s">
        <v>308</v>
      </c>
      <c r="H314" s="157">
        <v>259.59500000000003</v>
      </c>
      <c r="I314" s="158"/>
      <c r="L314" s="153"/>
      <c r="M314" s="159"/>
      <c r="T314" s="160"/>
      <c r="AT314" s="155" t="s">
        <v>155</v>
      </c>
      <c r="AU314" s="155" t="s">
        <v>153</v>
      </c>
      <c r="AV314" s="12" t="s">
        <v>153</v>
      </c>
      <c r="AW314" s="12" t="s">
        <v>31</v>
      </c>
      <c r="AX314" s="12" t="s">
        <v>75</v>
      </c>
      <c r="AY314" s="155" t="s">
        <v>145</v>
      </c>
    </row>
    <row r="315" spans="2:51" s="12" customFormat="1">
      <c r="B315" s="153"/>
      <c r="D315" s="154" t="s">
        <v>155</v>
      </c>
      <c r="E315" s="155" t="s">
        <v>1</v>
      </c>
      <c r="F315" s="156" t="s">
        <v>309</v>
      </c>
      <c r="H315" s="157">
        <v>102.27</v>
      </c>
      <c r="I315" s="158"/>
      <c r="L315" s="153"/>
      <c r="M315" s="159"/>
      <c r="T315" s="160"/>
      <c r="AT315" s="155" t="s">
        <v>155</v>
      </c>
      <c r="AU315" s="155" t="s">
        <v>153</v>
      </c>
      <c r="AV315" s="12" t="s">
        <v>153</v>
      </c>
      <c r="AW315" s="12" t="s">
        <v>31</v>
      </c>
      <c r="AX315" s="12" t="s">
        <v>75</v>
      </c>
      <c r="AY315" s="155" t="s">
        <v>145</v>
      </c>
    </row>
    <row r="316" spans="2:51" s="12" customFormat="1">
      <c r="B316" s="153"/>
      <c r="D316" s="154" t="s">
        <v>155</v>
      </c>
      <c r="E316" s="155" t="s">
        <v>1</v>
      </c>
      <c r="F316" s="156" t="s">
        <v>310</v>
      </c>
      <c r="H316" s="157">
        <v>39.332999999999998</v>
      </c>
      <c r="I316" s="158"/>
      <c r="L316" s="153"/>
      <c r="M316" s="159"/>
      <c r="T316" s="160"/>
      <c r="AT316" s="155" t="s">
        <v>155</v>
      </c>
      <c r="AU316" s="155" t="s">
        <v>153</v>
      </c>
      <c r="AV316" s="12" t="s">
        <v>153</v>
      </c>
      <c r="AW316" s="12" t="s">
        <v>31</v>
      </c>
      <c r="AX316" s="12" t="s">
        <v>75</v>
      </c>
      <c r="AY316" s="155" t="s">
        <v>145</v>
      </c>
    </row>
    <row r="317" spans="2:51" s="12" customFormat="1">
      <c r="B317" s="153"/>
      <c r="D317" s="154" t="s">
        <v>155</v>
      </c>
      <c r="E317" s="155" t="s">
        <v>1</v>
      </c>
      <c r="F317" s="156" t="s">
        <v>311</v>
      </c>
      <c r="H317" s="157">
        <v>41.588000000000001</v>
      </c>
      <c r="I317" s="158"/>
      <c r="L317" s="153"/>
      <c r="M317" s="159"/>
      <c r="T317" s="160"/>
      <c r="AT317" s="155" t="s">
        <v>155</v>
      </c>
      <c r="AU317" s="155" t="s">
        <v>153</v>
      </c>
      <c r="AV317" s="12" t="s">
        <v>153</v>
      </c>
      <c r="AW317" s="12" t="s">
        <v>31</v>
      </c>
      <c r="AX317" s="12" t="s">
        <v>75</v>
      </c>
      <c r="AY317" s="155" t="s">
        <v>145</v>
      </c>
    </row>
    <row r="318" spans="2:51" s="12" customFormat="1">
      <c r="B318" s="153"/>
      <c r="D318" s="154" t="s">
        <v>155</v>
      </c>
      <c r="E318" s="155" t="s">
        <v>1</v>
      </c>
      <c r="F318" s="156" t="s">
        <v>312</v>
      </c>
      <c r="H318" s="157">
        <v>41.588000000000001</v>
      </c>
      <c r="I318" s="158"/>
      <c r="L318" s="153"/>
      <c r="M318" s="159"/>
      <c r="T318" s="160"/>
      <c r="AT318" s="155" t="s">
        <v>155</v>
      </c>
      <c r="AU318" s="155" t="s">
        <v>153</v>
      </c>
      <c r="AV318" s="12" t="s">
        <v>153</v>
      </c>
      <c r="AW318" s="12" t="s">
        <v>31</v>
      </c>
      <c r="AX318" s="12" t="s">
        <v>75</v>
      </c>
      <c r="AY318" s="155" t="s">
        <v>145</v>
      </c>
    </row>
    <row r="319" spans="2:51" s="12" customFormat="1">
      <c r="B319" s="153"/>
      <c r="D319" s="154" t="s">
        <v>155</v>
      </c>
      <c r="E319" s="155" t="s">
        <v>1</v>
      </c>
      <c r="F319" s="156" t="s">
        <v>313</v>
      </c>
      <c r="H319" s="157">
        <v>5.5590000000000002</v>
      </c>
      <c r="I319" s="158"/>
      <c r="L319" s="153"/>
      <c r="M319" s="159"/>
      <c r="T319" s="160"/>
      <c r="AT319" s="155" t="s">
        <v>155</v>
      </c>
      <c r="AU319" s="155" t="s">
        <v>153</v>
      </c>
      <c r="AV319" s="12" t="s">
        <v>153</v>
      </c>
      <c r="AW319" s="12" t="s">
        <v>31</v>
      </c>
      <c r="AX319" s="12" t="s">
        <v>75</v>
      </c>
      <c r="AY319" s="155" t="s">
        <v>145</v>
      </c>
    </row>
    <row r="320" spans="2:51" s="12" customFormat="1">
      <c r="B320" s="153"/>
      <c r="D320" s="154" t="s">
        <v>155</v>
      </c>
      <c r="E320" s="155" t="s">
        <v>1</v>
      </c>
      <c r="F320" s="156" t="s">
        <v>314</v>
      </c>
      <c r="H320" s="157">
        <v>19.193000000000001</v>
      </c>
      <c r="I320" s="158"/>
      <c r="L320" s="153"/>
      <c r="M320" s="159"/>
      <c r="T320" s="160"/>
      <c r="AT320" s="155" t="s">
        <v>155</v>
      </c>
      <c r="AU320" s="155" t="s">
        <v>153</v>
      </c>
      <c r="AV320" s="12" t="s">
        <v>153</v>
      </c>
      <c r="AW320" s="12" t="s">
        <v>31</v>
      </c>
      <c r="AX320" s="12" t="s">
        <v>75</v>
      </c>
      <c r="AY320" s="155" t="s">
        <v>145</v>
      </c>
    </row>
    <row r="321" spans="2:51" s="12" customFormat="1">
      <c r="B321" s="153"/>
      <c r="D321" s="154" t="s">
        <v>155</v>
      </c>
      <c r="E321" s="155" t="s">
        <v>1</v>
      </c>
      <c r="F321" s="156" t="s">
        <v>315</v>
      </c>
      <c r="H321" s="157">
        <v>1.8480000000000001</v>
      </c>
      <c r="I321" s="158"/>
      <c r="L321" s="153"/>
      <c r="M321" s="159"/>
      <c r="T321" s="160"/>
      <c r="AT321" s="155" t="s">
        <v>155</v>
      </c>
      <c r="AU321" s="155" t="s">
        <v>153</v>
      </c>
      <c r="AV321" s="12" t="s">
        <v>153</v>
      </c>
      <c r="AW321" s="12" t="s">
        <v>31</v>
      </c>
      <c r="AX321" s="12" t="s">
        <v>75</v>
      </c>
      <c r="AY321" s="155" t="s">
        <v>145</v>
      </c>
    </row>
    <row r="322" spans="2:51" s="12" customFormat="1">
      <c r="B322" s="153"/>
      <c r="D322" s="154" t="s">
        <v>155</v>
      </c>
      <c r="E322" s="155" t="s">
        <v>1</v>
      </c>
      <c r="F322" s="156" t="s">
        <v>316</v>
      </c>
      <c r="H322" s="157">
        <v>4.1440000000000001</v>
      </c>
      <c r="I322" s="158"/>
      <c r="L322" s="153"/>
      <c r="M322" s="159"/>
      <c r="T322" s="160"/>
      <c r="AT322" s="155" t="s">
        <v>155</v>
      </c>
      <c r="AU322" s="155" t="s">
        <v>153</v>
      </c>
      <c r="AV322" s="12" t="s">
        <v>153</v>
      </c>
      <c r="AW322" s="12" t="s">
        <v>31</v>
      </c>
      <c r="AX322" s="12" t="s">
        <v>75</v>
      </c>
      <c r="AY322" s="155" t="s">
        <v>145</v>
      </c>
    </row>
    <row r="323" spans="2:51" s="12" customFormat="1">
      <c r="B323" s="153"/>
      <c r="D323" s="154" t="s">
        <v>155</v>
      </c>
      <c r="E323" s="155" t="s">
        <v>1</v>
      </c>
      <c r="F323" s="156" t="s">
        <v>317</v>
      </c>
      <c r="H323" s="157">
        <v>3.101</v>
      </c>
      <c r="I323" s="158"/>
      <c r="L323" s="153"/>
      <c r="M323" s="159"/>
      <c r="T323" s="160"/>
      <c r="AT323" s="155" t="s">
        <v>155</v>
      </c>
      <c r="AU323" s="155" t="s">
        <v>153</v>
      </c>
      <c r="AV323" s="12" t="s">
        <v>153</v>
      </c>
      <c r="AW323" s="12" t="s">
        <v>31</v>
      </c>
      <c r="AX323" s="12" t="s">
        <v>75</v>
      </c>
      <c r="AY323" s="155" t="s">
        <v>145</v>
      </c>
    </row>
    <row r="324" spans="2:51" s="12" customFormat="1" ht="22.5">
      <c r="B324" s="153"/>
      <c r="D324" s="154" t="s">
        <v>155</v>
      </c>
      <c r="E324" s="155" t="s">
        <v>1</v>
      </c>
      <c r="F324" s="156" t="s">
        <v>318</v>
      </c>
      <c r="H324" s="157">
        <v>33.447000000000003</v>
      </c>
      <c r="I324" s="158"/>
      <c r="L324" s="153"/>
      <c r="M324" s="159"/>
      <c r="T324" s="160"/>
      <c r="AT324" s="155" t="s">
        <v>155</v>
      </c>
      <c r="AU324" s="155" t="s">
        <v>153</v>
      </c>
      <c r="AV324" s="12" t="s">
        <v>153</v>
      </c>
      <c r="AW324" s="12" t="s">
        <v>31</v>
      </c>
      <c r="AX324" s="12" t="s">
        <v>75</v>
      </c>
      <c r="AY324" s="155" t="s">
        <v>145</v>
      </c>
    </row>
    <row r="325" spans="2:51" s="15" customFormat="1">
      <c r="B325" s="174"/>
      <c r="D325" s="154" t="s">
        <v>155</v>
      </c>
      <c r="E325" s="175" t="s">
        <v>1</v>
      </c>
      <c r="F325" s="176" t="s">
        <v>220</v>
      </c>
      <c r="H325" s="177">
        <v>919.6049999999999</v>
      </c>
      <c r="I325" s="178"/>
      <c r="L325" s="174"/>
      <c r="M325" s="179"/>
      <c r="T325" s="180"/>
      <c r="AT325" s="175" t="s">
        <v>155</v>
      </c>
      <c r="AU325" s="175" t="s">
        <v>153</v>
      </c>
      <c r="AV325" s="15" t="s">
        <v>146</v>
      </c>
      <c r="AW325" s="15" t="s">
        <v>31</v>
      </c>
      <c r="AX325" s="15" t="s">
        <v>75</v>
      </c>
      <c r="AY325" s="175" t="s">
        <v>145</v>
      </c>
    </row>
    <row r="326" spans="2:51" s="14" customFormat="1">
      <c r="B326" s="168"/>
      <c r="D326" s="154" t="s">
        <v>155</v>
      </c>
      <c r="E326" s="169" t="s">
        <v>1</v>
      </c>
      <c r="F326" s="170" t="s">
        <v>221</v>
      </c>
      <c r="H326" s="169" t="s">
        <v>1</v>
      </c>
      <c r="I326" s="171"/>
      <c r="L326" s="168"/>
      <c r="M326" s="172"/>
      <c r="T326" s="173"/>
      <c r="AT326" s="169" t="s">
        <v>155</v>
      </c>
      <c r="AU326" s="169" t="s">
        <v>153</v>
      </c>
      <c r="AV326" s="14" t="s">
        <v>83</v>
      </c>
      <c r="AW326" s="14" t="s">
        <v>31</v>
      </c>
      <c r="AX326" s="14" t="s">
        <v>75</v>
      </c>
      <c r="AY326" s="169" t="s">
        <v>145</v>
      </c>
    </row>
    <row r="327" spans="2:51" s="12" customFormat="1" ht="22.5">
      <c r="B327" s="153"/>
      <c r="D327" s="154" t="s">
        <v>155</v>
      </c>
      <c r="E327" s="155" t="s">
        <v>1</v>
      </c>
      <c r="F327" s="156" t="s">
        <v>319</v>
      </c>
      <c r="H327" s="157">
        <v>218.01300000000001</v>
      </c>
      <c r="I327" s="158"/>
      <c r="L327" s="153"/>
      <c r="M327" s="159"/>
      <c r="T327" s="160"/>
      <c r="AT327" s="155" t="s">
        <v>155</v>
      </c>
      <c r="AU327" s="155" t="s">
        <v>153</v>
      </c>
      <c r="AV327" s="12" t="s">
        <v>153</v>
      </c>
      <c r="AW327" s="12" t="s">
        <v>31</v>
      </c>
      <c r="AX327" s="12" t="s">
        <v>75</v>
      </c>
      <c r="AY327" s="155" t="s">
        <v>145</v>
      </c>
    </row>
    <row r="328" spans="2:51" s="12" customFormat="1">
      <c r="B328" s="153"/>
      <c r="D328" s="154" t="s">
        <v>155</v>
      </c>
      <c r="E328" s="155" t="s">
        <v>1</v>
      </c>
      <c r="F328" s="156" t="s">
        <v>320</v>
      </c>
      <c r="H328" s="157">
        <v>58.841999999999999</v>
      </c>
      <c r="I328" s="158"/>
      <c r="L328" s="153"/>
      <c r="M328" s="159"/>
      <c r="T328" s="160"/>
      <c r="AT328" s="155" t="s">
        <v>155</v>
      </c>
      <c r="AU328" s="155" t="s">
        <v>153</v>
      </c>
      <c r="AV328" s="12" t="s">
        <v>153</v>
      </c>
      <c r="AW328" s="12" t="s">
        <v>31</v>
      </c>
      <c r="AX328" s="12" t="s">
        <v>75</v>
      </c>
      <c r="AY328" s="155" t="s">
        <v>145</v>
      </c>
    </row>
    <row r="329" spans="2:51" s="12" customFormat="1">
      <c r="B329" s="153"/>
      <c r="D329" s="154" t="s">
        <v>155</v>
      </c>
      <c r="E329" s="155" t="s">
        <v>1</v>
      </c>
      <c r="F329" s="156" t="s">
        <v>321</v>
      </c>
      <c r="H329" s="157">
        <v>25.632000000000001</v>
      </c>
      <c r="I329" s="158"/>
      <c r="L329" s="153"/>
      <c r="M329" s="159"/>
      <c r="T329" s="160"/>
      <c r="AT329" s="155" t="s">
        <v>155</v>
      </c>
      <c r="AU329" s="155" t="s">
        <v>153</v>
      </c>
      <c r="AV329" s="12" t="s">
        <v>153</v>
      </c>
      <c r="AW329" s="12" t="s">
        <v>31</v>
      </c>
      <c r="AX329" s="12" t="s">
        <v>75</v>
      </c>
      <c r="AY329" s="155" t="s">
        <v>145</v>
      </c>
    </row>
    <row r="330" spans="2:51" s="12" customFormat="1">
      <c r="B330" s="153"/>
      <c r="D330" s="154" t="s">
        <v>155</v>
      </c>
      <c r="E330" s="155" t="s">
        <v>1</v>
      </c>
      <c r="F330" s="156" t="s">
        <v>322</v>
      </c>
      <c r="H330" s="157">
        <v>38.884999999999998</v>
      </c>
      <c r="I330" s="158"/>
      <c r="L330" s="153"/>
      <c r="M330" s="159"/>
      <c r="T330" s="160"/>
      <c r="AT330" s="155" t="s">
        <v>155</v>
      </c>
      <c r="AU330" s="155" t="s">
        <v>153</v>
      </c>
      <c r="AV330" s="12" t="s">
        <v>153</v>
      </c>
      <c r="AW330" s="12" t="s">
        <v>31</v>
      </c>
      <c r="AX330" s="12" t="s">
        <v>75</v>
      </c>
      <c r="AY330" s="155" t="s">
        <v>145</v>
      </c>
    </row>
    <row r="331" spans="2:51" s="12" customFormat="1">
      <c r="B331" s="153"/>
      <c r="D331" s="154" t="s">
        <v>155</v>
      </c>
      <c r="E331" s="155" t="s">
        <v>1</v>
      </c>
      <c r="F331" s="156" t="s">
        <v>323</v>
      </c>
      <c r="H331" s="157">
        <v>25.555</v>
      </c>
      <c r="I331" s="158"/>
      <c r="L331" s="153"/>
      <c r="M331" s="159"/>
      <c r="T331" s="160"/>
      <c r="AT331" s="155" t="s">
        <v>155</v>
      </c>
      <c r="AU331" s="155" t="s">
        <v>153</v>
      </c>
      <c r="AV331" s="12" t="s">
        <v>153</v>
      </c>
      <c r="AW331" s="12" t="s">
        <v>31</v>
      </c>
      <c r="AX331" s="12" t="s">
        <v>75</v>
      </c>
      <c r="AY331" s="155" t="s">
        <v>145</v>
      </c>
    </row>
    <row r="332" spans="2:51" s="12" customFormat="1">
      <c r="B332" s="153"/>
      <c r="D332" s="154" t="s">
        <v>155</v>
      </c>
      <c r="E332" s="155" t="s">
        <v>1</v>
      </c>
      <c r="F332" s="156" t="s">
        <v>324</v>
      </c>
      <c r="H332" s="157">
        <v>38.884999999999998</v>
      </c>
      <c r="I332" s="158"/>
      <c r="L332" s="153"/>
      <c r="M332" s="159"/>
      <c r="T332" s="160"/>
      <c r="AT332" s="155" t="s">
        <v>155</v>
      </c>
      <c r="AU332" s="155" t="s">
        <v>153</v>
      </c>
      <c r="AV332" s="12" t="s">
        <v>153</v>
      </c>
      <c r="AW332" s="12" t="s">
        <v>31</v>
      </c>
      <c r="AX332" s="12" t="s">
        <v>75</v>
      </c>
      <c r="AY332" s="155" t="s">
        <v>145</v>
      </c>
    </row>
    <row r="333" spans="2:51" s="12" customFormat="1">
      <c r="B333" s="153"/>
      <c r="D333" s="154" t="s">
        <v>155</v>
      </c>
      <c r="E333" s="155" t="s">
        <v>1</v>
      </c>
      <c r="F333" s="156" t="s">
        <v>325</v>
      </c>
      <c r="H333" s="157">
        <v>388.85</v>
      </c>
      <c r="I333" s="158"/>
      <c r="L333" s="153"/>
      <c r="M333" s="159"/>
      <c r="T333" s="160"/>
      <c r="AT333" s="155" t="s">
        <v>155</v>
      </c>
      <c r="AU333" s="155" t="s">
        <v>153</v>
      </c>
      <c r="AV333" s="12" t="s">
        <v>153</v>
      </c>
      <c r="AW333" s="12" t="s">
        <v>31</v>
      </c>
      <c r="AX333" s="12" t="s">
        <v>75</v>
      </c>
      <c r="AY333" s="155" t="s">
        <v>145</v>
      </c>
    </row>
    <row r="334" spans="2:51" s="12" customFormat="1">
      <c r="B334" s="153"/>
      <c r="D334" s="154" t="s">
        <v>155</v>
      </c>
      <c r="E334" s="155" t="s">
        <v>1</v>
      </c>
      <c r="F334" s="156" t="s">
        <v>326</v>
      </c>
      <c r="H334" s="157">
        <v>199.57499999999999</v>
      </c>
      <c r="I334" s="158"/>
      <c r="L334" s="153"/>
      <c r="M334" s="159"/>
      <c r="T334" s="160"/>
      <c r="AT334" s="155" t="s">
        <v>155</v>
      </c>
      <c r="AU334" s="155" t="s">
        <v>153</v>
      </c>
      <c r="AV334" s="12" t="s">
        <v>153</v>
      </c>
      <c r="AW334" s="12" t="s">
        <v>31</v>
      </c>
      <c r="AX334" s="12" t="s">
        <v>75</v>
      </c>
      <c r="AY334" s="155" t="s">
        <v>145</v>
      </c>
    </row>
    <row r="335" spans="2:51" s="12" customFormat="1">
      <c r="B335" s="153"/>
      <c r="D335" s="154" t="s">
        <v>155</v>
      </c>
      <c r="E335" s="155" t="s">
        <v>1</v>
      </c>
      <c r="F335" s="156" t="s">
        <v>327</v>
      </c>
      <c r="H335" s="157">
        <v>54.19</v>
      </c>
      <c r="I335" s="158"/>
      <c r="L335" s="153"/>
      <c r="M335" s="159"/>
      <c r="T335" s="160"/>
      <c r="AT335" s="155" t="s">
        <v>155</v>
      </c>
      <c r="AU335" s="155" t="s">
        <v>153</v>
      </c>
      <c r="AV335" s="12" t="s">
        <v>153</v>
      </c>
      <c r="AW335" s="12" t="s">
        <v>31</v>
      </c>
      <c r="AX335" s="12" t="s">
        <v>75</v>
      </c>
      <c r="AY335" s="155" t="s">
        <v>145</v>
      </c>
    </row>
    <row r="336" spans="2:51" s="12" customFormat="1">
      <c r="B336" s="153"/>
      <c r="D336" s="154" t="s">
        <v>155</v>
      </c>
      <c r="E336" s="155" t="s">
        <v>1</v>
      </c>
      <c r="F336" s="156" t="s">
        <v>328</v>
      </c>
      <c r="H336" s="157">
        <v>41.588000000000001</v>
      </c>
      <c r="I336" s="158"/>
      <c r="L336" s="153"/>
      <c r="M336" s="159"/>
      <c r="T336" s="160"/>
      <c r="AT336" s="155" t="s">
        <v>155</v>
      </c>
      <c r="AU336" s="155" t="s">
        <v>153</v>
      </c>
      <c r="AV336" s="12" t="s">
        <v>153</v>
      </c>
      <c r="AW336" s="12" t="s">
        <v>31</v>
      </c>
      <c r="AX336" s="12" t="s">
        <v>75</v>
      </c>
      <c r="AY336" s="155" t="s">
        <v>145</v>
      </c>
    </row>
    <row r="337" spans="2:51" s="12" customFormat="1">
      <c r="B337" s="153"/>
      <c r="D337" s="154" t="s">
        <v>155</v>
      </c>
      <c r="E337" s="155" t="s">
        <v>1</v>
      </c>
      <c r="F337" s="156" t="s">
        <v>329</v>
      </c>
      <c r="H337" s="157">
        <v>41.588000000000001</v>
      </c>
      <c r="I337" s="158"/>
      <c r="L337" s="153"/>
      <c r="M337" s="159"/>
      <c r="T337" s="160"/>
      <c r="AT337" s="155" t="s">
        <v>155</v>
      </c>
      <c r="AU337" s="155" t="s">
        <v>153</v>
      </c>
      <c r="AV337" s="12" t="s">
        <v>153</v>
      </c>
      <c r="AW337" s="12" t="s">
        <v>31</v>
      </c>
      <c r="AX337" s="12" t="s">
        <v>75</v>
      </c>
      <c r="AY337" s="155" t="s">
        <v>145</v>
      </c>
    </row>
    <row r="338" spans="2:51" s="12" customFormat="1">
      <c r="B338" s="153"/>
      <c r="D338" s="154" t="s">
        <v>155</v>
      </c>
      <c r="E338" s="155" t="s">
        <v>1</v>
      </c>
      <c r="F338" s="156" t="s">
        <v>330</v>
      </c>
      <c r="H338" s="157">
        <v>1.8480000000000001</v>
      </c>
      <c r="I338" s="158"/>
      <c r="L338" s="153"/>
      <c r="M338" s="159"/>
      <c r="T338" s="160"/>
      <c r="AT338" s="155" t="s">
        <v>155</v>
      </c>
      <c r="AU338" s="155" t="s">
        <v>153</v>
      </c>
      <c r="AV338" s="12" t="s">
        <v>153</v>
      </c>
      <c r="AW338" s="12" t="s">
        <v>31</v>
      </c>
      <c r="AX338" s="12" t="s">
        <v>75</v>
      </c>
      <c r="AY338" s="155" t="s">
        <v>145</v>
      </c>
    </row>
    <row r="339" spans="2:51" s="12" customFormat="1">
      <c r="B339" s="153"/>
      <c r="D339" s="154" t="s">
        <v>155</v>
      </c>
      <c r="E339" s="155" t="s">
        <v>1</v>
      </c>
      <c r="F339" s="156" t="s">
        <v>331</v>
      </c>
      <c r="H339" s="157">
        <v>4.1440000000000001</v>
      </c>
      <c r="I339" s="158"/>
      <c r="L339" s="153"/>
      <c r="M339" s="159"/>
      <c r="T339" s="160"/>
      <c r="AT339" s="155" t="s">
        <v>155</v>
      </c>
      <c r="AU339" s="155" t="s">
        <v>153</v>
      </c>
      <c r="AV339" s="12" t="s">
        <v>153</v>
      </c>
      <c r="AW339" s="12" t="s">
        <v>31</v>
      </c>
      <c r="AX339" s="12" t="s">
        <v>75</v>
      </c>
      <c r="AY339" s="155" t="s">
        <v>145</v>
      </c>
    </row>
    <row r="340" spans="2:51" s="12" customFormat="1">
      <c r="B340" s="153"/>
      <c r="D340" s="154" t="s">
        <v>155</v>
      </c>
      <c r="E340" s="155" t="s">
        <v>1</v>
      </c>
      <c r="F340" s="156" t="s">
        <v>332</v>
      </c>
      <c r="H340" s="157">
        <v>3.101</v>
      </c>
      <c r="I340" s="158"/>
      <c r="L340" s="153"/>
      <c r="M340" s="159"/>
      <c r="T340" s="160"/>
      <c r="AT340" s="155" t="s">
        <v>155</v>
      </c>
      <c r="AU340" s="155" t="s">
        <v>153</v>
      </c>
      <c r="AV340" s="12" t="s">
        <v>153</v>
      </c>
      <c r="AW340" s="12" t="s">
        <v>31</v>
      </c>
      <c r="AX340" s="12" t="s">
        <v>75</v>
      </c>
      <c r="AY340" s="155" t="s">
        <v>145</v>
      </c>
    </row>
    <row r="341" spans="2:51" s="12" customFormat="1" ht="22.5">
      <c r="B341" s="153"/>
      <c r="D341" s="154" t="s">
        <v>155</v>
      </c>
      <c r="E341" s="155" t="s">
        <v>1</v>
      </c>
      <c r="F341" s="156" t="s">
        <v>333</v>
      </c>
      <c r="H341" s="157">
        <v>40.692</v>
      </c>
      <c r="I341" s="158"/>
      <c r="L341" s="153"/>
      <c r="M341" s="159"/>
      <c r="T341" s="160"/>
      <c r="AT341" s="155" t="s">
        <v>155</v>
      </c>
      <c r="AU341" s="155" t="s">
        <v>153</v>
      </c>
      <c r="AV341" s="12" t="s">
        <v>153</v>
      </c>
      <c r="AW341" s="12" t="s">
        <v>31</v>
      </c>
      <c r="AX341" s="12" t="s">
        <v>75</v>
      </c>
      <c r="AY341" s="155" t="s">
        <v>145</v>
      </c>
    </row>
    <row r="342" spans="2:51" s="15" customFormat="1">
      <c r="B342" s="174"/>
      <c r="D342" s="154" t="s">
        <v>155</v>
      </c>
      <c r="E342" s="175" t="s">
        <v>1</v>
      </c>
      <c r="F342" s="176" t="s">
        <v>220</v>
      </c>
      <c r="H342" s="177">
        <v>1181.3880000000001</v>
      </c>
      <c r="I342" s="178"/>
      <c r="L342" s="174"/>
      <c r="M342" s="179"/>
      <c r="T342" s="180"/>
      <c r="AT342" s="175" t="s">
        <v>155</v>
      </c>
      <c r="AU342" s="175" t="s">
        <v>153</v>
      </c>
      <c r="AV342" s="15" t="s">
        <v>146</v>
      </c>
      <c r="AW342" s="15" t="s">
        <v>31</v>
      </c>
      <c r="AX342" s="15" t="s">
        <v>75</v>
      </c>
      <c r="AY342" s="175" t="s">
        <v>145</v>
      </c>
    </row>
    <row r="343" spans="2:51" s="14" customFormat="1">
      <c r="B343" s="168"/>
      <c r="D343" s="154" t="s">
        <v>155</v>
      </c>
      <c r="E343" s="169" t="s">
        <v>1</v>
      </c>
      <c r="F343" s="170" t="s">
        <v>226</v>
      </c>
      <c r="H343" s="169" t="s">
        <v>1</v>
      </c>
      <c r="I343" s="171"/>
      <c r="L343" s="168"/>
      <c r="M343" s="172"/>
      <c r="T343" s="173"/>
      <c r="AT343" s="169" t="s">
        <v>155</v>
      </c>
      <c r="AU343" s="169" t="s">
        <v>153</v>
      </c>
      <c r="AV343" s="14" t="s">
        <v>83</v>
      </c>
      <c r="AW343" s="14" t="s">
        <v>31</v>
      </c>
      <c r="AX343" s="14" t="s">
        <v>75</v>
      </c>
      <c r="AY343" s="169" t="s">
        <v>145</v>
      </c>
    </row>
    <row r="344" spans="2:51" s="12" customFormat="1" ht="22.5">
      <c r="B344" s="153"/>
      <c r="D344" s="154" t="s">
        <v>155</v>
      </c>
      <c r="E344" s="155" t="s">
        <v>1</v>
      </c>
      <c r="F344" s="156" t="s">
        <v>334</v>
      </c>
      <c r="H344" s="157">
        <v>218.01300000000001</v>
      </c>
      <c r="I344" s="158"/>
      <c r="L344" s="153"/>
      <c r="M344" s="159"/>
      <c r="T344" s="160"/>
      <c r="AT344" s="155" t="s">
        <v>155</v>
      </c>
      <c r="AU344" s="155" t="s">
        <v>153</v>
      </c>
      <c r="AV344" s="12" t="s">
        <v>153</v>
      </c>
      <c r="AW344" s="12" t="s">
        <v>31</v>
      </c>
      <c r="AX344" s="12" t="s">
        <v>75</v>
      </c>
      <c r="AY344" s="155" t="s">
        <v>145</v>
      </c>
    </row>
    <row r="345" spans="2:51" s="12" customFormat="1">
      <c r="B345" s="153"/>
      <c r="D345" s="154" t="s">
        <v>155</v>
      </c>
      <c r="E345" s="155" t="s">
        <v>1</v>
      </c>
      <c r="F345" s="156" t="s">
        <v>335</v>
      </c>
      <c r="H345" s="157">
        <v>58.841999999999999</v>
      </c>
      <c r="I345" s="158"/>
      <c r="L345" s="153"/>
      <c r="M345" s="159"/>
      <c r="T345" s="160"/>
      <c r="AT345" s="155" t="s">
        <v>155</v>
      </c>
      <c r="AU345" s="155" t="s">
        <v>153</v>
      </c>
      <c r="AV345" s="12" t="s">
        <v>153</v>
      </c>
      <c r="AW345" s="12" t="s">
        <v>31</v>
      </c>
      <c r="AX345" s="12" t="s">
        <v>75</v>
      </c>
      <c r="AY345" s="155" t="s">
        <v>145</v>
      </c>
    </row>
    <row r="346" spans="2:51" s="12" customFormat="1">
      <c r="B346" s="153"/>
      <c r="D346" s="154" t="s">
        <v>155</v>
      </c>
      <c r="E346" s="155" t="s">
        <v>1</v>
      </c>
      <c r="F346" s="156" t="s">
        <v>336</v>
      </c>
      <c r="H346" s="157">
        <v>25.632000000000001</v>
      </c>
      <c r="I346" s="158"/>
      <c r="L346" s="153"/>
      <c r="M346" s="159"/>
      <c r="T346" s="160"/>
      <c r="AT346" s="155" t="s">
        <v>155</v>
      </c>
      <c r="AU346" s="155" t="s">
        <v>153</v>
      </c>
      <c r="AV346" s="12" t="s">
        <v>153</v>
      </c>
      <c r="AW346" s="12" t="s">
        <v>31</v>
      </c>
      <c r="AX346" s="12" t="s">
        <v>75</v>
      </c>
      <c r="AY346" s="155" t="s">
        <v>145</v>
      </c>
    </row>
    <row r="347" spans="2:51" s="12" customFormat="1">
      <c r="B347" s="153"/>
      <c r="D347" s="154" t="s">
        <v>155</v>
      </c>
      <c r="E347" s="155" t="s">
        <v>1</v>
      </c>
      <c r="F347" s="156" t="s">
        <v>337</v>
      </c>
      <c r="H347" s="157">
        <v>38.884999999999998</v>
      </c>
      <c r="I347" s="158"/>
      <c r="L347" s="153"/>
      <c r="M347" s="159"/>
      <c r="T347" s="160"/>
      <c r="AT347" s="155" t="s">
        <v>155</v>
      </c>
      <c r="AU347" s="155" t="s">
        <v>153</v>
      </c>
      <c r="AV347" s="12" t="s">
        <v>153</v>
      </c>
      <c r="AW347" s="12" t="s">
        <v>31</v>
      </c>
      <c r="AX347" s="12" t="s">
        <v>75</v>
      </c>
      <c r="AY347" s="155" t="s">
        <v>145</v>
      </c>
    </row>
    <row r="348" spans="2:51" s="12" customFormat="1">
      <c r="B348" s="153"/>
      <c r="D348" s="154" t="s">
        <v>155</v>
      </c>
      <c r="E348" s="155" t="s">
        <v>1</v>
      </c>
      <c r="F348" s="156" t="s">
        <v>338</v>
      </c>
      <c r="H348" s="157">
        <v>25.632000000000001</v>
      </c>
      <c r="I348" s="158"/>
      <c r="L348" s="153"/>
      <c r="M348" s="159"/>
      <c r="T348" s="160"/>
      <c r="AT348" s="155" t="s">
        <v>155</v>
      </c>
      <c r="AU348" s="155" t="s">
        <v>153</v>
      </c>
      <c r="AV348" s="12" t="s">
        <v>153</v>
      </c>
      <c r="AW348" s="12" t="s">
        <v>31</v>
      </c>
      <c r="AX348" s="12" t="s">
        <v>75</v>
      </c>
      <c r="AY348" s="155" t="s">
        <v>145</v>
      </c>
    </row>
    <row r="349" spans="2:51" s="12" customFormat="1">
      <c r="B349" s="153"/>
      <c r="D349" s="154" t="s">
        <v>155</v>
      </c>
      <c r="E349" s="155" t="s">
        <v>1</v>
      </c>
      <c r="F349" s="156" t="s">
        <v>339</v>
      </c>
      <c r="H349" s="157">
        <v>38.884999999999998</v>
      </c>
      <c r="I349" s="158"/>
      <c r="L349" s="153"/>
      <c r="M349" s="159"/>
      <c r="T349" s="160"/>
      <c r="AT349" s="155" t="s">
        <v>155</v>
      </c>
      <c r="AU349" s="155" t="s">
        <v>153</v>
      </c>
      <c r="AV349" s="12" t="s">
        <v>153</v>
      </c>
      <c r="AW349" s="12" t="s">
        <v>31</v>
      </c>
      <c r="AX349" s="12" t="s">
        <v>75</v>
      </c>
      <c r="AY349" s="155" t="s">
        <v>145</v>
      </c>
    </row>
    <row r="350" spans="2:51" s="12" customFormat="1">
      <c r="B350" s="153"/>
      <c r="D350" s="154" t="s">
        <v>155</v>
      </c>
      <c r="E350" s="155" t="s">
        <v>1</v>
      </c>
      <c r="F350" s="156" t="s">
        <v>325</v>
      </c>
      <c r="H350" s="157">
        <v>388.85</v>
      </c>
      <c r="I350" s="158"/>
      <c r="L350" s="153"/>
      <c r="M350" s="159"/>
      <c r="T350" s="160"/>
      <c r="AT350" s="155" t="s">
        <v>155</v>
      </c>
      <c r="AU350" s="155" t="s">
        <v>153</v>
      </c>
      <c r="AV350" s="12" t="s">
        <v>153</v>
      </c>
      <c r="AW350" s="12" t="s">
        <v>31</v>
      </c>
      <c r="AX350" s="12" t="s">
        <v>75</v>
      </c>
      <c r="AY350" s="155" t="s">
        <v>145</v>
      </c>
    </row>
    <row r="351" spans="2:51" s="12" customFormat="1">
      <c r="B351" s="153"/>
      <c r="D351" s="154" t="s">
        <v>155</v>
      </c>
      <c r="E351" s="155" t="s">
        <v>1</v>
      </c>
      <c r="F351" s="156" t="s">
        <v>326</v>
      </c>
      <c r="H351" s="157">
        <v>199.57499999999999</v>
      </c>
      <c r="I351" s="158"/>
      <c r="L351" s="153"/>
      <c r="M351" s="159"/>
      <c r="T351" s="160"/>
      <c r="AT351" s="155" t="s">
        <v>155</v>
      </c>
      <c r="AU351" s="155" t="s">
        <v>153</v>
      </c>
      <c r="AV351" s="12" t="s">
        <v>153</v>
      </c>
      <c r="AW351" s="12" t="s">
        <v>31</v>
      </c>
      <c r="AX351" s="12" t="s">
        <v>75</v>
      </c>
      <c r="AY351" s="155" t="s">
        <v>145</v>
      </c>
    </row>
    <row r="352" spans="2:51" s="12" customFormat="1">
      <c r="B352" s="153"/>
      <c r="D352" s="154" t="s">
        <v>155</v>
      </c>
      <c r="E352" s="155" t="s">
        <v>1</v>
      </c>
      <c r="F352" s="156" t="s">
        <v>327</v>
      </c>
      <c r="H352" s="157">
        <v>54.19</v>
      </c>
      <c r="I352" s="158"/>
      <c r="L352" s="153"/>
      <c r="M352" s="159"/>
      <c r="T352" s="160"/>
      <c r="AT352" s="155" t="s">
        <v>155</v>
      </c>
      <c r="AU352" s="155" t="s">
        <v>153</v>
      </c>
      <c r="AV352" s="12" t="s">
        <v>153</v>
      </c>
      <c r="AW352" s="12" t="s">
        <v>31</v>
      </c>
      <c r="AX352" s="12" t="s">
        <v>75</v>
      </c>
      <c r="AY352" s="155" t="s">
        <v>145</v>
      </c>
    </row>
    <row r="353" spans="2:65" s="12" customFormat="1">
      <c r="B353" s="153"/>
      <c r="D353" s="154" t="s">
        <v>155</v>
      </c>
      <c r="E353" s="155" t="s">
        <v>1</v>
      </c>
      <c r="F353" s="156" t="s">
        <v>340</v>
      </c>
      <c r="H353" s="157">
        <v>36.11</v>
      </c>
      <c r="I353" s="158"/>
      <c r="L353" s="153"/>
      <c r="M353" s="159"/>
      <c r="T353" s="160"/>
      <c r="AT353" s="155" t="s">
        <v>155</v>
      </c>
      <c r="AU353" s="155" t="s">
        <v>153</v>
      </c>
      <c r="AV353" s="12" t="s">
        <v>153</v>
      </c>
      <c r="AW353" s="12" t="s">
        <v>31</v>
      </c>
      <c r="AX353" s="12" t="s">
        <v>75</v>
      </c>
      <c r="AY353" s="155" t="s">
        <v>145</v>
      </c>
    </row>
    <row r="354" spans="2:65" s="12" customFormat="1">
      <c r="B354" s="153"/>
      <c r="D354" s="154" t="s">
        <v>155</v>
      </c>
      <c r="E354" s="155" t="s">
        <v>1</v>
      </c>
      <c r="F354" s="156" t="s">
        <v>341</v>
      </c>
      <c r="H354" s="157">
        <v>36.11</v>
      </c>
      <c r="I354" s="158"/>
      <c r="L354" s="153"/>
      <c r="M354" s="159"/>
      <c r="T354" s="160"/>
      <c r="AT354" s="155" t="s">
        <v>155</v>
      </c>
      <c r="AU354" s="155" t="s">
        <v>153</v>
      </c>
      <c r="AV354" s="12" t="s">
        <v>153</v>
      </c>
      <c r="AW354" s="12" t="s">
        <v>31</v>
      </c>
      <c r="AX354" s="12" t="s">
        <v>75</v>
      </c>
      <c r="AY354" s="155" t="s">
        <v>145</v>
      </c>
    </row>
    <row r="355" spans="2:65" s="12" customFormat="1">
      <c r="B355" s="153"/>
      <c r="D355" s="154" t="s">
        <v>155</v>
      </c>
      <c r="E355" s="155" t="s">
        <v>1</v>
      </c>
      <c r="F355" s="156" t="s">
        <v>342</v>
      </c>
      <c r="H355" s="157">
        <v>1.8480000000000001</v>
      </c>
      <c r="I355" s="158"/>
      <c r="L355" s="153"/>
      <c r="M355" s="159"/>
      <c r="T355" s="160"/>
      <c r="AT355" s="155" t="s">
        <v>155</v>
      </c>
      <c r="AU355" s="155" t="s">
        <v>153</v>
      </c>
      <c r="AV355" s="12" t="s">
        <v>153</v>
      </c>
      <c r="AW355" s="12" t="s">
        <v>31</v>
      </c>
      <c r="AX355" s="12" t="s">
        <v>75</v>
      </c>
      <c r="AY355" s="155" t="s">
        <v>145</v>
      </c>
    </row>
    <row r="356" spans="2:65" s="12" customFormat="1">
      <c r="B356" s="153"/>
      <c r="D356" s="154" t="s">
        <v>155</v>
      </c>
      <c r="E356" s="155" t="s">
        <v>1</v>
      </c>
      <c r="F356" s="156" t="s">
        <v>343</v>
      </c>
      <c r="H356" s="157">
        <v>4.1440000000000001</v>
      </c>
      <c r="I356" s="158"/>
      <c r="L356" s="153"/>
      <c r="M356" s="159"/>
      <c r="T356" s="160"/>
      <c r="AT356" s="155" t="s">
        <v>155</v>
      </c>
      <c r="AU356" s="155" t="s">
        <v>153</v>
      </c>
      <c r="AV356" s="12" t="s">
        <v>153</v>
      </c>
      <c r="AW356" s="12" t="s">
        <v>31</v>
      </c>
      <c r="AX356" s="12" t="s">
        <v>75</v>
      </c>
      <c r="AY356" s="155" t="s">
        <v>145</v>
      </c>
    </row>
    <row r="357" spans="2:65" s="12" customFormat="1">
      <c r="B357" s="153"/>
      <c r="D357" s="154" t="s">
        <v>155</v>
      </c>
      <c r="E357" s="155" t="s">
        <v>1</v>
      </c>
      <c r="F357" s="156" t="s">
        <v>344</v>
      </c>
      <c r="H357" s="157">
        <v>3.101</v>
      </c>
      <c r="I357" s="158"/>
      <c r="L357" s="153"/>
      <c r="M357" s="159"/>
      <c r="T357" s="160"/>
      <c r="AT357" s="155" t="s">
        <v>155</v>
      </c>
      <c r="AU357" s="155" t="s">
        <v>153</v>
      </c>
      <c r="AV357" s="12" t="s">
        <v>153</v>
      </c>
      <c r="AW357" s="12" t="s">
        <v>31</v>
      </c>
      <c r="AX357" s="12" t="s">
        <v>75</v>
      </c>
      <c r="AY357" s="155" t="s">
        <v>145</v>
      </c>
    </row>
    <row r="358" spans="2:65" s="12" customFormat="1" ht="22.5">
      <c r="B358" s="153"/>
      <c r="D358" s="154" t="s">
        <v>155</v>
      </c>
      <c r="E358" s="155" t="s">
        <v>1</v>
      </c>
      <c r="F358" s="156" t="s">
        <v>333</v>
      </c>
      <c r="H358" s="157">
        <v>40.692</v>
      </c>
      <c r="I358" s="158"/>
      <c r="L358" s="153"/>
      <c r="M358" s="159"/>
      <c r="T358" s="160"/>
      <c r="AT358" s="155" t="s">
        <v>155</v>
      </c>
      <c r="AU358" s="155" t="s">
        <v>153</v>
      </c>
      <c r="AV358" s="12" t="s">
        <v>153</v>
      </c>
      <c r="AW358" s="12" t="s">
        <v>31</v>
      </c>
      <c r="AX358" s="12" t="s">
        <v>75</v>
      </c>
      <c r="AY358" s="155" t="s">
        <v>145</v>
      </c>
    </row>
    <row r="359" spans="2:65" s="15" customFormat="1">
      <c r="B359" s="174"/>
      <c r="D359" s="154" t="s">
        <v>155</v>
      </c>
      <c r="E359" s="175" t="s">
        <v>1</v>
      </c>
      <c r="F359" s="176" t="s">
        <v>220</v>
      </c>
      <c r="H359" s="177">
        <v>1170.509</v>
      </c>
      <c r="I359" s="178"/>
      <c r="L359" s="174"/>
      <c r="M359" s="179"/>
      <c r="T359" s="180"/>
      <c r="AT359" s="175" t="s">
        <v>155</v>
      </c>
      <c r="AU359" s="175" t="s">
        <v>153</v>
      </c>
      <c r="AV359" s="15" t="s">
        <v>146</v>
      </c>
      <c r="AW359" s="15" t="s">
        <v>31</v>
      </c>
      <c r="AX359" s="15" t="s">
        <v>75</v>
      </c>
      <c r="AY359" s="175" t="s">
        <v>145</v>
      </c>
    </row>
    <row r="360" spans="2:65" s="13" customFormat="1">
      <c r="B360" s="161"/>
      <c r="D360" s="154" t="s">
        <v>155</v>
      </c>
      <c r="E360" s="162" t="s">
        <v>1</v>
      </c>
      <c r="F360" s="163" t="s">
        <v>159</v>
      </c>
      <c r="H360" s="164">
        <v>3271.5020000000009</v>
      </c>
      <c r="I360" s="165"/>
      <c r="L360" s="161"/>
      <c r="M360" s="166"/>
      <c r="T360" s="167"/>
      <c r="AT360" s="162" t="s">
        <v>155</v>
      </c>
      <c r="AU360" s="162" t="s">
        <v>153</v>
      </c>
      <c r="AV360" s="13" t="s">
        <v>152</v>
      </c>
      <c r="AW360" s="13" t="s">
        <v>31</v>
      </c>
      <c r="AX360" s="13" t="s">
        <v>83</v>
      </c>
      <c r="AY360" s="162" t="s">
        <v>145</v>
      </c>
    </row>
    <row r="361" spans="2:65" s="1" customFormat="1" ht="16.5" customHeight="1">
      <c r="B361" s="32"/>
      <c r="C361" s="139" t="s">
        <v>345</v>
      </c>
      <c r="D361" s="139" t="s">
        <v>148</v>
      </c>
      <c r="E361" s="140" t="s">
        <v>346</v>
      </c>
      <c r="F361" s="141" t="s">
        <v>347</v>
      </c>
      <c r="G361" s="142" t="s">
        <v>188</v>
      </c>
      <c r="H361" s="143">
        <v>10.308999999999999</v>
      </c>
      <c r="I361" s="144"/>
      <c r="J361" s="145">
        <f>ROUND(I361*H361,2)</f>
        <v>0</v>
      </c>
      <c r="K361" s="146"/>
      <c r="L361" s="32"/>
      <c r="M361" s="147" t="s">
        <v>1</v>
      </c>
      <c r="N361" s="148" t="s">
        <v>41</v>
      </c>
      <c r="P361" s="149">
        <f>O361*H361</f>
        <v>0</v>
      </c>
      <c r="Q361" s="149">
        <v>9.4499999999999998E-4</v>
      </c>
      <c r="R361" s="149">
        <f>Q361*H361</f>
        <v>9.7420049999999998E-3</v>
      </c>
      <c r="S361" s="149">
        <v>0</v>
      </c>
      <c r="T361" s="150">
        <f>S361*H361</f>
        <v>0</v>
      </c>
      <c r="AR361" s="151" t="s">
        <v>152</v>
      </c>
      <c r="AT361" s="151" t="s">
        <v>148</v>
      </c>
      <c r="AU361" s="151" t="s">
        <v>153</v>
      </c>
      <c r="AY361" s="17" t="s">
        <v>145</v>
      </c>
      <c r="BE361" s="152">
        <f>IF(N361="základná",J361,0)</f>
        <v>0</v>
      </c>
      <c r="BF361" s="152">
        <f>IF(N361="znížená",J361,0)</f>
        <v>0</v>
      </c>
      <c r="BG361" s="152">
        <f>IF(N361="zákl. prenesená",J361,0)</f>
        <v>0</v>
      </c>
      <c r="BH361" s="152">
        <f>IF(N361="zníž. prenesená",J361,0)</f>
        <v>0</v>
      </c>
      <c r="BI361" s="152">
        <f>IF(N361="nulová",J361,0)</f>
        <v>0</v>
      </c>
      <c r="BJ361" s="17" t="s">
        <v>153</v>
      </c>
      <c r="BK361" s="152">
        <f>ROUND(I361*H361,2)</f>
        <v>0</v>
      </c>
      <c r="BL361" s="17" t="s">
        <v>152</v>
      </c>
      <c r="BM361" s="151" t="s">
        <v>348</v>
      </c>
    </row>
    <row r="362" spans="2:65" s="14" customFormat="1">
      <c r="B362" s="168"/>
      <c r="D362" s="154" t="s">
        <v>155</v>
      </c>
      <c r="E362" s="169" t="s">
        <v>1</v>
      </c>
      <c r="F362" s="170" t="s">
        <v>349</v>
      </c>
      <c r="H362" s="169" t="s">
        <v>1</v>
      </c>
      <c r="I362" s="171"/>
      <c r="L362" s="168"/>
      <c r="M362" s="172"/>
      <c r="T362" s="173"/>
      <c r="AT362" s="169" t="s">
        <v>155</v>
      </c>
      <c r="AU362" s="169" t="s">
        <v>153</v>
      </c>
      <c r="AV362" s="14" t="s">
        <v>83</v>
      </c>
      <c r="AW362" s="14" t="s">
        <v>31</v>
      </c>
      <c r="AX362" s="14" t="s">
        <v>75</v>
      </c>
      <c r="AY362" s="169" t="s">
        <v>145</v>
      </c>
    </row>
    <row r="363" spans="2:65" s="12" customFormat="1" ht="22.5">
      <c r="B363" s="153"/>
      <c r="D363" s="154" t="s">
        <v>155</v>
      </c>
      <c r="E363" s="155" t="s">
        <v>1</v>
      </c>
      <c r="F363" s="156" t="s">
        <v>350</v>
      </c>
      <c r="H363" s="157">
        <v>3.8959999999999999</v>
      </c>
      <c r="I363" s="158"/>
      <c r="L363" s="153"/>
      <c r="M363" s="159"/>
      <c r="T363" s="160"/>
      <c r="AT363" s="155" t="s">
        <v>155</v>
      </c>
      <c r="AU363" s="155" t="s">
        <v>153</v>
      </c>
      <c r="AV363" s="12" t="s">
        <v>153</v>
      </c>
      <c r="AW363" s="12" t="s">
        <v>31</v>
      </c>
      <c r="AX363" s="12" t="s">
        <v>75</v>
      </c>
      <c r="AY363" s="155" t="s">
        <v>145</v>
      </c>
    </row>
    <row r="364" spans="2:65" s="12" customFormat="1" ht="22.5">
      <c r="B364" s="153"/>
      <c r="D364" s="154" t="s">
        <v>155</v>
      </c>
      <c r="E364" s="155" t="s">
        <v>1</v>
      </c>
      <c r="F364" s="156" t="s">
        <v>351</v>
      </c>
      <c r="H364" s="157">
        <v>3.3290000000000002</v>
      </c>
      <c r="I364" s="158"/>
      <c r="L364" s="153"/>
      <c r="M364" s="159"/>
      <c r="T364" s="160"/>
      <c r="AT364" s="155" t="s">
        <v>155</v>
      </c>
      <c r="AU364" s="155" t="s">
        <v>153</v>
      </c>
      <c r="AV364" s="12" t="s">
        <v>153</v>
      </c>
      <c r="AW364" s="12" t="s">
        <v>31</v>
      </c>
      <c r="AX364" s="12" t="s">
        <v>75</v>
      </c>
      <c r="AY364" s="155" t="s">
        <v>145</v>
      </c>
    </row>
    <row r="365" spans="2:65" s="12" customFormat="1" ht="22.5">
      <c r="B365" s="153"/>
      <c r="D365" s="154" t="s">
        <v>155</v>
      </c>
      <c r="E365" s="155" t="s">
        <v>1</v>
      </c>
      <c r="F365" s="156" t="s">
        <v>352</v>
      </c>
      <c r="H365" s="157">
        <v>3.0840000000000001</v>
      </c>
      <c r="I365" s="158"/>
      <c r="L365" s="153"/>
      <c r="M365" s="159"/>
      <c r="T365" s="160"/>
      <c r="AT365" s="155" t="s">
        <v>155</v>
      </c>
      <c r="AU365" s="155" t="s">
        <v>153</v>
      </c>
      <c r="AV365" s="12" t="s">
        <v>153</v>
      </c>
      <c r="AW365" s="12" t="s">
        <v>31</v>
      </c>
      <c r="AX365" s="12" t="s">
        <v>75</v>
      </c>
      <c r="AY365" s="155" t="s">
        <v>145</v>
      </c>
    </row>
    <row r="366" spans="2:65" s="13" customFormat="1">
      <c r="B366" s="161"/>
      <c r="D366" s="154" t="s">
        <v>155</v>
      </c>
      <c r="E366" s="162" t="s">
        <v>1</v>
      </c>
      <c r="F366" s="163" t="s">
        <v>159</v>
      </c>
      <c r="H366" s="164">
        <v>10.308999999999999</v>
      </c>
      <c r="I366" s="165"/>
      <c r="L366" s="161"/>
      <c r="M366" s="166"/>
      <c r="T366" s="167"/>
      <c r="AT366" s="162" t="s">
        <v>155</v>
      </c>
      <c r="AU366" s="162" t="s">
        <v>153</v>
      </c>
      <c r="AV366" s="13" t="s">
        <v>152</v>
      </c>
      <c r="AW366" s="13" t="s">
        <v>31</v>
      </c>
      <c r="AX366" s="13" t="s">
        <v>83</v>
      </c>
      <c r="AY366" s="162" t="s">
        <v>145</v>
      </c>
    </row>
    <row r="367" spans="2:65" s="1" customFormat="1" ht="21.75" customHeight="1">
      <c r="B367" s="32"/>
      <c r="C367" s="139" t="s">
        <v>7</v>
      </c>
      <c r="D367" s="139" t="s">
        <v>148</v>
      </c>
      <c r="E367" s="140" t="s">
        <v>353</v>
      </c>
      <c r="F367" s="141" t="s">
        <v>354</v>
      </c>
      <c r="G367" s="142" t="s">
        <v>188</v>
      </c>
      <c r="H367" s="143">
        <v>3882.529</v>
      </c>
      <c r="I367" s="144"/>
      <c r="J367" s="145">
        <f>ROUND(I367*H367,2)</f>
        <v>0</v>
      </c>
      <c r="K367" s="146"/>
      <c r="L367" s="32"/>
      <c r="M367" s="147" t="s">
        <v>1</v>
      </c>
      <c r="N367" s="148" t="s">
        <v>41</v>
      </c>
      <c r="P367" s="149">
        <f>O367*H367</f>
        <v>0</v>
      </c>
      <c r="Q367" s="149">
        <v>2.0999999999999999E-3</v>
      </c>
      <c r="R367" s="149">
        <f>Q367*H367</f>
        <v>8.1533108999999993</v>
      </c>
      <c r="S367" s="149">
        <v>0</v>
      </c>
      <c r="T367" s="150">
        <f>S367*H367</f>
        <v>0</v>
      </c>
      <c r="AR367" s="151" t="s">
        <v>152</v>
      </c>
      <c r="AT367" s="151" t="s">
        <v>148</v>
      </c>
      <c r="AU367" s="151" t="s">
        <v>153</v>
      </c>
      <c r="AY367" s="17" t="s">
        <v>145</v>
      </c>
      <c r="BE367" s="152">
        <f>IF(N367="základná",J367,0)</f>
        <v>0</v>
      </c>
      <c r="BF367" s="152">
        <f>IF(N367="znížená",J367,0)</f>
        <v>0</v>
      </c>
      <c r="BG367" s="152">
        <f>IF(N367="zákl. prenesená",J367,0)</f>
        <v>0</v>
      </c>
      <c r="BH367" s="152">
        <f>IF(N367="zníž. prenesená",J367,0)</f>
        <v>0</v>
      </c>
      <c r="BI367" s="152">
        <f>IF(N367="nulová",J367,0)</f>
        <v>0</v>
      </c>
      <c r="BJ367" s="17" t="s">
        <v>153</v>
      </c>
      <c r="BK367" s="152">
        <f>ROUND(I367*H367,2)</f>
        <v>0</v>
      </c>
      <c r="BL367" s="17" t="s">
        <v>152</v>
      </c>
      <c r="BM367" s="151" t="s">
        <v>355</v>
      </c>
    </row>
    <row r="368" spans="2:65" s="14" customFormat="1">
      <c r="B368" s="168"/>
      <c r="D368" s="154" t="s">
        <v>155</v>
      </c>
      <c r="E368" s="169" t="s">
        <v>1</v>
      </c>
      <c r="F368" s="170" t="s">
        <v>212</v>
      </c>
      <c r="H368" s="169" t="s">
        <v>1</v>
      </c>
      <c r="I368" s="171"/>
      <c r="L368" s="168"/>
      <c r="M368" s="172"/>
      <c r="T368" s="173"/>
      <c r="AT368" s="169" t="s">
        <v>155</v>
      </c>
      <c r="AU368" s="169" t="s">
        <v>153</v>
      </c>
      <c r="AV368" s="14" t="s">
        <v>83</v>
      </c>
      <c r="AW368" s="14" t="s">
        <v>31</v>
      </c>
      <c r="AX368" s="14" t="s">
        <v>75</v>
      </c>
      <c r="AY368" s="169" t="s">
        <v>145</v>
      </c>
    </row>
    <row r="369" spans="2:51" s="12" customFormat="1" ht="22.5">
      <c r="B369" s="153"/>
      <c r="D369" s="154" t="s">
        <v>155</v>
      </c>
      <c r="E369" s="155" t="s">
        <v>1</v>
      </c>
      <c r="F369" s="156" t="s">
        <v>356</v>
      </c>
      <c r="H369" s="157">
        <v>60.561999999999998</v>
      </c>
      <c r="I369" s="158"/>
      <c r="L369" s="153"/>
      <c r="M369" s="159"/>
      <c r="T369" s="160"/>
      <c r="AT369" s="155" t="s">
        <v>155</v>
      </c>
      <c r="AU369" s="155" t="s">
        <v>153</v>
      </c>
      <c r="AV369" s="12" t="s">
        <v>153</v>
      </c>
      <c r="AW369" s="12" t="s">
        <v>31</v>
      </c>
      <c r="AX369" s="12" t="s">
        <v>75</v>
      </c>
      <c r="AY369" s="155" t="s">
        <v>145</v>
      </c>
    </row>
    <row r="370" spans="2:51" s="12" customFormat="1">
      <c r="B370" s="153"/>
      <c r="D370" s="154" t="s">
        <v>155</v>
      </c>
      <c r="E370" s="155" t="s">
        <v>1</v>
      </c>
      <c r="F370" s="156" t="s">
        <v>302</v>
      </c>
      <c r="H370" s="157">
        <v>46.308</v>
      </c>
      <c r="I370" s="158"/>
      <c r="L370" s="153"/>
      <c r="M370" s="159"/>
      <c r="T370" s="160"/>
      <c r="AT370" s="155" t="s">
        <v>155</v>
      </c>
      <c r="AU370" s="155" t="s">
        <v>153</v>
      </c>
      <c r="AV370" s="12" t="s">
        <v>153</v>
      </c>
      <c r="AW370" s="12" t="s">
        <v>31</v>
      </c>
      <c r="AX370" s="12" t="s">
        <v>75</v>
      </c>
      <c r="AY370" s="155" t="s">
        <v>145</v>
      </c>
    </row>
    <row r="371" spans="2:51" s="12" customFormat="1">
      <c r="B371" s="153"/>
      <c r="D371" s="154" t="s">
        <v>155</v>
      </c>
      <c r="E371" s="155" t="s">
        <v>1</v>
      </c>
      <c r="F371" s="156" t="s">
        <v>357</v>
      </c>
      <c r="H371" s="157">
        <v>184.08799999999999</v>
      </c>
      <c r="I371" s="158"/>
      <c r="L371" s="153"/>
      <c r="M371" s="159"/>
      <c r="T371" s="160"/>
      <c r="AT371" s="155" t="s">
        <v>155</v>
      </c>
      <c r="AU371" s="155" t="s">
        <v>153</v>
      </c>
      <c r="AV371" s="12" t="s">
        <v>153</v>
      </c>
      <c r="AW371" s="12" t="s">
        <v>31</v>
      </c>
      <c r="AX371" s="12" t="s">
        <v>75</v>
      </c>
      <c r="AY371" s="155" t="s">
        <v>145</v>
      </c>
    </row>
    <row r="372" spans="2:51" s="12" customFormat="1">
      <c r="B372" s="153"/>
      <c r="D372" s="154" t="s">
        <v>155</v>
      </c>
      <c r="E372" s="155" t="s">
        <v>1</v>
      </c>
      <c r="F372" s="156" t="s">
        <v>358</v>
      </c>
      <c r="H372" s="157">
        <v>58.841999999999999</v>
      </c>
      <c r="I372" s="158"/>
      <c r="L372" s="153"/>
      <c r="M372" s="159"/>
      <c r="T372" s="160"/>
      <c r="AT372" s="155" t="s">
        <v>155</v>
      </c>
      <c r="AU372" s="155" t="s">
        <v>153</v>
      </c>
      <c r="AV372" s="12" t="s">
        <v>153</v>
      </c>
      <c r="AW372" s="12" t="s">
        <v>31</v>
      </c>
      <c r="AX372" s="12" t="s">
        <v>75</v>
      </c>
      <c r="AY372" s="155" t="s">
        <v>145</v>
      </c>
    </row>
    <row r="373" spans="2:51" s="12" customFormat="1">
      <c r="B373" s="153"/>
      <c r="D373" s="154" t="s">
        <v>155</v>
      </c>
      <c r="E373" s="155" t="s">
        <v>1</v>
      </c>
      <c r="F373" s="156" t="s">
        <v>359</v>
      </c>
      <c r="H373" s="157">
        <v>37.924999999999997</v>
      </c>
      <c r="I373" s="158"/>
      <c r="L373" s="153"/>
      <c r="M373" s="159"/>
      <c r="T373" s="160"/>
      <c r="AT373" s="155" t="s">
        <v>155</v>
      </c>
      <c r="AU373" s="155" t="s">
        <v>153</v>
      </c>
      <c r="AV373" s="12" t="s">
        <v>153</v>
      </c>
      <c r="AW373" s="12" t="s">
        <v>31</v>
      </c>
      <c r="AX373" s="12" t="s">
        <v>75</v>
      </c>
      <c r="AY373" s="155" t="s">
        <v>145</v>
      </c>
    </row>
    <row r="374" spans="2:51" s="12" customFormat="1">
      <c r="B374" s="153"/>
      <c r="D374" s="154" t="s">
        <v>155</v>
      </c>
      <c r="E374" s="155" t="s">
        <v>1</v>
      </c>
      <c r="F374" s="156" t="s">
        <v>360</v>
      </c>
      <c r="H374" s="157">
        <v>38.630000000000003</v>
      </c>
      <c r="I374" s="158"/>
      <c r="L374" s="153"/>
      <c r="M374" s="159"/>
      <c r="T374" s="160"/>
      <c r="AT374" s="155" t="s">
        <v>155</v>
      </c>
      <c r="AU374" s="155" t="s">
        <v>153</v>
      </c>
      <c r="AV374" s="12" t="s">
        <v>153</v>
      </c>
      <c r="AW374" s="12" t="s">
        <v>31</v>
      </c>
      <c r="AX374" s="12" t="s">
        <v>75</v>
      </c>
      <c r="AY374" s="155" t="s">
        <v>145</v>
      </c>
    </row>
    <row r="375" spans="2:51" s="12" customFormat="1">
      <c r="B375" s="153"/>
      <c r="D375" s="154" t="s">
        <v>155</v>
      </c>
      <c r="E375" s="155" t="s">
        <v>1</v>
      </c>
      <c r="F375" s="156" t="s">
        <v>361</v>
      </c>
      <c r="H375" s="157">
        <v>37.865000000000002</v>
      </c>
      <c r="I375" s="158"/>
      <c r="L375" s="153"/>
      <c r="M375" s="159"/>
      <c r="T375" s="160"/>
      <c r="AT375" s="155" t="s">
        <v>155</v>
      </c>
      <c r="AU375" s="155" t="s">
        <v>153</v>
      </c>
      <c r="AV375" s="12" t="s">
        <v>153</v>
      </c>
      <c r="AW375" s="12" t="s">
        <v>31</v>
      </c>
      <c r="AX375" s="12" t="s">
        <v>75</v>
      </c>
      <c r="AY375" s="155" t="s">
        <v>145</v>
      </c>
    </row>
    <row r="376" spans="2:51" s="12" customFormat="1">
      <c r="B376" s="153"/>
      <c r="D376" s="154" t="s">
        <v>155</v>
      </c>
      <c r="E376" s="155" t="s">
        <v>1</v>
      </c>
      <c r="F376" s="156" t="s">
        <v>362</v>
      </c>
      <c r="H376" s="157">
        <v>272.19499999999999</v>
      </c>
      <c r="I376" s="158"/>
      <c r="L376" s="153"/>
      <c r="M376" s="159"/>
      <c r="T376" s="160"/>
      <c r="AT376" s="155" t="s">
        <v>155</v>
      </c>
      <c r="AU376" s="155" t="s">
        <v>153</v>
      </c>
      <c r="AV376" s="12" t="s">
        <v>153</v>
      </c>
      <c r="AW376" s="12" t="s">
        <v>31</v>
      </c>
      <c r="AX376" s="12" t="s">
        <v>75</v>
      </c>
      <c r="AY376" s="155" t="s">
        <v>145</v>
      </c>
    </row>
    <row r="377" spans="2:51" s="12" customFormat="1">
      <c r="B377" s="153"/>
      <c r="D377" s="154" t="s">
        <v>155</v>
      </c>
      <c r="E377" s="155" t="s">
        <v>1</v>
      </c>
      <c r="F377" s="156" t="s">
        <v>363</v>
      </c>
      <c r="H377" s="157">
        <v>115.22</v>
      </c>
      <c r="I377" s="158"/>
      <c r="L377" s="153"/>
      <c r="M377" s="159"/>
      <c r="T377" s="160"/>
      <c r="AT377" s="155" t="s">
        <v>155</v>
      </c>
      <c r="AU377" s="155" t="s">
        <v>153</v>
      </c>
      <c r="AV377" s="12" t="s">
        <v>153</v>
      </c>
      <c r="AW377" s="12" t="s">
        <v>31</v>
      </c>
      <c r="AX377" s="12" t="s">
        <v>75</v>
      </c>
      <c r="AY377" s="155" t="s">
        <v>145</v>
      </c>
    </row>
    <row r="378" spans="2:51" s="12" customFormat="1">
      <c r="B378" s="153"/>
      <c r="D378" s="154" t="s">
        <v>155</v>
      </c>
      <c r="E378" s="155" t="s">
        <v>1</v>
      </c>
      <c r="F378" s="156" t="s">
        <v>364</v>
      </c>
      <c r="H378" s="157">
        <v>77.266000000000005</v>
      </c>
      <c r="I378" s="158"/>
      <c r="L378" s="153"/>
      <c r="M378" s="159"/>
      <c r="T378" s="160"/>
      <c r="AT378" s="155" t="s">
        <v>155</v>
      </c>
      <c r="AU378" s="155" t="s">
        <v>153</v>
      </c>
      <c r="AV378" s="12" t="s">
        <v>153</v>
      </c>
      <c r="AW378" s="12" t="s">
        <v>31</v>
      </c>
      <c r="AX378" s="12" t="s">
        <v>75</v>
      </c>
      <c r="AY378" s="155" t="s">
        <v>145</v>
      </c>
    </row>
    <row r="379" spans="2:51" s="12" customFormat="1">
      <c r="B379" s="153"/>
      <c r="D379" s="154" t="s">
        <v>155</v>
      </c>
      <c r="E379" s="155" t="s">
        <v>1</v>
      </c>
      <c r="F379" s="156" t="s">
        <v>311</v>
      </c>
      <c r="H379" s="157">
        <v>41.588000000000001</v>
      </c>
      <c r="I379" s="158"/>
      <c r="L379" s="153"/>
      <c r="M379" s="159"/>
      <c r="T379" s="160"/>
      <c r="AT379" s="155" t="s">
        <v>155</v>
      </c>
      <c r="AU379" s="155" t="s">
        <v>153</v>
      </c>
      <c r="AV379" s="12" t="s">
        <v>153</v>
      </c>
      <c r="AW379" s="12" t="s">
        <v>31</v>
      </c>
      <c r="AX379" s="12" t="s">
        <v>75</v>
      </c>
      <c r="AY379" s="155" t="s">
        <v>145</v>
      </c>
    </row>
    <row r="380" spans="2:51" s="12" customFormat="1">
      <c r="B380" s="153"/>
      <c r="D380" s="154" t="s">
        <v>155</v>
      </c>
      <c r="E380" s="155" t="s">
        <v>1</v>
      </c>
      <c r="F380" s="156" t="s">
        <v>312</v>
      </c>
      <c r="H380" s="157">
        <v>41.588000000000001</v>
      </c>
      <c r="I380" s="158"/>
      <c r="L380" s="153"/>
      <c r="M380" s="159"/>
      <c r="T380" s="160"/>
      <c r="AT380" s="155" t="s">
        <v>155</v>
      </c>
      <c r="AU380" s="155" t="s">
        <v>153</v>
      </c>
      <c r="AV380" s="12" t="s">
        <v>153</v>
      </c>
      <c r="AW380" s="12" t="s">
        <v>31</v>
      </c>
      <c r="AX380" s="12" t="s">
        <v>75</v>
      </c>
      <c r="AY380" s="155" t="s">
        <v>145</v>
      </c>
    </row>
    <row r="381" spans="2:51" s="12" customFormat="1">
      <c r="B381" s="153"/>
      <c r="D381" s="154" t="s">
        <v>155</v>
      </c>
      <c r="E381" s="155" t="s">
        <v>1</v>
      </c>
      <c r="F381" s="156" t="s">
        <v>365</v>
      </c>
      <c r="H381" s="157">
        <v>12.638</v>
      </c>
      <c r="I381" s="158"/>
      <c r="L381" s="153"/>
      <c r="M381" s="159"/>
      <c r="T381" s="160"/>
      <c r="AT381" s="155" t="s">
        <v>155</v>
      </c>
      <c r="AU381" s="155" t="s">
        <v>153</v>
      </c>
      <c r="AV381" s="12" t="s">
        <v>153</v>
      </c>
      <c r="AW381" s="12" t="s">
        <v>31</v>
      </c>
      <c r="AX381" s="12" t="s">
        <v>75</v>
      </c>
      <c r="AY381" s="155" t="s">
        <v>145</v>
      </c>
    </row>
    <row r="382" spans="2:51" s="12" customFormat="1">
      <c r="B382" s="153"/>
      <c r="D382" s="154" t="s">
        <v>155</v>
      </c>
      <c r="E382" s="155" t="s">
        <v>1</v>
      </c>
      <c r="F382" s="156" t="s">
        <v>366</v>
      </c>
      <c r="H382" s="157">
        <v>25.625</v>
      </c>
      <c r="I382" s="158"/>
      <c r="L382" s="153"/>
      <c r="M382" s="159"/>
      <c r="T382" s="160"/>
      <c r="AT382" s="155" t="s">
        <v>155</v>
      </c>
      <c r="AU382" s="155" t="s">
        <v>153</v>
      </c>
      <c r="AV382" s="12" t="s">
        <v>153</v>
      </c>
      <c r="AW382" s="12" t="s">
        <v>31</v>
      </c>
      <c r="AX382" s="12" t="s">
        <v>75</v>
      </c>
      <c r="AY382" s="155" t="s">
        <v>145</v>
      </c>
    </row>
    <row r="383" spans="2:51" s="12" customFormat="1">
      <c r="B383" s="153"/>
      <c r="D383" s="154" t="s">
        <v>155</v>
      </c>
      <c r="E383" s="155" t="s">
        <v>1</v>
      </c>
      <c r="F383" s="156" t="s">
        <v>367</v>
      </c>
      <c r="H383" s="157">
        <v>3.4159999999999999</v>
      </c>
      <c r="I383" s="158"/>
      <c r="L383" s="153"/>
      <c r="M383" s="159"/>
      <c r="T383" s="160"/>
      <c r="AT383" s="155" t="s">
        <v>155</v>
      </c>
      <c r="AU383" s="155" t="s">
        <v>153</v>
      </c>
      <c r="AV383" s="12" t="s">
        <v>153</v>
      </c>
      <c r="AW383" s="12" t="s">
        <v>31</v>
      </c>
      <c r="AX383" s="12" t="s">
        <v>75</v>
      </c>
      <c r="AY383" s="155" t="s">
        <v>145</v>
      </c>
    </row>
    <row r="384" spans="2:51" s="12" customFormat="1">
      <c r="B384" s="153"/>
      <c r="D384" s="154" t="s">
        <v>155</v>
      </c>
      <c r="E384" s="155" t="s">
        <v>1</v>
      </c>
      <c r="F384" s="156" t="s">
        <v>368</v>
      </c>
      <c r="H384" s="157">
        <v>3.5419999999999998</v>
      </c>
      <c r="I384" s="158"/>
      <c r="L384" s="153"/>
      <c r="M384" s="159"/>
      <c r="T384" s="160"/>
      <c r="AT384" s="155" t="s">
        <v>155</v>
      </c>
      <c r="AU384" s="155" t="s">
        <v>153</v>
      </c>
      <c r="AV384" s="12" t="s">
        <v>153</v>
      </c>
      <c r="AW384" s="12" t="s">
        <v>31</v>
      </c>
      <c r="AX384" s="12" t="s">
        <v>75</v>
      </c>
      <c r="AY384" s="155" t="s">
        <v>145</v>
      </c>
    </row>
    <row r="385" spans="2:51" s="12" customFormat="1">
      <c r="B385" s="153"/>
      <c r="D385" s="154" t="s">
        <v>155</v>
      </c>
      <c r="E385" s="155" t="s">
        <v>1</v>
      </c>
      <c r="F385" s="156" t="s">
        <v>315</v>
      </c>
      <c r="H385" s="157">
        <v>1.8480000000000001</v>
      </c>
      <c r="I385" s="158"/>
      <c r="L385" s="153"/>
      <c r="M385" s="159"/>
      <c r="T385" s="160"/>
      <c r="AT385" s="155" t="s">
        <v>155</v>
      </c>
      <c r="AU385" s="155" t="s">
        <v>153</v>
      </c>
      <c r="AV385" s="12" t="s">
        <v>153</v>
      </c>
      <c r="AW385" s="12" t="s">
        <v>31</v>
      </c>
      <c r="AX385" s="12" t="s">
        <v>75</v>
      </c>
      <c r="AY385" s="155" t="s">
        <v>145</v>
      </c>
    </row>
    <row r="386" spans="2:51" s="12" customFormat="1">
      <c r="B386" s="153"/>
      <c r="D386" s="154" t="s">
        <v>155</v>
      </c>
      <c r="E386" s="155" t="s">
        <v>1</v>
      </c>
      <c r="F386" s="156" t="s">
        <v>316</v>
      </c>
      <c r="H386" s="157">
        <v>4.1440000000000001</v>
      </c>
      <c r="I386" s="158"/>
      <c r="L386" s="153"/>
      <c r="M386" s="159"/>
      <c r="T386" s="160"/>
      <c r="AT386" s="155" t="s">
        <v>155</v>
      </c>
      <c r="AU386" s="155" t="s">
        <v>153</v>
      </c>
      <c r="AV386" s="12" t="s">
        <v>153</v>
      </c>
      <c r="AW386" s="12" t="s">
        <v>31</v>
      </c>
      <c r="AX386" s="12" t="s">
        <v>75</v>
      </c>
      <c r="AY386" s="155" t="s">
        <v>145</v>
      </c>
    </row>
    <row r="387" spans="2:51" s="12" customFormat="1">
      <c r="B387" s="153"/>
      <c r="D387" s="154" t="s">
        <v>155</v>
      </c>
      <c r="E387" s="155" t="s">
        <v>1</v>
      </c>
      <c r="F387" s="156" t="s">
        <v>317</v>
      </c>
      <c r="H387" s="157">
        <v>3.101</v>
      </c>
      <c r="I387" s="158"/>
      <c r="L387" s="153"/>
      <c r="M387" s="159"/>
      <c r="T387" s="160"/>
      <c r="AT387" s="155" t="s">
        <v>155</v>
      </c>
      <c r="AU387" s="155" t="s">
        <v>153</v>
      </c>
      <c r="AV387" s="12" t="s">
        <v>153</v>
      </c>
      <c r="AW387" s="12" t="s">
        <v>31</v>
      </c>
      <c r="AX387" s="12" t="s">
        <v>75</v>
      </c>
      <c r="AY387" s="155" t="s">
        <v>145</v>
      </c>
    </row>
    <row r="388" spans="2:51" s="12" customFormat="1">
      <c r="B388" s="153"/>
      <c r="D388" s="154" t="s">
        <v>155</v>
      </c>
      <c r="E388" s="155" t="s">
        <v>1</v>
      </c>
      <c r="F388" s="156" t="s">
        <v>369</v>
      </c>
      <c r="H388" s="157">
        <v>3.5419999999999998</v>
      </c>
      <c r="I388" s="158"/>
      <c r="L388" s="153"/>
      <c r="M388" s="159"/>
      <c r="T388" s="160"/>
      <c r="AT388" s="155" t="s">
        <v>155</v>
      </c>
      <c r="AU388" s="155" t="s">
        <v>153</v>
      </c>
      <c r="AV388" s="12" t="s">
        <v>153</v>
      </c>
      <c r="AW388" s="12" t="s">
        <v>31</v>
      </c>
      <c r="AX388" s="12" t="s">
        <v>75</v>
      </c>
      <c r="AY388" s="155" t="s">
        <v>145</v>
      </c>
    </row>
    <row r="389" spans="2:51" s="12" customFormat="1">
      <c r="B389" s="153"/>
      <c r="D389" s="154" t="s">
        <v>155</v>
      </c>
      <c r="E389" s="155" t="s">
        <v>1</v>
      </c>
      <c r="F389" s="156" t="s">
        <v>370</v>
      </c>
      <c r="H389" s="157">
        <v>3.5419999999999998</v>
      </c>
      <c r="I389" s="158"/>
      <c r="L389" s="153"/>
      <c r="M389" s="159"/>
      <c r="T389" s="160"/>
      <c r="AT389" s="155" t="s">
        <v>155</v>
      </c>
      <c r="AU389" s="155" t="s">
        <v>153</v>
      </c>
      <c r="AV389" s="12" t="s">
        <v>153</v>
      </c>
      <c r="AW389" s="12" t="s">
        <v>31</v>
      </c>
      <c r="AX389" s="12" t="s">
        <v>75</v>
      </c>
      <c r="AY389" s="155" t="s">
        <v>145</v>
      </c>
    </row>
    <row r="390" spans="2:51" s="12" customFormat="1">
      <c r="B390" s="153"/>
      <c r="D390" s="154" t="s">
        <v>155</v>
      </c>
      <c r="E390" s="155" t="s">
        <v>1</v>
      </c>
      <c r="F390" s="156" t="s">
        <v>371</v>
      </c>
      <c r="H390" s="157">
        <v>3.4369999999999998</v>
      </c>
      <c r="I390" s="158"/>
      <c r="L390" s="153"/>
      <c r="M390" s="159"/>
      <c r="T390" s="160"/>
      <c r="AT390" s="155" t="s">
        <v>155</v>
      </c>
      <c r="AU390" s="155" t="s">
        <v>153</v>
      </c>
      <c r="AV390" s="12" t="s">
        <v>153</v>
      </c>
      <c r="AW390" s="12" t="s">
        <v>31</v>
      </c>
      <c r="AX390" s="12" t="s">
        <v>75</v>
      </c>
      <c r="AY390" s="155" t="s">
        <v>145</v>
      </c>
    </row>
    <row r="391" spans="2:51" s="12" customFormat="1">
      <c r="B391" s="153"/>
      <c r="D391" s="154" t="s">
        <v>155</v>
      </c>
      <c r="E391" s="155" t="s">
        <v>1</v>
      </c>
      <c r="F391" s="156" t="s">
        <v>372</v>
      </c>
      <c r="H391" s="157">
        <v>3.5419999999999998</v>
      </c>
      <c r="I391" s="158"/>
      <c r="L391" s="153"/>
      <c r="M391" s="159"/>
      <c r="T391" s="160"/>
      <c r="AT391" s="155" t="s">
        <v>155</v>
      </c>
      <c r="AU391" s="155" t="s">
        <v>153</v>
      </c>
      <c r="AV391" s="12" t="s">
        <v>153</v>
      </c>
      <c r="AW391" s="12" t="s">
        <v>31</v>
      </c>
      <c r="AX391" s="12" t="s">
        <v>75</v>
      </c>
      <c r="AY391" s="155" t="s">
        <v>145</v>
      </c>
    </row>
    <row r="392" spans="2:51" s="12" customFormat="1">
      <c r="B392" s="153"/>
      <c r="D392" s="154" t="s">
        <v>155</v>
      </c>
      <c r="E392" s="155" t="s">
        <v>1</v>
      </c>
      <c r="F392" s="156" t="s">
        <v>373</v>
      </c>
      <c r="H392" s="157">
        <v>3.6259999999999999</v>
      </c>
      <c r="I392" s="158"/>
      <c r="L392" s="153"/>
      <c r="M392" s="159"/>
      <c r="T392" s="160"/>
      <c r="AT392" s="155" t="s">
        <v>155</v>
      </c>
      <c r="AU392" s="155" t="s">
        <v>153</v>
      </c>
      <c r="AV392" s="12" t="s">
        <v>153</v>
      </c>
      <c r="AW392" s="12" t="s">
        <v>31</v>
      </c>
      <c r="AX392" s="12" t="s">
        <v>75</v>
      </c>
      <c r="AY392" s="155" t="s">
        <v>145</v>
      </c>
    </row>
    <row r="393" spans="2:51" s="12" customFormat="1">
      <c r="B393" s="153"/>
      <c r="D393" s="154" t="s">
        <v>155</v>
      </c>
      <c r="E393" s="155" t="s">
        <v>1</v>
      </c>
      <c r="F393" s="156" t="s">
        <v>374</v>
      </c>
      <c r="H393" s="157">
        <v>3.4369999999999998</v>
      </c>
      <c r="I393" s="158"/>
      <c r="L393" s="153"/>
      <c r="M393" s="159"/>
      <c r="T393" s="160"/>
      <c r="AT393" s="155" t="s">
        <v>155</v>
      </c>
      <c r="AU393" s="155" t="s">
        <v>153</v>
      </c>
      <c r="AV393" s="12" t="s">
        <v>153</v>
      </c>
      <c r="AW393" s="12" t="s">
        <v>31</v>
      </c>
      <c r="AX393" s="12" t="s">
        <v>75</v>
      </c>
      <c r="AY393" s="155" t="s">
        <v>145</v>
      </c>
    </row>
    <row r="394" spans="2:51" s="12" customFormat="1">
      <c r="B394" s="153"/>
      <c r="D394" s="154" t="s">
        <v>155</v>
      </c>
      <c r="E394" s="155" t="s">
        <v>1</v>
      </c>
      <c r="F394" s="156" t="s">
        <v>375</v>
      </c>
      <c r="H394" s="157">
        <v>3.4369999999999998</v>
      </c>
      <c r="I394" s="158"/>
      <c r="L394" s="153"/>
      <c r="M394" s="159"/>
      <c r="T394" s="160"/>
      <c r="AT394" s="155" t="s">
        <v>155</v>
      </c>
      <c r="AU394" s="155" t="s">
        <v>153</v>
      </c>
      <c r="AV394" s="12" t="s">
        <v>153</v>
      </c>
      <c r="AW394" s="12" t="s">
        <v>31</v>
      </c>
      <c r="AX394" s="12" t="s">
        <v>75</v>
      </c>
      <c r="AY394" s="155" t="s">
        <v>145</v>
      </c>
    </row>
    <row r="395" spans="2:51" s="12" customFormat="1" ht="22.5">
      <c r="B395" s="153"/>
      <c r="D395" s="154" t="s">
        <v>155</v>
      </c>
      <c r="E395" s="155" t="s">
        <v>1</v>
      </c>
      <c r="F395" s="156" t="s">
        <v>318</v>
      </c>
      <c r="H395" s="157">
        <v>33.447000000000003</v>
      </c>
      <c r="I395" s="158"/>
      <c r="L395" s="153"/>
      <c r="M395" s="159"/>
      <c r="T395" s="160"/>
      <c r="AT395" s="155" t="s">
        <v>155</v>
      </c>
      <c r="AU395" s="155" t="s">
        <v>153</v>
      </c>
      <c r="AV395" s="12" t="s">
        <v>153</v>
      </c>
      <c r="AW395" s="12" t="s">
        <v>31</v>
      </c>
      <c r="AX395" s="12" t="s">
        <v>75</v>
      </c>
      <c r="AY395" s="155" t="s">
        <v>145</v>
      </c>
    </row>
    <row r="396" spans="2:51" s="15" customFormat="1">
      <c r="B396" s="174"/>
      <c r="D396" s="154" t="s">
        <v>155</v>
      </c>
      <c r="E396" s="175" t="s">
        <v>1</v>
      </c>
      <c r="F396" s="176" t="s">
        <v>220</v>
      </c>
      <c r="H396" s="177">
        <v>1124.4009999999994</v>
      </c>
      <c r="I396" s="178"/>
      <c r="L396" s="174"/>
      <c r="M396" s="179"/>
      <c r="T396" s="180"/>
      <c r="AT396" s="175" t="s">
        <v>155</v>
      </c>
      <c r="AU396" s="175" t="s">
        <v>153</v>
      </c>
      <c r="AV396" s="15" t="s">
        <v>146</v>
      </c>
      <c r="AW396" s="15" t="s">
        <v>31</v>
      </c>
      <c r="AX396" s="15" t="s">
        <v>75</v>
      </c>
      <c r="AY396" s="175" t="s">
        <v>145</v>
      </c>
    </row>
    <row r="397" spans="2:51" s="14" customFormat="1">
      <c r="B397" s="168"/>
      <c r="D397" s="154" t="s">
        <v>155</v>
      </c>
      <c r="E397" s="169" t="s">
        <v>1</v>
      </c>
      <c r="F397" s="170" t="s">
        <v>221</v>
      </c>
      <c r="H397" s="169" t="s">
        <v>1</v>
      </c>
      <c r="I397" s="171"/>
      <c r="L397" s="168"/>
      <c r="M397" s="172"/>
      <c r="T397" s="173"/>
      <c r="AT397" s="169" t="s">
        <v>155</v>
      </c>
      <c r="AU397" s="169" t="s">
        <v>153</v>
      </c>
      <c r="AV397" s="14" t="s">
        <v>83</v>
      </c>
      <c r="AW397" s="14" t="s">
        <v>31</v>
      </c>
      <c r="AX397" s="14" t="s">
        <v>75</v>
      </c>
      <c r="AY397" s="169" t="s">
        <v>145</v>
      </c>
    </row>
    <row r="398" spans="2:51" s="12" customFormat="1" ht="22.5">
      <c r="B398" s="153"/>
      <c r="D398" s="154" t="s">
        <v>155</v>
      </c>
      <c r="E398" s="155" t="s">
        <v>1</v>
      </c>
      <c r="F398" s="156" t="s">
        <v>376</v>
      </c>
      <c r="H398" s="157">
        <v>226.04599999999999</v>
      </c>
      <c r="I398" s="158"/>
      <c r="L398" s="153"/>
      <c r="M398" s="159"/>
      <c r="T398" s="160"/>
      <c r="AT398" s="155" t="s">
        <v>155</v>
      </c>
      <c r="AU398" s="155" t="s">
        <v>153</v>
      </c>
      <c r="AV398" s="12" t="s">
        <v>153</v>
      </c>
      <c r="AW398" s="12" t="s">
        <v>31</v>
      </c>
      <c r="AX398" s="12" t="s">
        <v>75</v>
      </c>
      <c r="AY398" s="155" t="s">
        <v>145</v>
      </c>
    </row>
    <row r="399" spans="2:51" s="12" customFormat="1">
      <c r="B399" s="153"/>
      <c r="D399" s="154" t="s">
        <v>155</v>
      </c>
      <c r="E399" s="155" t="s">
        <v>1</v>
      </c>
      <c r="F399" s="156" t="s">
        <v>320</v>
      </c>
      <c r="H399" s="157">
        <v>58.841999999999999</v>
      </c>
      <c r="I399" s="158"/>
      <c r="L399" s="153"/>
      <c r="M399" s="159"/>
      <c r="T399" s="160"/>
      <c r="AT399" s="155" t="s">
        <v>155</v>
      </c>
      <c r="AU399" s="155" t="s">
        <v>153</v>
      </c>
      <c r="AV399" s="12" t="s">
        <v>153</v>
      </c>
      <c r="AW399" s="12" t="s">
        <v>31</v>
      </c>
      <c r="AX399" s="12" t="s">
        <v>75</v>
      </c>
      <c r="AY399" s="155" t="s">
        <v>145</v>
      </c>
    </row>
    <row r="400" spans="2:51" s="12" customFormat="1">
      <c r="B400" s="153"/>
      <c r="D400" s="154" t="s">
        <v>155</v>
      </c>
      <c r="E400" s="155" t="s">
        <v>1</v>
      </c>
      <c r="F400" s="156" t="s">
        <v>377</v>
      </c>
      <c r="H400" s="157">
        <v>38.18</v>
      </c>
      <c r="I400" s="158"/>
      <c r="L400" s="153"/>
      <c r="M400" s="159"/>
      <c r="T400" s="160"/>
      <c r="AT400" s="155" t="s">
        <v>155</v>
      </c>
      <c r="AU400" s="155" t="s">
        <v>153</v>
      </c>
      <c r="AV400" s="12" t="s">
        <v>153</v>
      </c>
      <c r="AW400" s="12" t="s">
        <v>31</v>
      </c>
      <c r="AX400" s="12" t="s">
        <v>75</v>
      </c>
      <c r="AY400" s="155" t="s">
        <v>145</v>
      </c>
    </row>
    <row r="401" spans="2:51" s="12" customFormat="1">
      <c r="B401" s="153"/>
      <c r="D401" s="154" t="s">
        <v>155</v>
      </c>
      <c r="E401" s="155" t="s">
        <v>1</v>
      </c>
      <c r="F401" s="156" t="s">
        <v>322</v>
      </c>
      <c r="H401" s="157">
        <v>38.884999999999998</v>
      </c>
      <c r="I401" s="158"/>
      <c r="L401" s="153"/>
      <c r="M401" s="159"/>
      <c r="T401" s="160"/>
      <c r="AT401" s="155" t="s">
        <v>155</v>
      </c>
      <c r="AU401" s="155" t="s">
        <v>153</v>
      </c>
      <c r="AV401" s="12" t="s">
        <v>153</v>
      </c>
      <c r="AW401" s="12" t="s">
        <v>31</v>
      </c>
      <c r="AX401" s="12" t="s">
        <v>75</v>
      </c>
      <c r="AY401" s="155" t="s">
        <v>145</v>
      </c>
    </row>
    <row r="402" spans="2:51" s="12" customFormat="1">
      <c r="B402" s="153"/>
      <c r="D402" s="154" t="s">
        <v>155</v>
      </c>
      <c r="E402" s="155" t="s">
        <v>1</v>
      </c>
      <c r="F402" s="156" t="s">
        <v>378</v>
      </c>
      <c r="H402" s="157">
        <v>38.18</v>
      </c>
      <c r="I402" s="158"/>
      <c r="L402" s="153"/>
      <c r="M402" s="159"/>
      <c r="T402" s="160"/>
      <c r="AT402" s="155" t="s">
        <v>155</v>
      </c>
      <c r="AU402" s="155" t="s">
        <v>153</v>
      </c>
      <c r="AV402" s="12" t="s">
        <v>153</v>
      </c>
      <c r="AW402" s="12" t="s">
        <v>31</v>
      </c>
      <c r="AX402" s="12" t="s">
        <v>75</v>
      </c>
      <c r="AY402" s="155" t="s">
        <v>145</v>
      </c>
    </row>
    <row r="403" spans="2:51" s="12" customFormat="1">
      <c r="B403" s="153"/>
      <c r="D403" s="154" t="s">
        <v>155</v>
      </c>
      <c r="E403" s="155" t="s">
        <v>1</v>
      </c>
      <c r="F403" s="156" t="s">
        <v>324</v>
      </c>
      <c r="H403" s="157">
        <v>38.884999999999998</v>
      </c>
      <c r="I403" s="158"/>
      <c r="L403" s="153"/>
      <c r="M403" s="159"/>
      <c r="T403" s="160"/>
      <c r="AT403" s="155" t="s">
        <v>155</v>
      </c>
      <c r="AU403" s="155" t="s">
        <v>153</v>
      </c>
      <c r="AV403" s="12" t="s">
        <v>153</v>
      </c>
      <c r="AW403" s="12" t="s">
        <v>31</v>
      </c>
      <c r="AX403" s="12" t="s">
        <v>75</v>
      </c>
      <c r="AY403" s="155" t="s">
        <v>145</v>
      </c>
    </row>
    <row r="404" spans="2:51" s="12" customFormat="1">
      <c r="B404" s="153"/>
      <c r="D404" s="154" t="s">
        <v>155</v>
      </c>
      <c r="E404" s="155" t="s">
        <v>1</v>
      </c>
      <c r="F404" s="156" t="s">
        <v>325</v>
      </c>
      <c r="H404" s="157">
        <v>388.85</v>
      </c>
      <c r="I404" s="158"/>
      <c r="L404" s="153"/>
      <c r="M404" s="159"/>
      <c r="T404" s="160"/>
      <c r="AT404" s="155" t="s">
        <v>155</v>
      </c>
      <c r="AU404" s="155" t="s">
        <v>153</v>
      </c>
      <c r="AV404" s="12" t="s">
        <v>153</v>
      </c>
      <c r="AW404" s="12" t="s">
        <v>31</v>
      </c>
      <c r="AX404" s="12" t="s">
        <v>75</v>
      </c>
      <c r="AY404" s="155" t="s">
        <v>145</v>
      </c>
    </row>
    <row r="405" spans="2:51" s="12" customFormat="1">
      <c r="B405" s="153"/>
      <c r="D405" s="154" t="s">
        <v>155</v>
      </c>
      <c r="E405" s="155" t="s">
        <v>1</v>
      </c>
      <c r="F405" s="156" t="s">
        <v>379</v>
      </c>
      <c r="H405" s="157">
        <v>271.55</v>
      </c>
      <c r="I405" s="158"/>
      <c r="L405" s="153"/>
      <c r="M405" s="159"/>
      <c r="T405" s="160"/>
      <c r="AT405" s="155" t="s">
        <v>155</v>
      </c>
      <c r="AU405" s="155" t="s">
        <v>153</v>
      </c>
      <c r="AV405" s="12" t="s">
        <v>153</v>
      </c>
      <c r="AW405" s="12" t="s">
        <v>31</v>
      </c>
      <c r="AX405" s="12" t="s">
        <v>75</v>
      </c>
      <c r="AY405" s="155" t="s">
        <v>145</v>
      </c>
    </row>
    <row r="406" spans="2:51" s="12" customFormat="1">
      <c r="B406" s="153"/>
      <c r="D406" s="154" t="s">
        <v>155</v>
      </c>
      <c r="E406" s="155" t="s">
        <v>1</v>
      </c>
      <c r="F406" s="156" t="s">
        <v>380</v>
      </c>
      <c r="H406" s="157">
        <v>110.38</v>
      </c>
      <c r="I406" s="158"/>
      <c r="L406" s="153"/>
      <c r="M406" s="159"/>
      <c r="T406" s="160"/>
      <c r="AT406" s="155" t="s">
        <v>155</v>
      </c>
      <c r="AU406" s="155" t="s">
        <v>153</v>
      </c>
      <c r="AV406" s="12" t="s">
        <v>153</v>
      </c>
      <c r="AW406" s="12" t="s">
        <v>31</v>
      </c>
      <c r="AX406" s="12" t="s">
        <v>75</v>
      </c>
      <c r="AY406" s="155" t="s">
        <v>145</v>
      </c>
    </row>
    <row r="407" spans="2:51" s="12" customFormat="1">
      <c r="B407" s="153"/>
      <c r="D407" s="154" t="s">
        <v>155</v>
      </c>
      <c r="E407" s="155" t="s">
        <v>1</v>
      </c>
      <c r="F407" s="156" t="s">
        <v>328</v>
      </c>
      <c r="H407" s="157">
        <v>41.588000000000001</v>
      </c>
      <c r="I407" s="158"/>
      <c r="L407" s="153"/>
      <c r="M407" s="159"/>
      <c r="T407" s="160"/>
      <c r="AT407" s="155" t="s">
        <v>155</v>
      </c>
      <c r="AU407" s="155" t="s">
        <v>153</v>
      </c>
      <c r="AV407" s="12" t="s">
        <v>153</v>
      </c>
      <c r="AW407" s="12" t="s">
        <v>31</v>
      </c>
      <c r="AX407" s="12" t="s">
        <v>75</v>
      </c>
      <c r="AY407" s="155" t="s">
        <v>145</v>
      </c>
    </row>
    <row r="408" spans="2:51" s="12" customFormat="1">
      <c r="B408" s="153"/>
      <c r="D408" s="154" t="s">
        <v>155</v>
      </c>
      <c r="E408" s="155" t="s">
        <v>1</v>
      </c>
      <c r="F408" s="156" t="s">
        <v>329</v>
      </c>
      <c r="H408" s="157">
        <v>41.588000000000001</v>
      </c>
      <c r="I408" s="158"/>
      <c r="L408" s="153"/>
      <c r="M408" s="159"/>
      <c r="T408" s="160"/>
      <c r="AT408" s="155" t="s">
        <v>155</v>
      </c>
      <c r="AU408" s="155" t="s">
        <v>153</v>
      </c>
      <c r="AV408" s="12" t="s">
        <v>153</v>
      </c>
      <c r="AW408" s="12" t="s">
        <v>31</v>
      </c>
      <c r="AX408" s="12" t="s">
        <v>75</v>
      </c>
      <c r="AY408" s="155" t="s">
        <v>145</v>
      </c>
    </row>
    <row r="409" spans="2:51" s="12" customFormat="1">
      <c r="B409" s="153"/>
      <c r="D409" s="154" t="s">
        <v>155</v>
      </c>
      <c r="E409" s="155" t="s">
        <v>1</v>
      </c>
      <c r="F409" s="156" t="s">
        <v>381</v>
      </c>
      <c r="H409" s="157">
        <v>3.3460000000000001</v>
      </c>
      <c r="I409" s="158"/>
      <c r="L409" s="153"/>
      <c r="M409" s="159"/>
      <c r="T409" s="160"/>
      <c r="AT409" s="155" t="s">
        <v>155</v>
      </c>
      <c r="AU409" s="155" t="s">
        <v>153</v>
      </c>
      <c r="AV409" s="12" t="s">
        <v>153</v>
      </c>
      <c r="AW409" s="12" t="s">
        <v>31</v>
      </c>
      <c r="AX409" s="12" t="s">
        <v>75</v>
      </c>
      <c r="AY409" s="155" t="s">
        <v>145</v>
      </c>
    </row>
    <row r="410" spans="2:51" s="12" customFormat="1">
      <c r="B410" s="153"/>
      <c r="D410" s="154" t="s">
        <v>155</v>
      </c>
      <c r="E410" s="155" t="s">
        <v>1</v>
      </c>
      <c r="F410" s="156" t="s">
        <v>382</v>
      </c>
      <c r="H410" s="157">
        <v>3.3460000000000001</v>
      </c>
      <c r="I410" s="158"/>
      <c r="L410" s="153"/>
      <c r="M410" s="159"/>
      <c r="T410" s="160"/>
      <c r="AT410" s="155" t="s">
        <v>155</v>
      </c>
      <c r="AU410" s="155" t="s">
        <v>153</v>
      </c>
      <c r="AV410" s="12" t="s">
        <v>153</v>
      </c>
      <c r="AW410" s="12" t="s">
        <v>31</v>
      </c>
      <c r="AX410" s="12" t="s">
        <v>75</v>
      </c>
      <c r="AY410" s="155" t="s">
        <v>145</v>
      </c>
    </row>
    <row r="411" spans="2:51" s="12" customFormat="1">
      <c r="B411" s="153"/>
      <c r="D411" s="154" t="s">
        <v>155</v>
      </c>
      <c r="E411" s="155" t="s">
        <v>1</v>
      </c>
      <c r="F411" s="156" t="s">
        <v>383</v>
      </c>
      <c r="H411" s="157">
        <v>3.5419999999999998</v>
      </c>
      <c r="I411" s="158"/>
      <c r="L411" s="153"/>
      <c r="M411" s="159"/>
      <c r="T411" s="160"/>
      <c r="AT411" s="155" t="s">
        <v>155</v>
      </c>
      <c r="AU411" s="155" t="s">
        <v>153</v>
      </c>
      <c r="AV411" s="12" t="s">
        <v>153</v>
      </c>
      <c r="AW411" s="12" t="s">
        <v>31</v>
      </c>
      <c r="AX411" s="12" t="s">
        <v>75</v>
      </c>
      <c r="AY411" s="155" t="s">
        <v>145</v>
      </c>
    </row>
    <row r="412" spans="2:51" s="12" customFormat="1">
      <c r="B412" s="153"/>
      <c r="D412" s="154" t="s">
        <v>155</v>
      </c>
      <c r="E412" s="155" t="s">
        <v>1</v>
      </c>
      <c r="F412" s="156" t="s">
        <v>330</v>
      </c>
      <c r="H412" s="157">
        <v>1.8480000000000001</v>
      </c>
      <c r="I412" s="158"/>
      <c r="L412" s="153"/>
      <c r="M412" s="159"/>
      <c r="T412" s="160"/>
      <c r="AT412" s="155" t="s">
        <v>155</v>
      </c>
      <c r="AU412" s="155" t="s">
        <v>153</v>
      </c>
      <c r="AV412" s="12" t="s">
        <v>153</v>
      </c>
      <c r="AW412" s="12" t="s">
        <v>31</v>
      </c>
      <c r="AX412" s="12" t="s">
        <v>75</v>
      </c>
      <c r="AY412" s="155" t="s">
        <v>145</v>
      </c>
    </row>
    <row r="413" spans="2:51" s="12" customFormat="1">
      <c r="B413" s="153"/>
      <c r="D413" s="154" t="s">
        <v>155</v>
      </c>
      <c r="E413" s="155" t="s">
        <v>1</v>
      </c>
      <c r="F413" s="156" t="s">
        <v>331</v>
      </c>
      <c r="H413" s="157">
        <v>4.1440000000000001</v>
      </c>
      <c r="I413" s="158"/>
      <c r="L413" s="153"/>
      <c r="M413" s="159"/>
      <c r="T413" s="160"/>
      <c r="AT413" s="155" t="s">
        <v>155</v>
      </c>
      <c r="AU413" s="155" t="s">
        <v>153</v>
      </c>
      <c r="AV413" s="12" t="s">
        <v>153</v>
      </c>
      <c r="AW413" s="12" t="s">
        <v>31</v>
      </c>
      <c r="AX413" s="12" t="s">
        <v>75</v>
      </c>
      <c r="AY413" s="155" t="s">
        <v>145</v>
      </c>
    </row>
    <row r="414" spans="2:51" s="12" customFormat="1">
      <c r="B414" s="153"/>
      <c r="D414" s="154" t="s">
        <v>155</v>
      </c>
      <c r="E414" s="155" t="s">
        <v>1</v>
      </c>
      <c r="F414" s="156" t="s">
        <v>332</v>
      </c>
      <c r="H414" s="157">
        <v>3.101</v>
      </c>
      <c r="I414" s="158"/>
      <c r="L414" s="153"/>
      <c r="M414" s="159"/>
      <c r="T414" s="160"/>
      <c r="AT414" s="155" t="s">
        <v>155</v>
      </c>
      <c r="AU414" s="155" t="s">
        <v>153</v>
      </c>
      <c r="AV414" s="12" t="s">
        <v>153</v>
      </c>
      <c r="AW414" s="12" t="s">
        <v>31</v>
      </c>
      <c r="AX414" s="12" t="s">
        <v>75</v>
      </c>
      <c r="AY414" s="155" t="s">
        <v>145</v>
      </c>
    </row>
    <row r="415" spans="2:51" s="12" customFormat="1">
      <c r="B415" s="153"/>
      <c r="D415" s="154" t="s">
        <v>155</v>
      </c>
      <c r="E415" s="155" t="s">
        <v>1</v>
      </c>
      <c r="F415" s="156" t="s">
        <v>384</v>
      </c>
      <c r="H415" s="157">
        <v>3.5419999999999998</v>
      </c>
      <c r="I415" s="158"/>
      <c r="L415" s="153"/>
      <c r="M415" s="159"/>
      <c r="T415" s="160"/>
      <c r="AT415" s="155" t="s">
        <v>155</v>
      </c>
      <c r="AU415" s="155" t="s">
        <v>153</v>
      </c>
      <c r="AV415" s="12" t="s">
        <v>153</v>
      </c>
      <c r="AW415" s="12" t="s">
        <v>31</v>
      </c>
      <c r="AX415" s="12" t="s">
        <v>75</v>
      </c>
      <c r="AY415" s="155" t="s">
        <v>145</v>
      </c>
    </row>
    <row r="416" spans="2:51" s="12" customFormat="1">
      <c r="B416" s="153"/>
      <c r="D416" s="154" t="s">
        <v>155</v>
      </c>
      <c r="E416" s="155" t="s">
        <v>1</v>
      </c>
      <c r="F416" s="156" t="s">
        <v>385</v>
      </c>
      <c r="H416" s="157">
        <v>3.3319999999999999</v>
      </c>
      <c r="I416" s="158"/>
      <c r="L416" s="153"/>
      <c r="M416" s="159"/>
      <c r="T416" s="160"/>
      <c r="AT416" s="155" t="s">
        <v>155</v>
      </c>
      <c r="AU416" s="155" t="s">
        <v>153</v>
      </c>
      <c r="AV416" s="12" t="s">
        <v>153</v>
      </c>
      <c r="AW416" s="12" t="s">
        <v>31</v>
      </c>
      <c r="AX416" s="12" t="s">
        <v>75</v>
      </c>
      <c r="AY416" s="155" t="s">
        <v>145</v>
      </c>
    </row>
    <row r="417" spans="2:51" s="12" customFormat="1">
      <c r="B417" s="153"/>
      <c r="D417" s="154" t="s">
        <v>155</v>
      </c>
      <c r="E417" s="155" t="s">
        <v>1</v>
      </c>
      <c r="F417" s="156" t="s">
        <v>386</v>
      </c>
      <c r="H417" s="157">
        <v>3.5419999999999998</v>
      </c>
      <c r="I417" s="158"/>
      <c r="L417" s="153"/>
      <c r="M417" s="159"/>
      <c r="T417" s="160"/>
      <c r="AT417" s="155" t="s">
        <v>155</v>
      </c>
      <c r="AU417" s="155" t="s">
        <v>153</v>
      </c>
      <c r="AV417" s="12" t="s">
        <v>153</v>
      </c>
      <c r="AW417" s="12" t="s">
        <v>31</v>
      </c>
      <c r="AX417" s="12" t="s">
        <v>75</v>
      </c>
      <c r="AY417" s="155" t="s">
        <v>145</v>
      </c>
    </row>
    <row r="418" spans="2:51" s="12" customFormat="1">
      <c r="B418" s="153"/>
      <c r="D418" s="154" t="s">
        <v>155</v>
      </c>
      <c r="E418" s="155" t="s">
        <v>1</v>
      </c>
      <c r="F418" s="156" t="s">
        <v>387</v>
      </c>
      <c r="H418" s="157">
        <v>3.5419999999999998</v>
      </c>
      <c r="I418" s="158"/>
      <c r="L418" s="153"/>
      <c r="M418" s="159"/>
      <c r="T418" s="160"/>
      <c r="AT418" s="155" t="s">
        <v>155</v>
      </c>
      <c r="AU418" s="155" t="s">
        <v>153</v>
      </c>
      <c r="AV418" s="12" t="s">
        <v>153</v>
      </c>
      <c r="AW418" s="12" t="s">
        <v>31</v>
      </c>
      <c r="AX418" s="12" t="s">
        <v>75</v>
      </c>
      <c r="AY418" s="155" t="s">
        <v>145</v>
      </c>
    </row>
    <row r="419" spans="2:51" s="12" customFormat="1">
      <c r="B419" s="153"/>
      <c r="D419" s="154" t="s">
        <v>155</v>
      </c>
      <c r="E419" s="155" t="s">
        <v>1</v>
      </c>
      <c r="F419" s="156" t="s">
        <v>388</v>
      </c>
      <c r="H419" s="157">
        <v>3.4369999999999998</v>
      </c>
      <c r="I419" s="158"/>
      <c r="L419" s="153"/>
      <c r="M419" s="159"/>
      <c r="T419" s="160"/>
      <c r="AT419" s="155" t="s">
        <v>155</v>
      </c>
      <c r="AU419" s="155" t="s">
        <v>153</v>
      </c>
      <c r="AV419" s="12" t="s">
        <v>153</v>
      </c>
      <c r="AW419" s="12" t="s">
        <v>31</v>
      </c>
      <c r="AX419" s="12" t="s">
        <v>75</v>
      </c>
      <c r="AY419" s="155" t="s">
        <v>145</v>
      </c>
    </row>
    <row r="420" spans="2:51" s="12" customFormat="1">
      <c r="B420" s="153"/>
      <c r="D420" s="154" t="s">
        <v>155</v>
      </c>
      <c r="E420" s="155" t="s">
        <v>1</v>
      </c>
      <c r="F420" s="156" t="s">
        <v>389</v>
      </c>
      <c r="H420" s="157">
        <v>3.5419999999999998</v>
      </c>
      <c r="I420" s="158"/>
      <c r="L420" s="153"/>
      <c r="M420" s="159"/>
      <c r="T420" s="160"/>
      <c r="AT420" s="155" t="s">
        <v>155</v>
      </c>
      <c r="AU420" s="155" t="s">
        <v>153</v>
      </c>
      <c r="AV420" s="12" t="s">
        <v>153</v>
      </c>
      <c r="AW420" s="12" t="s">
        <v>31</v>
      </c>
      <c r="AX420" s="12" t="s">
        <v>75</v>
      </c>
      <c r="AY420" s="155" t="s">
        <v>145</v>
      </c>
    </row>
    <row r="421" spans="2:51" s="12" customFormat="1">
      <c r="B421" s="153"/>
      <c r="D421" s="154" t="s">
        <v>155</v>
      </c>
      <c r="E421" s="155" t="s">
        <v>1</v>
      </c>
      <c r="F421" s="156" t="s">
        <v>390</v>
      </c>
      <c r="H421" s="157">
        <v>3.6259999999999999</v>
      </c>
      <c r="I421" s="158"/>
      <c r="L421" s="153"/>
      <c r="M421" s="159"/>
      <c r="T421" s="160"/>
      <c r="AT421" s="155" t="s">
        <v>155</v>
      </c>
      <c r="AU421" s="155" t="s">
        <v>153</v>
      </c>
      <c r="AV421" s="12" t="s">
        <v>153</v>
      </c>
      <c r="AW421" s="12" t="s">
        <v>31</v>
      </c>
      <c r="AX421" s="12" t="s">
        <v>75</v>
      </c>
      <c r="AY421" s="155" t="s">
        <v>145</v>
      </c>
    </row>
    <row r="422" spans="2:51" s="12" customFormat="1">
      <c r="B422" s="153"/>
      <c r="D422" s="154" t="s">
        <v>155</v>
      </c>
      <c r="E422" s="155" t="s">
        <v>1</v>
      </c>
      <c r="F422" s="156" t="s">
        <v>391</v>
      </c>
      <c r="H422" s="157">
        <v>3.4369999999999998</v>
      </c>
      <c r="I422" s="158"/>
      <c r="L422" s="153"/>
      <c r="M422" s="159"/>
      <c r="T422" s="160"/>
      <c r="AT422" s="155" t="s">
        <v>155</v>
      </c>
      <c r="AU422" s="155" t="s">
        <v>153</v>
      </c>
      <c r="AV422" s="12" t="s">
        <v>153</v>
      </c>
      <c r="AW422" s="12" t="s">
        <v>31</v>
      </c>
      <c r="AX422" s="12" t="s">
        <v>75</v>
      </c>
      <c r="AY422" s="155" t="s">
        <v>145</v>
      </c>
    </row>
    <row r="423" spans="2:51" s="12" customFormat="1">
      <c r="B423" s="153"/>
      <c r="D423" s="154" t="s">
        <v>155</v>
      </c>
      <c r="E423" s="155" t="s">
        <v>1</v>
      </c>
      <c r="F423" s="156" t="s">
        <v>392</v>
      </c>
      <c r="H423" s="157">
        <v>3.6469999999999998</v>
      </c>
      <c r="I423" s="158"/>
      <c r="L423" s="153"/>
      <c r="M423" s="159"/>
      <c r="T423" s="160"/>
      <c r="AT423" s="155" t="s">
        <v>155</v>
      </c>
      <c r="AU423" s="155" t="s">
        <v>153</v>
      </c>
      <c r="AV423" s="12" t="s">
        <v>153</v>
      </c>
      <c r="AW423" s="12" t="s">
        <v>31</v>
      </c>
      <c r="AX423" s="12" t="s">
        <v>75</v>
      </c>
      <c r="AY423" s="155" t="s">
        <v>145</v>
      </c>
    </row>
    <row r="424" spans="2:51" s="12" customFormat="1" ht="22.5">
      <c r="B424" s="153"/>
      <c r="D424" s="154" t="s">
        <v>155</v>
      </c>
      <c r="E424" s="155" t="s">
        <v>1</v>
      </c>
      <c r="F424" s="156" t="s">
        <v>333</v>
      </c>
      <c r="H424" s="157">
        <v>40.692</v>
      </c>
      <c r="I424" s="158"/>
      <c r="L424" s="153"/>
      <c r="M424" s="159"/>
      <c r="T424" s="160"/>
      <c r="AT424" s="155" t="s">
        <v>155</v>
      </c>
      <c r="AU424" s="155" t="s">
        <v>153</v>
      </c>
      <c r="AV424" s="12" t="s">
        <v>153</v>
      </c>
      <c r="AW424" s="12" t="s">
        <v>31</v>
      </c>
      <c r="AX424" s="12" t="s">
        <v>75</v>
      </c>
      <c r="AY424" s="155" t="s">
        <v>145</v>
      </c>
    </row>
    <row r="425" spans="2:51" s="15" customFormat="1">
      <c r="B425" s="174"/>
      <c r="D425" s="154" t="s">
        <v>155</v>
      </c>
      <c r="E425" s="175" t="s">
        <v>1</v>
      </c>
      <c r="F425" s="176" t="s">
        <v>220</v>
      </c>
      <c r="H425" s="177">
        <v>1384.6399999999992</v>
      </c>
      <c r="I425" s="178"/>
      <c r="L425" s="174"/>
      <c r="M425" s="179"/>
      <c r="T425" s="180"/>
      <c r="AT425" s="175" t="s">
        <v>155</v>
      </c>
      <c r="AU425" s="175" t="s">
        <v>153</v>
      </c>
      <c r="AV425" s="15" t="s">
        <v>146</v>
      </c>
      <c r="AW425" s="15" t="s">
        <v>31</v>
      </c>
      <c r="AX425" s="15" t="s">
        <v>75</v>
      </c>
      <c r="AY425" s="175" t="s">
        <v>145</v>
      </c>
    </row>
    <row r="426" spans="2:51" s="14" customFormat="1">
      <c r="B426" s="168"/>
      <c r="D426" s="154" t="s">
        <v>155</v>
      </c>
      <c r="E426" s="169" t="s">
        <v>1</v>
      </c>
      <c r="F426" s="170" t="s">
        <v>226</v>
      </c>
      <c r="H426" s="169" t="s">
        <v>1</v>
      </c>
      <c r="I426" s="171"/>
      <c r="L426" s="168"/>
      <c r="M426" s="172"/>
      <c r="T426" s="173"/>
      <c r="AT426" s="169" t="s">
        <v>155</v>
      </c>
      <c r="AU426" s="169" t="s">
        <v>153</v>
      </c>
      <c r="AV426" s="14" t="s">
        <v>83</v>
      </c>
      <c r="AW426" s="14" t="s">
        <v>31</v>
      </c>
      <c r="AX426" s="14" t="s">
        <v>75</v>
      </c>
      <c r="AY426" s="169" t="s">
        <v>145</v>
      </c>
    </row>
    <row r="427" spans="2:51" s="12" customFormat="1" ht="22.5">
      <c r="B427" s="153"/>
      <c r="D427" s="154" t="s">
        <v>155</v>
      </c>
      <c r="E427" s="155" t="s">
        <v>1</v>
      </c>
      <c r="F427" s="156" t="s">
        <v>393</v>
      </c>
      <c r="H427" s="157">
        <v>226.04599999999999</v>
      </c>
      <c r="I427" s="158"/>
      <c r="L427" s="153"/>
      <c r="M427" s="159"/>
      <c r="T427" s="160"/>
      <c r="AT427" s="155" t="s">
        <v>155</v>
      </c>
      <c r="AU427" s="155" t="s">
        <v>153</v>
      </c>
      <c r="AV427" s="12" t="s">
        <v>153</v>
      </c>
      <c r="AW427" s="12" t="s">
        <v>31</v>
      </c>
      <c r="AX427" s="12" t="s">
        <v>75</v>
      </c>
      <c r="AY427" s="155" t="s">
        <v>145</v>
      </c>
    </row>
    <row r="428" spans="2:51" s="12" customFormat="1">
      <c r="B428" s="153"/>
      <c r="D428" s="154" t="s">
        <v>155</v>
      </c>
      <c r="E428" s="155" t="s">
        <v>1</v>
      </c>
      <c r="F428" s="156" t="s">
        <v>335</v>
      </c>
      <c r="H428" s="157">
        <v>58.841999999999999</v>
      </c>
      <c r="I428" s="158"/>
      <c r="L428" s="153"/>
      <c r="M428" s="159"/>
      <c r="T428" s="160"/>
      <c r="AT428" s="155" t="s">
        <v>155</v>
      </c>
      <c r="AU428" s="155" t="s">
        <v>153</v>
      </c>
      <c r="AV428" s="12" t="s">
        <v>153</v>
      </c>
      <c r="AW428" s="12" t="s">
        <v>31</v>
      </c>
      <c r="AX428" s="12" t="s">
        <v>75</v>
      </c>
      <c r="AY428" s="155" t="s">
        <v>145</v>
      </c>
    </row>
    <row r="429" spans="2:51" s="12" customFormat="1">
      <c r="B429" s="153"/>
      <c r="D429" s="154" t="s">
        <v>155</v>
      </c>
      <c r="E429" s="155" t="s">
        <v>1</v>
      </c>
      <c r="F429" s="156" t="s">
        <v>394</v>
      </c>
      <c r="H429" s="157">
        <v>38.18</v>
      </c>
      <c r="I429" s="158"/>
      <c r="L429" s="153"/>
      <c r="M429" s="159"/>
      <c r="T429" s="160"/>
      <c r="AT429" s="155" t="s">
        <v>155</v>
      </c>
      <c r="AU429" s="155" t="s">
        <v>153</v>
      </c>
      <c r="AV429" s="12" t="s">
        <v>153</v>
      </c>
      <c r="AW429" s="12" t="s">
        <v>31</v>
      </c>
      <c r="AX429" s="12" t="s">
        <v>75</v>
      </c>
      <c r="AY429" s="155" t="s">
        <v>145</v>
      </c>
    </row>
    <row r="430" spans="2:51" s="12" customFormat="1">
      <c r="B430" s="153"/>
      <c r="D430" s="154" t="s">
        <v>155</v>
      </c>
      <c r="E430" s="155" t="s">
        <v>1</v>
      </c>
      <c r="F430" s="156" t="s">
        <v>337</v>
      </c>
      <c r="H430" s="157">
        <v>38.884999999999998</v>
      </c>
      <c r="I430" s="158"/>
      <c r="L430" s="153"/>
      <c r="M430" s="159"/>
      <c r="T430" s="160"/>
      <c r="AT430" s="155" t="s">
        <v>155</v>
      </c>
      <c r="AU430" s="155" t="s">
        <v>153</v>
      </c>
      <c r="AV430" s="12" t="s">
        <v>153</v>
      </c>
      <c r="AW430" s="12" t="s">
        <v>31</v>
      </c>
      <c r="AX430" s="12" t="s">
        <v>75</v>
      </c>
      <c r="AY430" s="155" t="s">
        <v>145</v>
      </c>
    </row>
    <row r="431" spans="2:51" s="12" customFormat="1">
      <c r="B431" s="153"/>
      <c r="D431" s="154" t="s">
        <v>155</v>
      </c>
      <c r="E431" s="155" t="s">
        <v>1</v>
      </c>
      <c r="F431" s="156" t="s">
        <v>395</v>
      </c>
      <c r="H431" s="157">
        <v>38.18</v>
      </c>
      <c r="I431" s="158"/>
      <c r="L431" s="153"/>
      <c r="M431" s="159"/>
      <c r="T431" s="160"/>
      <c r="AT431" s="155" t="s">
        <v>155</v>
      </c>
      <c r="AU431" s="155" t="s">
        <v>153</v>
      </c>
      <c r="AV431" s="12" t="s">
        <v>153</v>
      </c>
      <c r="AW431" s="12" t="s">
        <v>31</v>
      </c>
      <c r="AX431" s="12" t="s">
        <v>75</v>
      </c>
      <c r="AY431" s="155" t="s">
        <v>145</v>
      </c>
    </row>
    <row r="432" spans="2:51" s="12" customFormat="1">
      <c r="B432" s="153"/>
      <c r="D432" s="154" t="s">
        <v>155</v>
      </c>
      <c r="E432" s="155" t="s">
        <v>1</v>
      </c>
      <c r="F432" s="156" t="s">
        <v>339</v>
      </c>
      <c r="H432" s="157">
        <v>38.884999999999998</v>
      </c>
      <c r="I432" s="158"/>
      <c r="L432" s="153"/>
      <c r="M432" s="159"/>
      <c r="T432" s="160"/>
      <c r="AT432" s="155" t="s">
        <v>155</v>
      </c>
      <c r="AU432" s="155" t="s">
        <v>153</v>
      </c>
      <c r="AV432" s="12" t="s">
        <v>153</v>
      </c>
      <c r="AW432" s="12" t="s">
        <v>31</v>
      </c>
      <c r="AX432" s="12" t="s">
        <v>75</v>
      </c>
      <c r="AY432" s="155" t="s">
        <v>145</v>
      </c>
    </row>
    <row r="433" spans="2:51" s="12" customFormat="1">
      <c r="B433" s="153"/>
      <c r="D433" s="154" t="s">
        <v>155</v>
      </c>
      <c r="E433" s="155" t="s">
        <v>1</v>
      </c>
      <c r="F433" s="156" t="s">
        <v>325</v>
      </c>
      <c r="H433" s="157">
        <v>388.85</v>
      </c>
      <c r="I433" s="158"/>
      <c r="L433" s="153"/>
      <c r="M433" s="159"/>
      <c r="T433" s="160"/>
      <c r="AT433" s="155" t="s">
        <v>155</v>
      </c>
      <c r="AU433" s="155" t="s">
        <v>153</v>
      </c>
      <c r="AV433" s="12" t="s">
        <v>153</v>
      </c>
      <c r="AW433" s="12" t="s">
        <v>31</v>
      </c>
      <c r="AX433" s="12" t="s">
        <v>75</v>
      </c>
      <c r="AY433" s="155" t="s">
        <v>145</v>
      </c>
    </row>
    <row r="434" spans="2:51" s="12" customFormat="1">
      <c r="B434" s="153"/>
      <c r="D434" s="154" t="s">
        <v>155</v>
      </c>
      <c r="E434" s="155" t="s">
        <v>1</v>
      </c>
      <c r="F434" s="156" t="s">
        <v>379</v>
      </c>
      <c r="H434" s="157">
        <v>271.55</v>
      </c>
      <c r="I434" s="158"/>
      <c r="L434" s="153"/>
      <c r="M434" s="159"/>
      <c r="T434" s="160"/>
      <c r="AT434" s="155" t="s">
        <v>155</v>
      </c>
      <c r="AU434" s="155" t="s">
        <v>153</v>
      </c>
      <c r="AV434" s="12" t="s">
        <v>153</v>
      </c>
      <c r="AW434" s="12" t="s">
        <v>31</v>
      </c>
      <c r="AX434" s="12" t="s">
        <v>75</v>
      </c>
      <c r="AY434" s="155" t="s">
        <v>145</v>
      </c>
    </row>
    <row r="435" spans="2:51" s="12" customFormat="1">
      <c r="B435" s="153"/>
      <c r="D435" s="154" t="s">
        <v>155</v>
      </c>
      <c r="E435" s="155" t="s">
        <v>1</v>
      </c>
      <c r="F435" s="156" t="s">
        <v>380</v>
      </c>
      <c r="H435" s="157">
        <v>110.38</v>
      </c>
      <c r="I435" s="158"/>
      <c r="L435" s="153"/>
      <c r="M435" s="159"/>
      <c r="T435" s="160"/>
      <c r="AT435" s="155" t="s">
        <v>155</v>
      </c>
      <c r="AU435" s="155" t="s">
        <v>153</v>
      </c>
      <c r="AV435" s="12" t="s">
        <v>153</v>
      </c>
      <c r="AW435" s="12" t="s">
        <v>31</v>
      </c>
      <c r="AX435" s="12" t="s">
        <v>75</v>
      </c>
      <c r="AY435" s="155" t="s">
        <v>145</v>
      </c>
    </row>
    <row r="436" spans="2:51" s="12" customFormat="1">
      <c r="B436" s="153"/>
      <c r="D436" s="154" t="s">
        <v>155</v>
      </c>
      <c r="E436" s="155" t="s">
        <v>1</v>
      </c>
      <c r="F436" s="156" t="s">
        <v>340</v>
      </c>
      <c r="H436" s="157">
        <v>36.11</v>
      </c>
      <c r="I436" s="158"/>
      <c r="L436" s="153"/>
      <c r="M436" s="159"/>
      <c r="T436" s="160"/>
      <c r="AT436" s="155" t="s">
        <v>155</v>
      </c>
      <c r="AU436" s="155" t="s">
        <v>153</v>
      </c>
      <c r="AV436" s="12" t="s">
        <v>153</v>
      </c>
      <c r="AW436" s="12" t="s">
        <v>31</v>
      </c>
      <c r="AX436" s="12" t="s">
        <v>75</v>
      </c>
      <c r="AY436" s="155" t="s">
        <v>145</v>
      </c>
    </row>
    <row r="437" spans="2:51" s="12" customFormat="1">
      <c r="B437" s="153"/>
      <c r="D437" s="154" t="s">
        <v>155</v>
      </c>
      <c r="E437" s="155" t="s">
        <v>1</v>
      </c>
      <c r="F437" s="156" t="s">
        <v>341</v>
      </c>
      <c r="H437" s="157">
        <v>36.11</v>
      </c>
      <c r="I437" s="158"/>
      <c r="L437" s="153"/>
      <c r="M437" s="159"/>
      <c r="T437" s="160"/>
      <c r="AT437" s="155" t="s">
        <v>155</v>
      </c>
      <c r="AU437" s="155" t="s">
        <v>153</v>
      </c>
      <c r="AV437" s="12" t="s">
        <v>153</v>
      </c>
      <c r="AW437" s="12" t="s">
        <v>31</v>
      </c>
      <c r="AX437" s="12" t="s">
        <v>75</v>
      </c>
      <c r="AY437" s="155" t="s">
        <v>145</v>
      </c>
    </row>
    <row r="438" spans="2:51" s="12" customFormat="1">
      <c r="B438" s="153"/>
      <c r="D438" s="154" t="s">
        <v>155</v>
      </c>
      <c r="E438" s="155" t="s">
        <v>1</v>
      </c>
      <c r="F438" s="156" t="s">
        <v>396</v>
      </c>
      <c r="H438" s="157">
        <v>3.3460000000000001</v>
      </c>
      <c r="I438" s="158"/>
      <c r="L438" s="153"/>
      <c r="M438" s="159"/>
      <c r="T438" s="160"/>
      <c r="AT438" s="155" t="s">
        <v>155</v>
      </c>
      <c r="AU438" s="155" t="s">
        <v>153</v>
      </c>
      <c r="AV438" s="12" t="s">
        <v>153</v>
      </c>
      <c r="AW438" s="12" t="s">
        <v>31</v>
      </c>
      <c r="AX438" s="12" t="s">
        <v>75</v>
      </c>
      <c r="AY438" s="155" t="s">
        <v>145</v>
      </c>
    </row>
    <row r="439" spans="2:51" s="12" customFormat="1">
      <c r="B439" s="153"/>
      <c r="D439" s="154" t="s">
        <v>155</v>
      </c>
      <c r="E439" s="155" t="s">
        <v>1</v>
      </c>
      <c r="F439" s="156" t="s">
        <v>397</v>
      </c>
      <c r="H439" s="157">
        <v>3.3460000000000001</v>
      </c>
      <c r="I439" s="158"/>
      <c r="L439" s="153"/>
      <c r="M439" s="159"/>
      <c r="T439" s="160"/>
      <c r="AT439" s="155" t="s">
        <v>155</v>
      </c>
      <c r="AU439" s="155" t="s">
        <v>153</v>
      </c>
      <c r="AV439" s="12" t="s">
        <v>153</v>
      </c>
      <c r="AW439" s="12" t="s">
        <v>31</v>
      </c>
      <c r="AX439" s="12" t="s">
        <v>75</v>
      </c>
      <c r="AY439" s="155" t="s">
        <v>145</v>
      </c>
    </row>
    <row r="440" spans="2:51" s="12" customFormat="1">
      <c r="B440" s="153"/>
      <c r="D440" s="154" t="s">
        <v>155</v>
      </c>
      <c r="E440" s="155" t="s">
        <v>1</v>
      </c>
      <c r="F440" s="156" t="s">
        <v>398</v>
      </c>
      <c r="H440" s="157">
        <v>3.3460000000000001</v>
      </c>
      <c r="I440" s="158"/>
      <c r="L440" s="153"/>
      <c r="M440" s="159"/>
      <c r="T440" s="160"/>
      <c r="AT440" s="155" t="s">
        <v>155</v>
      </c>
      <c r="AU440" s="155" t="s">
        <v>153</v>
      </c>
      <c r="AV440" s="12" t="s">
        <v>153</v>
      </c>
      <c r="AW440" s="12" t="s">
        <v>31</v>
      </c>
      <c r="AX440" s="12" t="s">
        <v>75</v>
      </c>
      <c r="AY440" s="155" t="s">
        <v>145</v>
      </c>
    </row>
    <row r="441" spans="2:51" s="12" customFormat="1">
      <c r="B441" s="153"/>
      <c r="D441" s="154" t="s">
        <v>155</v>
      </c>
      <c r="E441" s="155" t="s">
        <v>1</v>
      </c>
      <c r="F441" s="156" t="s">
        <v>342</v>
      </c>
      <c r="H441" s="157">
        <v>1.8480000000000001</v>
      </c>
      <c r="I441" s="158"/>
      <c r="L441" s="153"/>
      <c r="M441" s="159"/>
      <c r="T441" s="160"/>
      <c r="AT441" s="155" t="s">
        <v>155</v>
      </c>
      <c r="AU441" s="155" t="s">
        <v>153</v>
      </c>
      <c r="AV441" s="12" t="s">
        <v>153</v>
      </c>
      <c r="AW441" s="12" t="s">
        <v>31</v>
      </c>
      <c r="AX441" s="12" t="s">
        <v>75</v>
      </c>
      <c r="AY441" s="155" t="s">
        <v>145</v>
      </c>
    </row>
    <row r="442" spans="2:51" s="12" customFormat="1">
      <c r="B442" s="153"/>
      <c r="D442" s="154" t="s">
        <v>155</v>
      </c>
      <c r="E442" s="155" t="s">
        <v>1</v>
      </c>
      <c r="F442" s="156" t="s">
        <v>343</v>
      </c>
      <c r="H442" s="157">
        <v>4.1440000000000001</v>
      </c>
      <c r="I442" s="158"/>
      <c r="L442" s="153"/>
      <c r="M442" s="159"/>
      <c r="T442" s="160"/>
      <c r="AT442" s="155" t="s">
        <v>155</v>
      </c>
      <c r="AU442" s="155" t="s">
        <v>153</v>
      </c>
      <c r="AV442" s="12" t="s">
        <v>153</v>
      </c>
      <c r="AW442" s="12" t="s">
        <v>31</v>
      </c>
      <c r="AX442" s="12" t="s">
        <v>75</v>
      </c>
      <c r="AY442" s="155" t="s">
        <v>145</v>
      </c>
    </row>
    <row r="443" spans="2:51" s="12" customFormat="1">
      <c r="B443" s="153"/>
      <c r="D443" s="154" t="s">
        <v>155</v>
      </c>
      <c r="E443" s="155" t="s">
        <v>1</v>
      </c>
      <c r="F443" s="156" t="s">
        <v>344</v>
      </c>
      <c r="H443" s="157">
        <v>3.101</v>
      </c>
      <c r="I443" s="158"/>
      <c r="L443" s="153"/>
      <c r="M443" s="159"/>
      <c r="T443" s="160"/>
      <c r="AT443" s="155" t="s">
        <v>155</v>
      </c>
      <c r="AU443" s="155" t="s">
        <v>153</v>
      </c>
      <c r="AV443" s="12" t="s">
        <v>153</v>
      </c>
      <c r="AW443" s="12" t="s">
        <v>31</v>
      </c>
      <c r="AX443" s="12" t="s">
        <v>75</v>
      </c>
      <c r="AY443" s="155" t="s">
        <v>145</v>
      </c>
    </row>
    <row r="444" spans="2:51" s="12" customFormat="1">
      <c r="B444" s="153"/>
      <c r="D444" s="154" t="s">
        <v>155</v>
      </c>
      <c r="E444" s="155" t="s">
        <v>1</v>
      </c>
      <c r="F444" s="156" t="s">
        <v>399</v>
      </c>
      <c r="H444" s="157">
        <v>3.5419999999999998</v>
      </c>
      <c r="I444" s="158"/>
      <c r="L444" s="153"/>
      <c r="M444" s="159"/>
      <c r="T444" s="160"/>
      <c r="AT444" s="155" t="s">
        <v>155</v>
      </c>
      <c r="AU444" s="155" t="s">
        <v>153</v>
      </c>
      <c r="AV444" s="12" t="s">
        <v>153</v>
      </c>
      <c r="AW444" s="12" t="s">
        <v>31</v>
      </c>
      <c r="AX444" s="12" t="s">
        <v>75</v>
      </c>
      <c r="AY444" s="155" t="s">
        <v>145</v>
      </c>
    </row>
    <row r="445" spans="2:51" s="12" customFormat="1">
      <c r="B445" s="153"/>
      <c r="D445" s="154" t="s">
        <v>155</v>
      </c>
      <c r="E445" s="155" t="s">
        <v>1</v>
      </c>
      <c r="F445" s="156" t="s">
        <v>400</v>
      </c>
      <c r="H445" s="157">
        <v>3.3319999999999999</v>
      </c>
      <c r="I445" s="158"/>
      <c r="L445" s="153"/>
      <c r="M445" s="159"/>
      <c r="T445" s="160"/>
      <c r="AT445" s="155" t="s">
        <v>155</v>
      </c>
      <c r="AU445" s="155" t="s">
        <v>153</v>
      </c>
      <c r="AV445" s="12" t="s">
        <v>153</v>
      </c>
      <c r="AW445" s="12" t="s">
        <v>31</v>
      </c>
      <c r="AX445" s="12" t="s">
        <v>75</v>
      </c>
      <c r="AY445" s="155" t="s">
        <v>145</v>
      </c>
    </row>
    <row r="446" spans="2:51" s="12" customFormat="1">
      <c r="B446" s="153"/>
      <c r="D446" s="154" t="s">
        <v>155</v>
      </c>
      <c r="E446" s="155" t="s">
        <v>1</v>
      </c>
      <c r="F446" s="156" t="s">
        <v>401</v>
      </c>
      <c r="H446" s="157">
        <v>3.5419999999999998</v>
      </c>
      <c r="I446" s="158"/>
      <c r="L446" s="153"/>
      <c r="M446" s="159"/>
      <c r="T446" s="160"/>
      <c r="AT446" s="155" t="s">
        <v>155</v>
      </c>
      <c r="AU446" s="155" t="s">
        <v>153</v>
      </c>
      <c r="AV446" s="12" t="s">
        <v>153</v>
      </c>
      <c r="AW446" s="12" t="s">
        <v>31</v>
      </c>
      <c r="AX446" s="12" t="s">
        <v>75</v>
      </c>
      <c r="AY446" s="155" t="s">
        <v>145</v>
      </c>
    </row>
    <row r="447" spans="2:51" s="12" customFormat="1">
      <c r="B447" s="153"/>
      <c r="D447" s="154" t="s">
        <v>155</v>
      </c>
      <c r="E447" s="155" t="s">
        <v>1</v>
      </c>
      <c r="F447" s="156" t="s">
        <v>402</v>
      </c>
      <c r="H447" s="157">
        <v>3.5419999999999998</v>
      </c>
      <c r="I447" s="158"/>
      <c r="L447" s="153"/>
      <c r="M447" s="159"/>
      <c r="T447" s="160"/>
      <c r="AT447" s="155" t="s">
        <v>155</v>
      </c>
      <c r="AU447" s="155" t="s">
        <v>153</v>
      </c>
      <c r="AV447" s="12" t="s">
        <v>153</v>
      </c>
      <c r="AW447" s="12" t="s">
        <v>31</v>
      </c>
      <c r="AX447" s="12" t="s">
        <v>75</v>
      </c>
      <c r="AY447" s="155" t="s">
        <v>145</v>
      </c>
    </row>
    <row r="448" spans="2:51" s="12" customFormat="1">
      <c r="B448" s="153"/>
      <c r="D448" s="154" t="s">
        <v>155</v>
      </c>
      <c r="E448" s="155" t="s">
        <v>1</v>
      </c>
      <c r="F448" s="156" t="s">
        <v>403</v>
      </c>
      <c r="H448" s="157">
        <v>3.4369999999999998</v>
      </c>
      <c r="I448" s="158"/>
      <c r="L448" s="153"/>
      <c r="M448" s="159"/>
      <c r="T448" s="160"/>
      <c r="AT448" s="155" t="s">
        <v>155</v>
      </c>
      <c r="AU448" s="155" t="s">
        <v>153</v>
      </c>
      <c r="AV448" s="12" t="s">
        <v>153</v>
      </c>
      <c r="AW448" s="12" t="s">
        <v>31</v>
      </c>
      <c r="AX448" s="12" t="s">
        <v>75</v>
      </c>
      <c r="AY448" s="155" t="s">
        <v>145</v>
      </c>
    </row>
    <row r="449" spans="2:65" s="12" customFormat="1">
      <c r="B449" s="153"/>
      <c r="D449" s="154" t="s">
        <v>155</v>
      </c>
      <c r="E449" s="155" t="s">
        <v>1</v>
      </c>
      <c r="F449" s="156" t="s">
        <v>404</v>
      </c>
      <c r="H449" s="157">
        <v>3.5419999999999998</v>
      </c>
      <c r="I449" s="158"/>
      <c r="L449" s="153"/>
      <c r="M449" s="159"/>
      <c r="T449" s="160"/>
      <c r="AT449" s="155" t="s">
        <v>155</v>
      </c>
      <c r="AU449" s="155" t="s">
        <v>153</v>
      </c>
      <c r="AV449" s="12" t="s">
        <v>153</v>
      </c>
      <c r="AW449" s="12" t="s">
        <v>31</v>
      </c>
      <c r="AX449" s="12" t="s">
        <v>75</v>
      </c>
      <c r="AY449" s="155" t="s">
        <v>145</v>
      </c>
    </row>
    <row r="450" spans="2:65" s="12" customFormat="1">
      <c r="B450" s="153"/>
      <c r="D450" s="154" t="s">
        <v>155</v>
      </c>
      <c r="E450" s="155" t="s">
        <v>1</v>
      </c>
      <c r="F450" s="156" t="s">
        <v>405</v>
      </c>
      <c r="H450" s="157">
        <v>3.6259999999999999</v>
      </c>
      <c r="I450" s="158"/>
      <c r="L450" s="153"/>
      <c r="M450" s="159"/>
      <c r="T450" s="160"/>
      <c r="AT450" s="155" t="s">
        <v>155</v>
      </c>
      <c r="AU450" s="155" t="s">
        <v>153</v>
      </c>
      <c r="AV450" s="12" t="s">
        <v>153</v>
      </c>
      <c r="AW450" s="12" t="s">
        <v>31</v>
      </c>
      <c r="AX450" s="12" t="s">
        <v>75</v>
      </c>
      <c r="AY450" s="155" t="s">
        <v>145</v>
      </c>
    </row>
    <row r="451" spans="2:65" s="12" customFormat="1">
      <c r="B451" s="153"/>
      <c r="D451" s="154" t="s">
        <v>155</v>
      </c>
      <c r="E451" s="155" t="s">
        <v>1</v>
      </c>
      <c r="F451" s="156" t="s">
        <v>406</v>
      </c>
      <c r="H451" s="157">
        <v>3.4369999999999998</v>
      </c>
      <c r="I451" s="158"/>
      <c r="L451" s="153"/>
      <c r="M451" s="159"/>
      <c r="T451" s="160"/>
      <c r="AT451" s="155" t="s">
        <v>155</v>
      </c>
      <c r="AU451" s="155" t="s">
        <v>153</v>
      </c>
      <c r="AV451" s="12" t="s">
        <v>153</v>
      </c>
      <c r="AW451" s="12" t="s">
        <v>31</v>
      </c>
      <c r="AX451" s="12" t="s">
        <v>75</v>
      </c>
      <c r="AY451" s="155" t="s">
        <v>145</v>
      </c>
    </row>
    <row r="452" spans="2:65" s="12" customFormat="1">
      <c r="B452" s="153"/>
      <c r="D452" s="154" t="s">
        <v>155</v>
      </c>
      <c r="E452" s="155" t="s">
        <v>1</v>
      </c>
      <c r="F452" s="156" t="s">
        <v>407</v>
      </c>
      <c r="H452" s="157">
        <v>3.6469999999999998</v>
      </c>
      <c r="I452" s="158"/>
      <c r="L452" s="153"/>
      <c r="M452" s="159"/>
      <c r="T452" s="160"/>
      <c r="AT452" s="155" t="s">
        <v>155</v>
      </c>
      <c r="AU452" s="155" t="s">
        <v>153</v>
      </c>
      <c r="AV452" s="12" t="s">
        <v>153</v>
      </c>
      <c r="AW452" s="12" t="s">
        <v>31</v>
      </c>
      <c r="AX452" s="12" t="s">
        <v>75</v>
      </c>
      <c r="AY452" s="155" t="s">
        <v>145</v>
      </c>
    </row>
    <row r="453" spans="2:65" s="12" customFormat="1" ht="22.5">
      <c r="B453" s="153"/>
      <c r="D453" s="154" t="s">
        <v>155</v>
      </c>
      <c r="E453" s="155" t="s">
        <v>1</v>
      </c>
      <c r="F453" s="156" t="s">
        <v>333</v>
      </c>
      <c r="H453" s="157">
        <v>40.692</v>
      </c>
      <c r="I453" s="158"/>
      <c r="L453" s="153"/>
      <c r="M453" s="159"/>
      <c r="T453" s="160"/>
      <c r="AT453" s="155" t="s">
        <v>155</v>
      </c>
      <c r="AU453" s="155" t="s">
        <v>153</v>
      </c>
      <c r="AV453" s="12" t="s">
        <v>153</v>
      </c>
      <c r="AW453" s="12" t="s">
        <v>31</v>
      </c>
      <c r="AX453" s="12" t="s">
        <v>75</v>
      </c>
      <c r="AY453" s="155" t="s">
        <v>145</v>
      </c>
    </row>
    <row r="454" spans="2:65" s="15" customFormat="1">
      <c r="B454" s="174"/>
      <c r="D454" s="154" t="s">
        <v>155</v>
      </c>
      <c r="E454" s="175" t="s">
        <v>1</v>
      </c>
      <c r="F454" s="176" t="s">
        <v>220</v>
      </c>
      <c r="H454" s="177">
        <v>1373.4879999999991</v>
      </c>
      <c r="I454" s="178"/>
      <c r="L454" s="174"/>
      <c r="M454" s="179"/>
      <c r="T454" s="180"/>
      <c r="AT454" s="175" t="s">
        <v>155</v>
      </c>
      <c r="AU454" s="175" t="s">
        <v>153</v>
      </c>
      <c r="AV454" s="15" t="s">
        <v>146</v>
      </c>
      <c r="AW454" s="15" t="s">
        <v>31</v>
      </c>
      <c r="AX454" s="15" t="s">
        <v>75</v>
      </c>
      <c r="AY454" s="175" t="s">
        <v>145</v>
      </c>
    </row>
    <row r="455" spans="2:65" s="13" customFormat="1">
      <c r="B455" s="161"/>
      <c r="D455" s="154" t="s">
        <v>155</v>
      </c>
      <c r="E455" s="162" t="s">
        <v>1</v>
      </c>
      <c r="F455" s="163" t="s">
        <v>159</v>
      </c>
      <c r="H455" s="164">
        <v>3882.5289999999995</v>
      </c>
      <c r="I455" s="165"/>
      <c r="L455" s="161"/>
      <c r="M455" s="166"/>
      <c r="T455" s="167"/>
      <c r="AT455" s="162" t="s">
        <v>155</v>
      </c>
      <c r="AU455" s="162" t="s">
        <v>153</v>
      </c>
      <c r="AV455" s="13" t="s">
        <v>152</v>
      </c>
      <c r="AW455" s="13" t="s">
        <v>31</v>
      </c>
      <c r="AX455" s="13" t="s">
        <v>83</v>
      </c>
      <c r="AY455" s="162" t="s">
        <v>145</v>
      </c>
    </row>
    <row r="456" spans="2:65" s="1" customFormat="1" ht="24.2" customHeight="1">
      <c r="B456" s="32"/>
      <c r="C456" s="139" t="s">
        <v>408</v>
      </c>
      <c r="D456" s="139" t="s">
        <v>148</v>
      </c>
      <c r="E456" s="140" t="s">
        <v>409</v>
      </c>
      <c r="F456" s="141" t="s">
        <v>410</v>
      </c>
      <c r="G456" s="142" t="s">
        <v>188</v>
      </c>
      <c r="H456" s="143">
        <v>1090.134</v>
      </c>
      <c r="I456" s="144"/>
      <c r="J456" s="145">
        <f>ROUND(I456*H456,2)</f>
        <v>0</v>
      </c>
      <c r="K456" s="146"/>
      <c r="L456" s="32"/>
      <c r="M456" s="147" t="s">
        <v>1</v>
      </c>
      <c r="N456" s="148" t="s">
        <v>41</v>
      </c>
      <c r="P456" s="149">
        <f>O456*H456</f>
        <v>0</v>
      </c>
      <c r="Q456" s="149">
        <v>5.1500000000000001E-3</v>
      </c>
      <c r="R456" s="149">
        <f>Q456*H456</f>
        <v>5.6141901000000001</v>
      </c>
      <c r="S456" s="149">
        <v>0</v>
      </c>
      <c r="T456" s="150">
        <f>S456*H456</f>
        <v>0</v>
      </c>
      <c r="AR456" s="151" t="s">
        <v>152</v>
      </c>
      <c r="AT456" s="151" t="s">
        <v>148</v>
      </c>
      <c r="AU456" s="151" t="s">
        <v>153</v>
      </c>
      <c r="AY456" s="17" t="s">
        <v>145</v>
      </c>
      <c r="BE456" s="152">
        <f>IF(N456="základná",J456,0)</f>
        <v>0</v>
      </c>
      <c r="BF456" s="152">
        <f>IF(N456="znížená",J456,0)</f>
        <v>0</v>
      </c>
      <c r="BG456" s="152">
        <f>IF(N456="zákl. prenesená",J456,0)</f>
        <v>0</v>
      </c>
      <c r="BH456" s="152">
        <f>IF(N456="zníž. prenesená",J456,0)</f>
        <v>0</v>
      </c>
      <c r="BI456" s="152">
        <f>IF(N456="nulová",J456,0)</f>
        <v>0</v>
      </c>
      <c r="BJ456" s="17" t="s">
        <v>153</v>
      </c>
      <c r="BK456" s="152">
        <f>ROUND(I456*H456,2)</f>
        <v>0</v>
      </c>
      <c r="BL456" s="17" t="s">
        <v>152</v>
      </c>
      <c r="BM456" s="151" t="s">
        <v>411</v>
      </c>
    </row>
    <row r="457" spans="2:65" s="14" customFormat="1">
      <c r="B457" s="168"/>
      <c r="D457" s="154" t="s">
        <v>155</v>
      </c>
      <c r="E457" s="169" t="s">
        <v>1</v>
      </c>
      <c r="F457" s="170" t="s">
        <v>412</v>
      </c>
      <c r="H457" s="169" t="s">
        <v>1</v>
      </c>
      <c r="I457" s="171"/>
      <c r="L457" s="168"/>
      <c r="M457" s="172"/>
      <c r="T457" s="173"/>
      <c r="AT457" s="169" t="s">
        <v>155</v>
      </c>
      <c r="AU457" s="169" t="s">
        <v>153</v>
      </c>
      <c r="AV457" s="14" t="s">
        <v>83</v>
      </c>
      <c r="AW457" s="14" t="s">
        <v>31</v>
      </c>
      <c r="AX457" s="14" t="s">
        <v>75</v>
      </c>
      <c r="AY457" s="169" t="s">
        <v>145</v>
      </c>
    </row>
    <row r="458" spans="2:65" s="14" customFormat="1">
      <c r="B458" s="168"/>
      <c r="D458" s="154" t="s">
        <v>155</v>
      </c>
      <c r="E458" s="169" t="s">
        <v>1</v>
      </c>
      <c r="F458" s="170" t="s">
        <v>413</v>
      </c>
      <c r="H458" s="169" t="s">
        <v>1</v>
      </c>
      <c r="I458" s="171"/>
      <c r="L458" s="168"/>
      <c r="M458" s="172"/>
      <c r="T458" s="173"/>
      <c r="AT458" s="169" t="s">
        <v>155</v>
      </c>
      <c r="AU458" s="169" t="s">
        <v>153</v>
      </c>
      <c r="AV458" s="14" t="s">
        <v>83</v>
      </c>
      <c r="AW458" s="14" t="s">
        <v>31</v>
      </c>
      <c r="AX458" s="14" t="s">
        <v>75</v>
      </c>
      <c r="AY458" s="169" t="s">
        <v>145</v>
      </c>
    </row>
    <row r="459" spans="2:65" s="12" customFormat="1">
      <c r="B459" s="153"/>
      <c r="D459" s="154" t="s">
        <v>155</v>
      </c>
      <c r="E459" s="155" t="s">
        <v>1</v>
      </c>
      <c r="F459" s="156" t="s">
        <v>414</v>
      </c>
      <c r="H459" s="157">
        <v>9.7200000000000006</v>
      </c>
      <c r="I459" s="158"/>
      <c r="L459" s="153"/>
      <c r="M459" s="159"/>
      <c r="T459" s="160"/>
      <c r="AT459" s="155" t="s">
        <v>155</v>
      </c>
      <c r="AU459" s="155" t="s">
        <v>153</v>
      </c>
      <c r="AV459" s="12" t="s">
        <v>153</v>
      </c>
      <c r="AW459" s="12" t="s">
        <v>31</v>
      </c>
      <c r="AX459" s="12" t="s">
        <v>75</v>
      </c>
      <c r="AY459" s="155" t="s">
        <v>145</v>
      </c>
    </row>
    <row r="460" spans="2:65" s="12" customFormat="1">
      <c r="B460" s="153"/>
      <c r="D460" s="154" t="s">
        <v>155</v>
      </c>
      <c r="E460" s="155" t="s">
        <v>1</v>
      </c>
      <c r="F460" s="156" t="s">
        <v>415</v>
      </c>
      <c r="H460" s="157">
        <v>9.7200000000000006</v>
      </c>
      <c r="I460" s="158"/>
      <c r="L460" s="153"/>
      <c r="M460" s="159"/>
      <c r="T460" s="160"/>
      <c r="AT460" s="155" t="s">
        <v>155</v>
      </c>
      <c r="AU460" s="155" t="s">
        <v>153</v>
      </c>
      <c r="AV460" s="12" t="s">
        <v>153</v>
      </c>
      <c r="AW460" s="12" t="s">
        <v>31</v>
      </c>
      <c r="AX460" s="12" t="s">
        <v>75</v>
      </c>
      <c r="AY460" s="155" t="s">
        <v>145</v>
      </c>
    </row>
    <row r="461" spans="2:65" s="12" customFormat="1">
      <c r="B461" s="153"/>
      <c r="D461" s="154" t="s">
        <v>155</v>
      </c>
      <c r="E461" s="155" t="s">
        <v>1</v>
      </c>
      <c r="F461" s="156" t="s">
        <v>416</v>
      </c>
      <c r="H461" s="157">
        <v>9.7200000000000006</v>
      </c>
      <c r="I461" s="158"/>
      <c r="L461" s="153"/>
      <c r="M461" s="159"/>
      <c r="T461" s="160"/>
      <c r="AT461" s="155" t="s">
        <v>155</v>
      </c>
      <c r="AU461" s="155" t="s">
        <v>153</v>
      </c>
      <c r="AV461" s="12" t="s">
        <v>153</v>
      </c>
      <c r="AW461" s="12" t="s">
        <v>31</v>
      </c>
      <c r="AX461" s="12" t="s">
        <v>75</v>
      </c>
      <c r="AY461" s="155" t="s">
        <v>145</v>
      </c>
    </row>
    <row r="462" spans="2:65" s="12" customFormat="1">
      <c r="B462" s="153"/>
      <c r="D462" s="154" t="s">
        <v>155</v>
      </c>
      <c r="E462" s="155" t="s">
        <v>1</v>
      </c>
      <c r="F462" s="156" t="s">
        <v>417</v>
      </c>
      <c r="H462" s="157">
        <v>204.614</v>
      </c>
      <c r="I462" s="158"/>
      <c r="L462" s="153"/>
      <c r="M462" s="159"/>
      <c r="T462" s="160"/>
      <c r="AT462" s="155" t="s">
        <v>155</v>
      </c>
      <c r="AU462" s="155" t="s">
        <v>153</v>
      </c>
      <c r="AV462" s="12" t="s">
        <v>153</v>
      </c>
      <c r="AW462" s="12" t="s">
        <v>31</v>
      </c>
      <c r="AX462" s="12" t="s">
        <v>75</v>
      </c>
      <c r="AY462" s="155" t="s">
        <v>145</v>
      </c>
    </row>
    <row r="463" spans="2:65" s="12" customFormat="1">
      <c r="B463" s="153"/>
      <c r="D463" s="154" t="s">
        <v>155</v>
      </c>
      <c r="E463" s="155" t="s">
        <v>1</v>
      </c>
      <c r="F463" s="156" t="s">
        <v>418</v>
      </c>
      <c r="H463" s="157">
        <v>765.476</v>
      </c>
      <c r="I463" s="158"/>
      <c r="L463" s="153"/>
      <c r="M463" s="159"/>
      <c r="T463" s="160"/>
      <c r="AT463" s="155" t="s">
        <v>155</v>
      </c>
      <c r="AU463" s="155" t="s">
        <v>153</v>
      </c>
      <c r="AV463" s="12" t="s">
        <v>153</v>
      </c>
      <c r="AW463" s="12" t="s">
        <v>31</v>
      </c>
      <c r="AX463" s="12" t="s">
        <v>75</v>
      </c>
      <c r="AY463" s="155" t="s">
        <v>145</v>
      </c>
    </row>
    <row r="464" spans="2:65" s="12" customFormat="1">
      <c r="B464" s="153"/>
      <c r="D464" s="154" t="s">
        <v>155</v>
      </c>
      <c r="E464" s="155" t="s">
        <v>1</v>
      </c>
      <c r="F464" s="156" t="s">
        <v>419</v>
      </c>
      <c r="H464" s="157">
        <v>90.884</v>
      </c>
      <c r="I464" s="158"/>
      <c r="L464" s="153"/>
      <c r="M464" s="159"/>
      <c r="T464" s="160"/>
      <c r="AT464" s="155" t="s">
        <v>155</v>
      </c>
      <c r="AU464" s="155" t="s">
        <v>153</v>
      </c>
      <c r="AV464" s="12" t="s">
        <v>153</v>
      </c>
      <c r="AW464" s="12" t="s">
        <v>31</v>
      </c>
      <c r="AX464" s="12" t="s">
        <v>75</v>
      </c>
      <c r="AY464" s="155" t="s">
        <v>145</v>
      </c>
    </row>
    <row r="465" spans="2:65" s="13" customFormat="1">
      <c r="B465" s="161"/>
      <c r="D465" s="154" t="s">
        <v>155</v>
      </c>
      <c r="E465" s="162" t="s">
        <v>1</v>
      </c>
      <c r="F465" s="163" t="s">
        <v>159</v>
      </c>
      <c r="H465" s="164">
        <v>1090.134</v>
      </c>
      <c r="I465" s="165"/>
      <c r="L465" s="161"/>
      <c r="M465" s="166"/>
      <c r="T465" s="167"/>
      <c r="AT465" s="162" t="s">
        <v>155</v>
      </c>
      <c r="AU465" s="162" t="s">
        <v>153</v>
      </c>
      <c r="AV465" s="13" t="s">
        <v>152</v>
      </c>
      <c r="AW465" s="13" t="s">
        <v>31</v>
      </c>
      <c r="AX465" s="13" t="s">
        <v>83</v>
      </c>
      <c r="AY465" s="162" t="s">
        <v>145</v>
      </c>
    </row>
    <row r="466" spans="2:65" s="1" customFormat="1" ht="24.2" customHeight="1">
      <c r="B466" s="32"/>
      <c r="C466" s="139" t="s">
        <v>420</v>
      </c>
      <c r="D466" s="139" t="s">
        <v>148</v>
      </c>
      <c r="E466" s="140" t="s">
        <v>421</v>
      </c>
      <c r="F466" s="141" t="s">
        <v>422</v>
      </c>
      <c r="G466" s="142" t="s">
        <v>188</v>
      </c>
      <c r="H466" s="143">
        <v>1940.5029999999999</v>
      </c>
      <c r="I466" s="144"/>
      <c r="J466" s="145">
        <f>ROUND(I466*H466,2)</f>
        <v>0</v>
      </c>
      <c r="K466" s="146"/>
      <c r="L466" s="32"/>
      <c r="M466" s="147" t="s">
        <v>1</v>
      </c>
      <c r="N466" s="148" t="s">
        <v>41</v>
      </c>
      <c r="P466" s="149">
        <f>O466*H466</f>
        <v>0</v>
      </c>
      <c r="Q466" s="149">
        <v>3.4680000000000002E-2</v>
      </c>
      <c r="R466" s="149">
        <f>Q466*H466</f>
        <v>67.296644040000004</v>
      </c>
      <c r="S466" s="149">
        <v>0</v>
      </c>
      <c r="T466" s="150">
        <f>S466*H466</f>
        <v>0</v>
      </c>
      <c r="AR466" s="151" t="s">
        <v>152</v>
      </c>
      <c r="AT466" s="151" t="s">
        <v>148</v>
      </c>
      <c r="AU466" s="151" t="s">
        <v>153</v>
      </c>
      <c r="AY466" s="17" t="s">
        <v>145</v>
      </c>
      <c r="BE466" s="152">
        <f>IF(N466="základná",J466,0)</f>
        <v>0</v>
      </c>
      <c r="BF466" s="152">
        <f>IF(N466="znížená",J466,0)</f>
        <v>0</v>
      </c>
      <c r="BG466" s="152">
        <f>IF(N466="zákl. prenesená",J466,0)</f>
        <v>0</v>
      </c>
      <c r="BH466" s="152">
        <f>IF(N466="zníž. prenesená",J466,0)</f>
        <v>0</v>
      </c>
      <c r="BI466" s="152">
        <f>IF(N466="nulová",J466,0)</f>
        <v>0</v>
      </c>
      <c r="BJ466" s="17" t="s">
        <v>153</v>
      </c>
      <c r="BK466" s="152">
        <f>ROUND(I466*H466,2)</f>
        <v>0</v>
      </c>
      <c r="BL466" s="17" t="s">
        <v>152</v>
      </c>
      <c r="BM466" s="151" t="s">
        <v>423</v>
      </c>
    </row>
    <row r="467" spans="2:65" s="12" customFormat="1">
      <c r="B467" s="153"/>
      <c r="D467" s="154" t="s">
        <v>155</v>
      </c>
      <c r="E467" s="155" t="s">
        <v>1</v>
      </c>
      <c r="F467" s="156" t="s">
        <v>424</v>
      </c>
      <c r="H467" s="157">
        <v>1559.47</v>
      </c>
      <c r="I467" s="158"/>
      <c r="L467" s="153"/>
      <c r="M467" s="159"/>
      <c r="T467" s="160"/>
      <c r="AT467" s="155" t="s">
        <v>155</v>
      </c>
      <c r="AU467" s="155" t="s">
        <v>153</v>
      </c>
      <c r="AV467" s="12" t="s">
        <v>153</v>
      </c>
      <c r="AW467" s="12" t="s">
        <v>31</v>
      </c>
      <c r="AX467" s="12" t="s">
        <v>75</v>
      </c>
      <c r="AY467" s="155" t="s">
        <v>145</v>
      </c>
    </row>
    <row r="468" spans="2:65" s="12" customFormat="1">
      <c r="B468" s="153"/>
      <c r="D468" s="154" t="s">
        <v>155</v>
      </c>
      <c r="E468" s="155" t="s">
        <v>1</v>
      </c>
      <c r="F468" s="156" t="s">
        <v>425</v>
      </c>
      <c r="H468" s="157">
        <v>194.22</v>
      </c>
      <c r="I468" s="158"/>
      <c r="L468" s="153"/>
      <c r="M468" s="159"/>
      <c r="T468" s="160"/>
      <c r="AT468" s="155" t="s">
        <v>155</v>
      </c>
      <c r="AU468" s="155" t="s">
        <v>153</v>
      </c>
      <c r="AV468" s="12" t="s">
        <v>153</v>
      </c>
      <c r="AW468" s="12" t="s">
        <v>31</v>
      </c>
      <c r="AX468" s="12" t="s">
        <v>75</v>
      </c>
      <c r="AY468" s="155" t="s">
        <v>145</v>
      </c>
    </row>
    <row r="469" spans="2:65" s="12" customFormat="1">
      <c r="B469" s="153"/>
      <c r="D469" s="154" t="s">
        <v>155</v>
      </c>
      <c r="E469" s="155" t="s">
        <v>1</v>
      </c>
      <c r="F469" s="156" t="s">
        <v>426</v>
      </c>
      <c r="H469" s="157">
        <v>102.53</v>
      </c>
      <c r="I469" s="158"/>
      <c r="L469" s="153"/>
      <c r="M469" s="159"/>
      <c r="T469" s="160"/>
      <c r="AT469" s="155" t="s">
        <v>155</v>
      </c>
      <c r="AU469" s="155" t="s">
        <v>153</v>
      </c>
      <c r="AV469" s="12" t="s">
        <v>153</v>
      </c>
      <c r="AW469" s="12" t="s">
        <v>31</v>
      </c>
      <c r="AX469" s="12" t="s">
        <v>75</v>
      </c>
      <c r="AY469" s="155" t="s">
        <v>145</v>
      </c>
    </row>
    <row r="470" spans="2:65" s="12" customFormat="1">
      <c r="B470" s="153"/>
      <c r="D470" s="154" t="s">
        <v>155</v>
      </c>
      <c r="E470" s="155" t="s">
        <v>1</v>
      </c>
      <c r="F470" s="156" t="s">
        <v>427</v>
      </c>
      <c r="H470" s="157">
        <v>84.283000000000001</v>
      </c>
      <c r="I470" s="158"/>
      <c r="L470" s="153"/>
      <c r="M470" s="159"/>
      <c r="T470" s="160"/>
      <c r="AT470" s="155" t="s">
        <v>155</v>
      </c>
      <c r="AU470" s="155" t="s">
        <v>153</v>
      </c>
      <c r="AV470" s="12" t="s">
        <v>153</v>
      </c>
      <c r="AW470" s="12" t="s">
        <v>31</v>
      </c>
      <c r="AX470" s="12" t="s">
        <v>75</v>
      </c>
      <c r="AY470" s="155" t="s">
        <v>145</v>
      </c>
    </row>
    <row r="471" spans="2:65" s="13" customFormat="1">
      <c r="B471" s="161"/>
      <c r="D471" s="154" t="s">
        <v>155</v>
      </c>
      <c r="E471" s="162" t="s">
        <v>1</v>
      </c>
      <c r="F471" s="163" t="s">
        <v>159</v>
      </c>
      <c r="H471" s="164">
        <v>1940.5029999999999</v>
      </c>
      <c r="I471" s="165"/>
      <c r="L471" s="161"/>
      <c r="M471" s="166"/>
      <c r="T471" s="167"/>
      <c r="AT471" s="162" t="s">
        <v>155</v>
      </c>
      <c r="AU471" s="162" t="s">
        <v>153</v>
      </c>
      <c r="AV471" s="13" t="s">
        <v>152</v>
      </c>
      <c r="AW471" s="13" t="s">
        <v>31</v>
      </c>
      <c r="AX471" s="13" t="s">
        <v>83</v>
      </c>
      <c r="AY471" s="162" t="s">
        <v>145</v>
      </c>
    </row>
    <row r="472" spans="2:65" s="1" customFormat="1" ht="24.2" customHeight="1">
      <c r="B472" s="32"/>
      <c r="C472" s="139" t="s">
        <v>428</v>
      </c>
      <c r="D472" s="139" t="s">
        <v>148</v>
      </c>
      <c r="E472" s="140" t="s">
        <v>429</v>
      </c>
      <c r="F472" s="141" t="s">
        <v>430</v>
      </c>
      <c r="G472" s="142" t="s">
        <v>162</v>
      </c>
      <c r="H472" s="143">
        <v>8</v>
      </c>
      <c r="I472" s="144"/>
      <c r="J472" s="145">
        <f>ROUND(I472*H472,2)</f>
        <v>0</v>
      </c>
      <c r="K472" s="146"/>
      <c r="L472" s="32"/>
      <c r="M472" s="147" t="s">
        <v>1</v>
      </c>
      <c r="N472" s="148" t="s">
        <v>41</v>
      </c>
      <c r="P472" s="149">
        <f>O472*H472</f>
        <v>0</v>
      </c>
      <c r="Q472" s="149">
        <v>3.9640000000000002E-2</v>
      </c>
      <c r="R472" s="149">
        <f>Q472*H472</f>
        <v>0.31712000000000001</v>
      </c>
      <c r="S472" s="149">
        <v>0</v>
      </c>
      <c r="T472" s="150">
        <f>S472*H472</f>
        <v>0</v>
      </c>
      <c r="AR472" s="151" t="s">
        <v>152</v>
      </c>
      <c r="AT472" s="151" t="s">
        <v>148</v>
      </c>
      <c r="AU472" s="151" t="s">
        <v>153</v>
      </c>
      <c r="AY472" s="17" t="s">
        <v>145</v>
      </c>
      <c r="BE472" s="152">
        <f>IF(N472="základná",J472,0)</f>
        <v>0</v>
      </c>
      <c r="BF472" s="152">
        <f>IF(N472="znížená",J472,0)</f>
        <v>0</v>
      </c>
      <c r="BG472" s="152">
        <f>IF(N472="zákl. prenesená",J472,0)</f>
        <v>0</v>
      </c>
      <c r="BH472" s="152">
        <f>IF(N472="zníž. prenesená",J472,0)</f>
        <v>0</v>
      </c>
      <c r="BI472" s="152">
        <f>IF(N472="nulová",J472,0)</f>
        <v>0</v>
      </c>
      <c r="BJ472" s="17" t="s">
        <v>153</v>
      </c>
      <c r="BK472" s="152">
        <f>ROUND(I472*H472,2)</f>
        <v>0</v>
      </c>
      <c r="BL472" s="17" t="s">
        <v>152</v>
      </c>
      <c r="BM472" s="151" t="s">
        <v>431</v>
      </c>
    </row>
    <row r="473" spans="2:65" s="12" customFormat="1">
      <c r="B473" s="153"/>
      <c r="D473" s="154" t="s">
        <v>155</v>
      </c>
      <c r="E473" s="155" t="s">
        <v>1</v>
      </c>
      <c r="F473" s="156" t="s">
        <v>432</v>
      </c>
      <c r="H473" s="157">
        <v>6</v>
      </c>
      <c r="I473" s="158"/>
      <c r="L473" s="153"/>
      <c r="M473" s="159"/>
      <c r="T473" s="160"/>
      <c r="AT473" s="155" t="s">
        <v>155</v>
      </c>
      <c r="AU473" s="155" t="s">
        <v>153</v>
      </c>
      <c r="AV473" s="12" t="s">
        <v>153</v>
      </c>
      <c r="AW473" s="12" t="s">
        <v>31</v>
      </c>
      <c r="AX473" s="12" t="s">
        <v>75</v>
      </c>
      <c r="AY473" s="155" t="s">
        <v>145</v>
      </c>
    </row>
    <row r="474" spans="2:65" s="12" customFormat="1">
      <c r="B474" s="153"/>
      <c r="D474" s="154" t="s">
        <v>155</v>
      </c>
      <c r="E474" s="155" t="s">
        <v>1</v>
      </c>
      <c r="F474" s="156" t="s">
        <v>433</v>
      </c>
      <c r="H474" s="157">
        <v>2</v>
      </c>
      <c r="I474" s="158"/>
      <c r="L474" s="153"/>
      <c r="M474" s="159"/>
      <c r="T474" s="160"/>
      <c r="AT474" s="155" t="s">
        <v>155</v>
      </c>
      <c r="AU474" s="155" t="s">
        <v>153</v>
      </c>
      <c r="AV474" s="12" t="s">
        <v>153</v>
      </c>
      <c r="AW474" s="12" t="s">
        <v>31</v>
      </c>
      <c r="AX474" s="12" t="s">
        <v>75</v>
      </c>
      <c r="AY474" s="155" t="s">
        <v>145</v>
      </c>
    </row>
    <row r="475" spans="2:65" s="13" customFormat="1">
      <c r="B475" s="161"/>
      <c r="D475" s="154" t="s">
        <v>155</v>
      </c>
      <c r="E475" s="162" t="s">
        <v>1</v>
      </c>
      <c r="F475" s="163" t="s">
        <v>159</v>
      </c>
      <c r="H475" s="164">
        <v>8</v>
      </c>
      <c r="I475" s="165"/>
      <c r="L475" s="161"/>
      <c r="M475" s="166"/>
      <c r="T475" s="167"/>
      <c r="AT475" s="162" t="s">
        <v>155</v>
      </c>
      <c r="AU475" s="162" t="s">
        <v>153</v>
      </c>
      <c r="AV475" s="13" t="s">
        <v>152</v>
      </c>
      <c r="AW475" s="13" t="s">
        <v>31</v>
      </c>
      <c r="AX475" s="13" t="s">
        <v>83</v>
      </c>
      <c r="AY475" s="162" t="s">
        <v>145</v>
      </c>
    </row>
    <row r="476" spans="2:65" s="1" customFormat="1" ht="16.5" customHeight="1">
      <c r="B476" s="32"/>
      <c r="C476" s="181" t="s">
        <v>434</v>
      </c>
      <c r="D476" s="181" t="s">
        <v>435</v>
      </c>
      <c r="E476" s="182" t="s">
        <v>436</v>
      </c>
      <c r="F476" s="183" t="s">
        <v>437</v>
      </c>
      <c r="G476" s="184" t="s">
        <v>162</v>
      </c>
      <c r="H476" s="185">
        <v>8</v>
      </c>
      <c r="I476" s="186"/>
      <c r="J476" s="187">
        <f>ROUND(I476*H476,2)</f>
        <v>0</v>
      </c>
      <c r="K476" s="188"/>
      <c r="L476" s="189"/>
      <c r="M476" s="190" t="s">
        <v>1</v>
      </c>
      <c r="N476" s="191" t="s">
        <v>41</v>
      </c>
      <c r="P476" s="149">
        <f>O476*H476</f>
        <v>0</v>
      </c>
      <c r="Q476" s="149">
        <v>1.0999999999999999E-2</v>
      </c>
      <c r="R476" s="149">
        <f>Q476*H476</f>
        <v>8.7999999999999995E-2</v>
      </c>
      <c r="S476" s="149">
        <v>0</v>
      </c>
      <c r="T476" s="150">
        <f>S476*H476</f>
        <v>0</v>
      </c>
      <c r="AR476" s="151" t="s">
        <v>201</v>
      </c>
      <c r="AT476" s="151" t="s">
        <v>435</v>
      </c>
      <c r="AU476" s="151" t="s">
        <v>153</v>
      </c>
      <c r="AY476" s="17" t="s">
        <v>145</v>
      </c>
      <c r="BE476" s="152">
        <f>IF(N476="základná",J476,0)</f>
        <v>0</v>
      </c>
      <c r="BF476" s="152">
        <f>IF(N476="znížená",J476,0)</f>
        <v>0</v>
      </c>
      <c r="BG476" s="152">
        <f>IF(N476="zákl. prenesená",J476,0)</f>
        <v>0</v>
      </c>
      <c r="BH476" s="152">
        <f>IF(N476="zníž. prenesená",J476,0)</f>
        <v>0</v>
      </c>
      <c r="BI476" s="152">
        <f>IF(N476="nulová",J476,0)</f>
        <v>0</v>
      </c>
      <c r="BJ476" s="17" t="s">
        <v>153</v>
      </c>
      <c r="BK476" s="152">
        <f>ROUND(I476*H476,2)</f>
        <v>0</v>
      </c>
      <c r="BL476" s="17" t="s">
        <v>152</v>
      </c>
      <c r="BM476" s="151" t="s">
        <v>438</v>
      </c>
    </row>
    <row r="477" spans="2:65" s="1" customFormat="1" ht="24.2" customHeight="1">
      <c r="B477" s="32"/>
      <c r="C477" s="139" t="s">
        <v>439</v>
      </c>
      <c r="D477" s="139" t="s">
        <v>148</v>
      </c>
      <c r="E477" s="140" t="s">
        <v>440</v>
      </c>
      <c r="F477" s="141" t="s">
        <v>441</v>
      </c>
      <c r="G477" s="142" t="s">
        <v>162</v>
      </c>
      <c r="H477" s="143">
        <v>47</v>
      </c>
      <c r="I477" s="144"/>
      <c r="J477" s="145">
        <f>ROUND(I477*H477,2)</f>
        <v>0</v>
      </c>
      <c r="K477" s="146"/>
      <c r="L477" s="32"/>
      <c r="M477" s="147" t="s">
        <v>1</v>
      </c>
      <c r="N477" s="148" t="s">
        <v>41</v>
      </c>
      <c r="P477" s="149">
        <f>O477*H477</f>
        <v>0</v>
      </c>
      <c r="Q477" s="149">
        <v>0.43752495000000002</v>
      </c>
      <c r="R477" s="149">
        <f>Q477*H477</f>
        <v>20.563672650000001</v>
      </c>
      <c r="S477" s="149">
        <v>0</v>
      </c>
      <c r="T477" s="150">
        <f>S477*H477</f>
        <v>0</v>
      </c>
      <c r="AR477" s="151" t="s">
        <v>152</v>
      </c>
      <c r="AT477" s="151" t="s">
        <v>148</v>
      </c>
      <c r="AU477" s="151" t="s">
        <v>153</v>
      </c>
      <c r="AY477" s="17" t="s">
        <v>145</v>
      </c>
      <c r="BE477" s="152">
        <f>IF(N477="základná",J477,0)</f>
        <v>0</v>
      </c>
      <c r="BF477" s="152">
        <f>IF(N477="znížená",J477,0)</f>
        <v>0</v>
      </c>
      <c r="BG477" s="152">
        <f>IF(N477="zákl. prenesená",J477,0)</f>
        <v>0</v>
      </c>
      <c r="BH477" s="152">
        <f>IF(N477="zníž. prenesená",J477,0)</f>
        <v>0</v>
      </c>
      <c r="BI477" s="152">
        <f>IF(N477="nulová",J477,0)</f>
        <v>0</v>
      </c>
      <c r="BJ477" s="17" t="s">
        <v>153</v>
      </c>
      <c r="BK477" s="152">
        <f>ROUND(I477*H477,2)</f>
        <v>0</v>
      </c>
      <c r="BL477" s="17" t="s">
        <v>152</v>
      </c>
      <c r="BM477" s="151" t="s">
        <v>442</v>
      </c>
    </row>
    <row r="478" spans="2:65" s="12" customFormat="1">
      <c r="B478" s="153"/>
      <c r="D478" s="154" t="s">
        <v>155</v>
      </c>
      <c r="E478" s="155" t="s">
        <v>1</v>
      </c>
      <c r="F478" s="156" t="s">
        <v>443</v>
      </c>
      <c r="H478" s="157">
        <v>1</v>
      </c>
      <c r="I478" s="158"/>
      <c r="L478" s="153"/>
      <c r="M478" s="159"/>
      <c r="T478" s="160"/>
      <c r="AT478" s="155" t="s">
        <v>155</v>
      </c>
      <c r="AU478" s="155" t="s">
        <v>153</v>
      </c>
      <c r="AV478" s="12" t="s">
        <v>153</v>
      </c>
      <c r="AW478" s="12" t="s">
        <v>31</v>
      </c>
      <c r="AX478" s="12" t="s">
        <v>75</v>
      </c>
      <c r="AY478" s="155" t="s">
        <v>145</v>
      </c>
    </row>
    <row r="479" spans="2:65" s="12" customFormat="1">
      <c r="B479" s="153"/>
      <c r="D479" s="154" t="s">
        <v>155</v>
      </c>
      <c r="E479" s="155" t="s">
        <v>1</v>
      </c>
      <c r="F479" s="156" t="s">
        <v>444</v>
      </c>
      <c r="H479" s="157">
        <v>33</v>
      </c>
      <c r="I479" s="158"/>
      <c r="L479" s="153"/>
      <c r="M479" s="159"/>
      <c r="T479" s="160"/>
      <c r="AT479" s="155" t="s">
        <v>155</v>
      </c>
      <c r="AU479" s="155" t="s">
        <v>153</v>
      </c>
      <c r="AV479" s="12" t="s">
        <v>153</v>
      </c>
      <c r="AW479" s="12" t="s">
        <v>31</v>
      </c>
      <c r="AX479" s="12" t="s">
        <v>75</v>
      </c>
      <c r="AY479" s="155" t="s">
        <v>145</v>
      </c>
    </row>
    <row r="480" spans="2:65" s="12" customFormat="1">
      <c r="B480" s="153"/>
      <c r="D480" s="154" t="s">
        <v>155</v>
      </c>
      <c r="E480" s="155" t="s">
        <v>1</v>
      </c>
      <c r="F480" s="156" t="s">
        <v>445</v>
      </c>
      <c r="H480" s="157">
        <v>10</v>
      </c>
      <c r="I480" s="158"/>
      <c r="L480" s="153"/>
      <c r="M480" s="159"/>
      <c r="T480" s="160"/>
      <c r="AT480" s="155" t="s">
        <v>155</v>
      </c>
      <c r="AU480" s="155" t="s">
        <v>153</v>
      </c>
      <c r="AV480" s="12" t="s">
        <v>153</v>
      </c>
      <c r="AW480" s="12" t="s">
        <v>31</v>
      </c>
      <c r="AX480" s="12" t="s">
        <v>75</v>
      </c>
      <c r="AY480" s="155" t="s">
        <v>145</v>
      </c>
    </row>
    <row r="481" spans="2:65" s="12" customFormat="1">
      <c r="B481" s="153"/>
      <c r="D481" s="154" t="s">
        <v>155</v>
      </c>
      <c r="E481" s="155" t="s">
        <v>1</v>
      </c>
      <c r="F481" s="156" t="s">
        <v>446</v>
      </c>
      <c r="H481" s="157">
        <v>3</v>
      </c>
      <c r="I481" s="158"/>
      <c r="L481" s="153"/>
      <c r="M481" s="159"/>
      <c r="T481" s="160"/>
      <c r="AT481" s="155" t="s">
        <v>155</v>
      </c>
      <c r="AU481" s="155" t="s">
        <v>153</v>
      </c>
      <c r="AV481" s="12" t="s">
        <v>153</v>
      </c>
      <c r="AW481" s="12" t="s">
        <v>31</v>
      </c>
      <c r="AX481" s="12" t="s">
        <v>75</v>
      </c>
      <c r="AY481" s="155" t="s">
        <v>145</v>
      </c>
    </row>
    <row r="482" spans="2:65" s="13" customFormat="1">
      <c r="B482" s="161"/>
      <c r="D482" s="154" t="s">
        <v>155</v>
      </c>
      <c r="E482" s="162" t="s">
        <v>1</v>
      </c>
      <c r="F482" s="163" t="s">
        <v>159</v>
      </c>
      <c r="H482" s="164">
        <v>47</v>
      </c>
      <c r="I482" s="165"/>
      <c r="L482" s="161"/>
      <c r="M482" s="166"/>
      <c r="T482" s="167"/>
      <c r="AT482" s="162" t="s">
        <v>155</v>
      </c>
      <c r="AU482" s="162" t="s">
        <v>153</v>
      </c>
      <c r="AV482" s="13" t="s">
        <v>152</v>
      </c>
      <c r="AW482" s="13" t="s">
        <v>31</v>
      </c>
      <c r="AX482" s="13" t="s">
        <v>83</v>
      </c>
      <c r="AY482" s="162" t="s">
        <v>145</v>
      </c>
    </row>
    <row r="483" spans="2:65" s="1" customFormat="1" ht="24.2" customHeight="1">
      <c r="B483" s="32"/>
      <c r="C483" s="181" t="s">
        <v>447</v>
      </c>
      <c r="D483" s="181" t="s">
        <v>435</v>
      </c>
      <c r="E483" s="182" t="s">
        <v>448</v>
      </c>
      <c r="F483" s="183" t="s">
        <v>449</v>
      </c>
      <c r="G483" s="184" t="s">
        <v>162</v>
      </c>
      <c r="H483" s="185">
        <v>1</v>
      </c>
      <c r="I483" s="186"/>
      <c r="J483" s="187">
        <f>ROUND(I483*H483,2)</f>
        <v>0</v>
      </c>
      <c r="K483" s="188"/>
      <c r="L483" s="189"/>
      <c r="M483" s="190" t="s">
        <v>1</v>
      </c>
      <c r="N483" s="191" t="s">
        <v>41</v>
      </c>
      <c r="P483" s="149">
        <f>O483*H483</f>
        <v>0</v>
      </c>
      <c r="Q483" s="149">
        <v>1.2E-2</v>
      </c>
      <c r="R483" s="149">
        <f>Q483*H483</f>
        <v>1.2E-2</v>
      </c>
      <c r="S483" s="149">
        <v>0</v>
      </c>
      <c r="T483" s="150">
        <f>S483*H483</f>
        <v>0</v>
      </c>
      <c r="AR483" s="151" t="s">
        <v>201</v>
      </c>
      <c r="AT483" s="151" t="s">
        <v>435</v>
      </c>
      <c r="AU483" s="151" t="s">
        <v>153</v>
      </c>
      <c r="AY483" s="17" t="s">
        <v>145</v>
      </c>
      <c r="BE483" s="152">
        <f>IF(N483="základná",J483,0)</f>
        <v>0</v>
      </c>
      <c r="BF483" s="152">
        <f>IF(N483="znížená",J483,0)</f>
        <v>0</v>
      </c>
      <c r="BG483" s="152">
        <f>IF(N483="zákl. prenesená",J483,0)</f>
        <v>0</v>
      </c>
      <c r="BH483" s="152">
        <f>IF(N483="zníž. prenesená",J483,0)</f>
        <v>0</v>
      </c>
      <c r="BI483" s="152">
        <f>IF(N483="nulová",J483,0)</f>
        <v>0</v>
      </c>
      <c r="BJ483" s="17" t="s">
        <v>153</v>
      </c>
      <c r="BK483" s="152">
        <f>ROUND(I483*H483,2)</f>
        <v>0</v>
      </c>
      <c r="BL483" s="17" t="s">
        <v>152</v>
      </c>
      <c r="BM483" s="151" t="s">
        <v>450</v>
      </c>
    </row>
    <row r="484" spans="2:65" s="12" customFormat="1">
      <c r="B484" s="153"/>
      <c r="D484" s="154" t="s">
        <v>155</v>
      </c>
      <c r="E484" s="155" t="s">
        <v>1</v>
      </c>
      <c r="F484" s="156" t="s">
        <v>443</v>
      </c>
      <c r="H484" s="157">
        <v>1</v>
      </c>
      <c r="I484" s="158"/>
      <c r="L484" s="153"/>
      <c r="M484" s="159"/>
      <c r="T484" s="160"/>
      <c r="AT484" s="155" t="s">
        <v>155</v>
      </c>
      <c r="AU484" s="155" t="s">
        <v>153</v>
      </c>
      <c r="AV484" s="12" t="s">
        <v>153</v>
      </c>
      <c r="AW484" s="12" t="s">
        <v>31</v>
      </c>
      <c r="AX484" s="12" t="s">
        <v>83</v>
      </c>
      <c r="AY484" s="155" t="s">
        <v>145</v>
      </c>
    </row>
    <row r="485" spans="2:65" s="1" customFormat="1" ht="24.2" customHeight="1">
      <c r="B485" s="32"/>
      <c r="C485" s="181" t="s">
        <v>451</v>
      </c>
      <c r="D485" s="181" t="s">
        <v>435</v>
      </c>
      <c r="E485" s="182" t="s">
        <v>452</v>
      </c>
      <c r="F485" s="183" t="s">
        <v>453</v>
      </c>
      <c r="G485" s="184" t="s">
        <v>162</v>
      </c>
      <c r="H485" s="185">
        <v>43</v>
      </c>
      <c r="I485" s="186"/>
      <c r="J485" s="187">
        <f>ROUND(I485*H485,2)</f>
        <v>0</v>
      </c>
      <c r="K485" s="188"/>
      <c r="L485" s="189"/>
      <c r="M485" s="190" t="s">
        <v>1</v>
      </c>
      <c r="N485" s="191" t="s">
        <v>41</v>
      </c>
      <c r="P485" s="149">
        <f>O485*H485</f>
        <v>0</v>
      </c>
      <c r="Q485" s="149">
        <v>1.2E-2</v>
      </c>
      <c r="R485" s="149">
        <f>Q485*H485</f>
        <v>0.51600000000000001</v>
      </c>
      <c r="S485" s="149">
        <v>0</v>
      </c>
      <c r="T485" s="150">
        <f>S485*H485</f>
        <v>0</v>
      </c>
      <c r="AR485" s="151" t="s">
        <v>201</v>
      </c>
      <c r="AT485" s="151" t="s">
        <v>435</v>
      </c>
      <c r="AU485" s="151" t="s">
        <v>153</v>
      </c>
      <c r="AY485" s="17" t="s">
        <v>145</v>
      </c>
      <c r="BE485" s="152">
        <f>IF(N485="základná",J485,0)</f>
        <v>0</v>
      </c>
      <c r="BF485" s="152">
        <f>IF(N485="znížená",J485,0)</f>
        <v>0</v>
      </c>
      <c r="BG485" s="152">
        <f>IF(N485="zákl. prenesená",J485,0)</f>
        <v>0</v>
      </c>
      <c r="BH485" s="152">
        <f>IF(N485="zníž. prenesená",J485,0)</f>
        <v>0</v>
      </c>
      <c r="BI485" s="152">
        <f>IF(N485="nulová",J485,0)</f>
        <v>0</v>
      </c>
      <c r="BJ485" s="17" t="s">
        <v>153</v>
      </c>
      <c r="BK485" s="152">
        <f>ROUND(I485*H485,2)</f>
        <v>0</v>
      </c>
      <c r="BL485" s="17" t="s">
        <v>152</v>
      </c>
      <c r="BM485" s="151" t="s">
        <v>454</v>
      </c>
    </row>
    <row r="486" spans="2:65" s="12" customFormat="1">
      <c r="B486" s="153"/>
      <c r="D486" s="154" t="s">
        <v>155</v>
      </c>
      <c r="E486" s="155" t="s">
        <v>1</v>
      </c>
      <c r="F486" s="156" t="s">
        <v>444</v>
      </c>
      <c r="H486" s="157">
        <v>33</v>
      </c>
      <c r="I486" s="158"/>
      <c r="L486" s="153"/>
      <c r="M486" s="159"/>
      <c r="T486" s="160"/>
      <c r="AT486" s="155" t="s">
        <v>155</v>
      </c>
      <c r="AU486" s="155" t="s">
        <v>153</v>
      </c>
      <c r="AV486" s="12" t="s">
        <v>153</v>
      </c>
      <c r="AW486" s="12" t="s">
        <v>31</v>
      </c>
      <c r="AX486" s="12" t="s">
        <v>75</v>
      </c>
      <c r="AY486" s="155" t="s">
        <v>145</v>
      </c>
    </row>
    <row r="487" spans="2:65" s="12" customFormat="1">
      <c r="B487" s="153"/>
      <c r="D487" s="154" t="s">
        <v>155</v>
      </c>
      <c r="E487" s="155" t="s">
        <v>1</v>
      </c>
      <c r="F487" s="156" t="s">
        <v>445</v>
      </c>
      <c r="H487" s="157">
        <v>10</v>
      </c>
      <c r="I487" s="158"/>
      <c r="L487" s="153"/>
      <c r="M487" s="159"/>
      <c r="T487" s="160"/>
      <c r="AT487" s="155" t="s">
        <v>155</v>
      </c>
      <c r="AU487" s="155" t="s">
        <v>153</v>
      </c>
      <c r="AV487" s="12" t="s">
        <v>153</v>
      </c>
      <c r="AW487" s="12" t="s">
        <v>31</v>
      </c>
      <c r="AX487" s="12" t="s">
        <v>75</v>
      </c>
      <c r="AY487" s="155" t="s">
        <v>145</v>
      </c>
    </row>
    <row r="488" spans="2:65" s="13" customFormat="1">
      <c r="B488" s="161"/>
      <c r="D488" s="154" t="s">
        <v>155</v>
      </c>
      <c r="E488" s="162" t="s">
        <v>1</v>
      </c>
      <c r="F488" s="163" t="s">
        <v>159</v>
      </c>
      <c r="H488" s="164">
        <v>43</v>
      </c>
      <c r="I488" s="165"/>
      <c r="L488" s="161"/>
      <c r="M488" s="166"/>
      <c r="T488" s="167"/>
      <c r="AT488" s="162" t="s">
        <v>155</v>
      </c>
      <c r="AU488" s="162" t="s">
        <v>153</v>
      </c>
      <c r="AV488" s="13" t="s">
        <v>152</v>
      </c>
      <c r="AW488" s="13" t="s">
        <v>31</v>
      </c>
      <c r="AX488" s="13" t="s">
        <v>83</v>
      </c>
      <c r="AY488" s="162" t="s">
        <v>145</v>
      </c>
    </row>
    <row r="489" spans="2:65" s="1" customFormat="1" ht="24.2" customHeight="1">
      <c r="B489" s="32"/>
      <c r="C489" s="181" t="s">
        <v>455</v>
      </c>
      <c r="D489" s="181" t="s">
        <v>435</v>
      </c>
      <c r="E489" s="182" t="s">
        <v>456</v>
      </c>
      <c r="F489" s="183" t="s">
        <v>457</v>
      </c>
      <c r="G489" s="184" t="s">
        <v>162</v>
      </c>
      <c r="H489" s="185">
        <v>3</v>
      </c>
      <c r="I489" s="186"/>
      <c r="J489" s="187">
        <f>ROUND(I489*H489,2)</f>
        <v>0</v>
      </c>
      <c r="K489" s="188"/>
      <c r="L489" s="189"/>
      <c r="M489" s="190" t="s">
        <v>1</v>
      </c>
      <c r="N489" s="191" t="s">
        <v>41</v>
      </c>
      <c r="P489" s="149">
        <f>O489*H489</f>
        <v>0</v>
      </c>
      <c r="Q489" s="149">
        <v>1.2E-2</v>
      </c>
      <c r="R489" s="149">
        <f>Q489*H489</f>
        <v>3.6000000000000004E-2</v>
      </c>
      <c r="S489" s="149">
        <v>0</v>
      </c>
      <c r="T489" s="150">
        <f>S489*H489</f>
        <v>0</v>
      </c>
      <c r="AR489" s="151" t="s">
        <v>201</v>
      </c>
      <c r="AT489" s="151" t="s">
        <v>435</v>
      </c>
      <c r="AU489" s="151" t="s">
        <v>153</v>
      </c>
      <c r="AY489" s="17" t="s">
        <v>145</v>
      </c>
      <c r="BE489" s="152">
        <f>IF(N489="základná",J489,0)</f>
        <v>0</v>
      </c>
      <c r="BF489" s="152">
        <f>IF(N489="znížená",J489,0)</f>
        <v>0</v>
      </c>
      <c r="BG489" s="152">
        <f>IF(N489="zákl. prenesená",J489,0)</f>
        <v>0</v>
      </c>
      <c r="BH489" s="152">
        <f>IF(N489="zníž. prenesená",J489,0)</f>
        <v>0</v>
      </c>
      <c r="BI489" s="152">
        <f>IF(N489="nulová",J489,0)</f>
        <v>0</v>
      </c>
      <c r="BJ489" s="17" t="s">
        <v>153</v>
      </c>
      <c r="BK489" s="152">
        <f>ROUND(I489*H489,2)</f>
        <v>0</v>
      </c>
      <c r="BL489" s="17" t="s">
        <v>152</v>
      </c>
      <c r="BM489" s="151" t="s">
        <v>458</v>
      </c>
    </row>
    <row r="490" spans="2:65" s="12" customFormat="1">
      <c r="B490" s="153"/>
      <c r="D490" s="154" t="s">
        <v>155</v>
      </c>
      <c r="E490" s="155" t="s">
        <v>1</v>
      </c>
      <c r="F490" s="156" t="s">
        <v>446</v>
      </c>
      <c r="H490" s="157">
        <v>3</v>
      </c>
      <c r="I490" s="158"/>
      <c r="L490" s="153"/>
      <c r="M490" s="159"/>
      <c r="T490" s="160"/>
      <c r="AT490" s="155" t="s">
        <v>155</v>
      </c>
      <c r="AU490" s="155" t="s">
        <v>153</v>
      </c>
      <c r="AV490" s="12" t="s">
        <v>153</v>
      </c>
      <c r="AW490" s="12" t="s">
        <v>31</v>
      </c>
      <c r="AX490" s="12" t="s">
        <v>83</v>
      </c>
      <c r="AY490" s="155" t="s">
        <v>145</v>
      </c>
    </row>
    <row r="491" spans="2:65" s="11" customFormat="1" ht="22.9" customHeight="1">
      <c r="B491" s="127"/>
      <c r="D491" s="128" t="s">
        <v>74</v>
      </c>
      <c r="E491" s="137" t="s">
        <v>208</v>
      </c>
      <c r="F491" s="137" t="s">
        <v>459</v>
      </c>
      <c r="I491" s="130"/>
      <c r="J491" s="138">
        <f>BK491</f>
        <v>0</v>
      </c>
      <c r="L491" s="127"/>
      <c r="M491" s="132"/>
      <c r="P491" s="133">
        <f>SUM(P492:P886)</f>
        <v>0</v>
      </c>
      <c r="R491" s="133">
        <f>SUM(R492:R886)</f>
        <v>3.3637208288</v>
      </c>
      <c r="T491" s="134">
        <f>SUM(T492:T886)</f>
        <v>401.53873799999991</v>
      </c>
      <c r="AR491" s="128" t="s">
        <v>83</v>
      </c>
      <c r="AT491" s="135" t="s">
        <v>74</v>
      </c>
      <c r="AU491" s="135" t="s">
        <v>83</v>
      </c>
      <c r="AY491" s="128" t="s">
        <v>145</v>
      </c>
      <c r="BK491" s="136">
        <f>SUM(BK492:BK886)</f>
        <v>0</v>
      </c>
    </row>
    <row r="492" spans="2:65" s="1" customFormat="1" ht="24.2" customHeight="1">
      <c r="B492" s="32"/>
      <c r="C492" s="139" t="s">
        <v>460</v>
      </c>
      <c r="D492" s="139" t="s">
        <v>148</v>
      </c>
      <c r="E492" s="140" t="s">
        <v>461</v>
      </c>
      <c r="F492" s="141" t="s">
        <v>462</v>
      </c>
      <c r="G492" s="142" t="s">
        <v>188</v>
      </c>
      <c r="H492" s="143">
        <v>1856.22</v>
      </c>
      <c r="I492" s="144"/>
      <c r="J492" s="145">
        <f>ROUND(I492*H492,2)</f>
        <v>0</v>
      </c>
      <c r="K492" s="146"/>
      <c r="L492" s="32"/>
      <c r="M492" s="147" t="s">
        <v>1</v>
      </c>
      <c r="N492" s="148" t="s">
        <v>41</v>
      </c>
      <c r="P492" s="149">
        <f>O492*H492</f>
        <v>0</v>
      </c>
      <c r="Q492" s="149">
        <v>1.5286399999999999E-3</v>
      </c>
      <c r="R492" s="149">
        <f>Q492*H492</f>
        <v>2.8374921407999998</v>
      </c>
      <c r="S492" s="149">
        <v>0</v>
      </c>
      <c r="T492" s="150">
        <f>S492*H492</f>
        <v>0</v>
      </c>
      <c r="AR492" s="151" t="s">
        <v>152</v>
      </c>
      <c r="AT492" s="151" t="s">
        <v>148</v>
      </c>
      <c r="AU492" s="151" t="s">
        <v>153</v>
      </c>
      <c r="AY492" s="17" t="s">
        <v>145</v>
      </c>
      <c r="BE492" s="152">
        <f>IF(N492="základná",J492,0)</f>
        <v>0</v>
      </c>
      <c r="BF492" s="152">
        <f>IF(N492="znížená",J492,0)</f>
        <v>0</v>
      </c>
      <c r="BG492" s="152">
        <f>IF(N492="zákl. prenesená",J492,0)</f>
        <v>0</v>
      </c>
      <c r="BH492" s="152">
        <f>IF(N492="zníž. prenesená",J492,0)</f>
        <v>0</v>
      </c>
      <c r="BI492" s="152">
        <f>IF(N492="nulová",J492,0)</f>
        <v>0</v>
      </c>
      <c r="BJ492" s="17" t="s">
        <v>153</v>
      </c>
      <c r="BK492" s="152">
        <f>ROUND(I492*H492,2)</f>
        <v>0</v>
      </c>
      <c r="BL492" s="17" t="s">
        <v>152</v>
      </c>
      <c r="BM492" s="151" t="s">
        <v>463</v>
      </c>
    </row>
    <row r="493" spans="2:65" s="1" customFormat="1" ht="24.2" customHeight="1">
      <c r="B493" s="32"/>
      <c r="C493" s="139" t="s">
        <v>464</v>
      </c>
      <c r="D493" s="139" t="s">
        <v>148</v>
      </c>
      <c r="E493" s="140" t="s">
        <v>465</v>
      </c>
      <c r="F493" s="141" t="s">
        <v>466</v>
      </c>
      <c r="G493" s="142" t="s">
        <v>188</v>
      </c>
      <c r="H493" s="143">
        <v>35.200000000000003</v>
      </c>
      <c r="I493" s="144"/>
      <c r="J493" s="145">
        <f>ROUND(I493*H493,2)</f>
        <v>0</v>
      </c>
      <c r="K493" s="146"/>
      <c r="L493" s="32"/>
      <c r="M493" s="147" t="s">
        <v>1</v>
      </c>
      <c r="N493" s="148" t="s">
        <v>41</v>
      </c>
      <c r="P493" s="149">
        <f>O493*H493</f>
        <v>0</v>
      </c>
      <c r="Q493" s="149">
        <v>6.1813399999999996E-3</v>
      </c>
      <c r="R493" s="149">
        <f>Q493*H493</f>
        <v>0.21758316799999999</v>
      </c>
      <c r="S493" s="149">
        <v>0</v>
      </c>
      <c r="T493" s="150">
        <f>S493*H493</f>
        <v>0</v>
      </c>
      <c r="AR493" s="151" t="s">
        <v>152</v>
      </c>
      <c r="AT493" s="151" t="s">
        <v>148</v>
      </c>
      <c r="AU493" s="151" t="s">
        <v>153</v>
      </c>
      <c r="AY493" s="17" t="s">
        <v>145</v>
      </c>
      <c r="BE493" s="152">
        <f>IF(N493="základná",J493,0)</f>
        <v>0</v>
      </c>
      <c r="BF493" s="152">
        <f>IF(N493="znížená",J493,0)</f>
        <v>0</v>
      </c>
      <c r="BG493" s="152">
        <f>IF(N493="zákl. prenesená",J493,0)</f>
        <v>0</v>
      </c>
      <c r="BH493" s="152">
        <f>IF(N493="zníž. prenesená",J493,0)</f>
        <v>0</v>
      </c>
      <c r="BI493" s="152">
        <f>IF(N493="nulová",J493,0)</f>
        <v>0</v>
      </c>
      <c r="BJ493" s="17" t="s">
        <v>153</v>
      </c>
      <c r="BK493" s="152">
        <f>ROUND(I493*H493,2)</f>
        <v>0</v>
      </c>
      <c r="BL493" s="17" t="s">
        <v>152</v>
      </c>
      <c r="BM493" s="151" t="s">
        <v>467</v>
      </c>
    </row>
    <row r="494" spans="2:65" s="12" customFormat="1" ht="22.5">
      <c r="B494" s="153"/>
      <c r="D494" s="154" t="s">
        <v>155</v>
      </c>
      <c r="E494" s="155" t="s">
        <v>1</v>
      </c>
      <c r="F494" s="156" t="s">
        <v>468</v>
      </c>
      <c r="H494" s="157">
        <v>35.200000000000003</v>
      </c>
      <c r="I494" s="158"/>
      <c r="L494" s="153"/>
      <c r="M494" s="159"/>
      <c r="T494" s="160"/>
      <c r="AT494" s="155" t="s">
        <v>155</v>
      </c>
      <c r="AU494" s="155" t="s">
        <v>153</v>
      </c>
      <c r="AV494" s="12" t="s">
        <v>153</v>
      </c>
      <c r="AW494" s="12" t="s">
        <v>31</v>
      </c>
      <c r="AX494" s="12" t="s">
        <v>83</v>
      </c>
      <c r="AY494" s="155" t="s">
        <v>145</v>
      </c>
    </row>
    <row r="495" spans="2:65" s="1" customFormat="1" ht="24.2" customHeight="1">
      <c r="B495" s="32"/>
      <c r="C495" s="139" t="s">
        <v>469</v>
      </c>
      <c r="D495" s="139" t="s">
        <v>148</v>
      </c>
      <c r="E495" s="140" t="s">
        <v>470</v>
      </c>
      <c r="F495" s="141" t="s">
        <v>471</v>
      </c>
      <c r="G495" s="142" t="s">
        <v>188</v>
      </c>
      <c r="H495" s="143">
        <v>46.8</v>
      </c>
      <c r="I495" s="144"/>
      <c r="J495" s="145">
        <f>ROUND(I495*H495,2)</f>
        <v>0</v>
      </c>
      <c r="K495" s="146"/>
      <c r="L495" s="32"/>
      <c r="M495" s="147" t="s">
        <v>1</v>
      </c>
      <c r="N495" s="148" t="s">
        <v>41</v>
      </c>
      <c r="P495" s="149">
        <f>O495*H495</f>
        <v>0</v>
      </c>
      <c r="Q495" s="149">
        <v>3.3809500000000002E-3</v>
      </c>
      <c r="R495" s="149">
        <f>Q495*H495</f>
        <v>0.15822845999999999</v>
      </c>
      <c r="S495" s="149">
        <v>0</v>
      </c>
      <c r="T495" s="150">
        <f>S495*H495</f>
        <v>0</v>
      </c>
      <c r="AR495" s="151" t="s">
        <v>152</v>
      </c>
      <c r="AT495" s="151" t="s">
        <v>148</v>
      </c>
      <c r="AU495" s="151" t="s">
        <v>153</v>
      </c>
      <c r="AY495" s="17" t="s">
        <v>145</v>
      </c>
      <c r="BE495" s="152">
        <f>IF(N495="základná",J495,0)</f>
        <v>0</v>
      </c>
      <c r="BF495" s="152">
        <f>IF(N495="znížená",J495,0)</f>
        <v>0</v>
      </c>
      <c r="BG495" s="152">
        <f>IF(N495="zákl. prenesená",J495,0)</f>
        <v>0</v>
      </c>
      <c r="BH495" s="152">
        <f>IF(N495="zníž. prenesená",J495,0)</f>
        <v>0</v>
      </c>
      <c r="BI495" s="152">
        <f>IF(N495="nulová",J495,0)</f>
        <v>0</v>
      </c>
      <c r="BJ495" s="17" t="s">
        <v>153</v>
      </c>
      <c r="BK495" s="152">
        <f>ROUND(I495*H495,2)</f>
        <v>0</v>
      </c>
      <c r="BL495" s="17" t="s">
        <v>152</v>
      </c>
      <c r="BM495" s="151" t="s">
        <v>472</v>
      </c>
    </row>
    <row r="496" spans="2:65" s="12" customFormat="1">
      <c r="B496" s="153"/>
      <c r="D496" s="154" t="s">
        <v>155</v>
      </c>
      <c r="E496" s="155" t="s">
        <v>1</v>
      </c>
      <c r="F496" s="156" t="s">
        <v>473</v>
      </c>
      <c r="H496" s="157">
        <v>46.8</v>
      </c>
      <c r="I496" s="158"/>
      <c r="L496" s="153"/>
      <c r="M496" s="159"/>
      <c r="T496" s="160"/>
      <c r="AT496" s="155" t="s">
        <v>155</v>
      </c>
      <c r="AU496" s="155" t="s">
        <v>153</v>
      </c>
      <c r="AV496" s="12" t="s">
        <v>153</v>
      </c>
      <c r="AW496" s="12" t="s">
        <v>31</v>
      </c>
      <c r="AX496" s="12" t="s">
        <v>83</v>
      </c>
      <c r="AY496" s="155" t="s">
        <v>145</v>
      </c>
    </row>
    <row r="497" spans="2:65" s="1" customFormat="1" ht="16.5" customHeight="1">
      <c r="B497" s="32"/>
      <c r="C497" s="139" t="s">
        <v>474</v>
      </c>
      <c r="D497" s="139" t="s">
        <v>148</v>
      </c>
      <c r="E497" s="140" t="s">
        <v>475</v>
      </c>
      <c r="F497" s="141" t="s">
        <v>476</v>
      </c>
      <c r="G497" s="142" t="s">
        <v>188</v>
      </c>
      <c r="H497" s="143">
        <v>1987.3030000000001</v>
      </c>
      <c r="I497" s="144"/>
      <c r="J497" s="145">
        <f>ROUND(I497*H497,2)</f>
        <v>0</v>
      </c>
      <c r="K497" s="146"/>
      <c r="L497" s="32"/>
      <c r="M497" s="147" t="s">
        <v>1</v>
      </c>
      <c r="N497" s="148" t="s">
        <v>41</v>
      </c>
      <c r="P497" s="149">
        <f>O497*H497</f>
        <v>0</v>
      </c>
      <c r="Q497" s="149">
        <v>5.0000000000000002E-5</v>
      </c>
      <c r="R497" s="149">
        <f>Q497*H497</f>
        <v>9.9365150000000013E-2</v>
      </c>
      <c r="S497" s="149">
        <v>0</v>
      </c>
      <c r="T497" s="150">
        <f>S497*H497</f>
        <v>0</v>
      </c>
      <c r="AR497" s="151" t="s">
        <v>152</v>
      </c>
      <c r="AT497" s="151" t="s">
        <v>148</v>
      </c>
      <c r="AU497" s="151" t="s">
        <v>153</v>
      </c>
      <c r="AY497" s="17" t="s">
        <v>145</v>
      </c>
      <c r="BE497" s="152">
        <f>IF(N497="základná",J497,0)</f>
        <v>0</v>
      </c>
      <c r="BF497" s="152">
        <f>IF(N497="znížená",J497,0)</f>
        <v>0</v>
      </c>
      <c r="BG497" s="152">
        <f>IF(N497="zákl. prenesená",J497,0)</f>
        <v>0</v>
      </c>
      <c r="BH497" s="152">
        <f>IF(N497="zníž. prenesená",J497,0)</f>
        <v>0</v>
      </c>
      <c r="BI497" s="152">
        <f>IF(N497="nulová",J497,0)</f>
        <v>0</v>
      </c>
      <c r="BJ497" s="17" t="s">
        <v>153</v>
      </c>
      <c r="BK497" s="152">
        <f>ROUND(I497*H497,2)</f>
        <v>0</v>
      </c>
      <c r="BL497" s="17" t="s">
        <v>152</v>
      </c>
      <c r="BM497" s="151" t="s">
        <v>477</v>
      </c>
    </row>
    <row r="498" spans="2:65" s="12" customFormat="1">
      <c r="B498" s="153"/>
      <c r="D498" s="154" t="s">
        <v>155</v>
      </c>
      <c r="E498" s="155" t="s">
        <v>1</v>
      </c>
      <c r="F498" s="156" t="s">
        <v>478</v>
      </c>
      <c r="H498" s="157">
        <v>1987.3030000000001</v>
      </c>
      <c r="I498" s="158"/>
      <c r="L498" s="153"/>
      <c r="M498" s="159"/>
      <c r="T498" s="160"/>
      <c r="AT498" s="155" t="s">
        <v>155</v>
      </c>
      <c r="AU498" s="155" t="s">
        <v>153</v>
      </c>
      <c r="AV498" s="12" t="s">
        <v>153</v>
      </c>
      <c r="AW498" s="12" t="s">
        <v>31</v>
      </c>
      <c r="AX498" s="12" t="s">
        <v>83</v>
      </c>
      <c r="AY498" s="155" t="s">
        <v>145</v>
      </c>
    </row>
    <row r="499" spans="2:65" s="1" customFormat="1" ht="37.9" customHeight="1">
      <c r="B499" s="32"/>
      <c r="C499" s="139" t="s">
        <v>479</v>
      </c>
      <c r="D499" s="139" t="s">
        <v>148</v>
      </c>
      <c r="E499" s="140" t="s">
        <v>480</v>
      </c>
      <c r="F499" s="141" t="s">
        <v>481</v>
      </c>
      <c r="G499" s="142" t="s">
        <v>188</v>
      </c>
      <c r="H499" s="143">
        <v>533.77599999999995</v>
      </c>
      <c r="I499" s="144"/>
      <c r="J499" s="145">
        <f>ROUND(I499*H499,2)</f>
        <v>0</v>
      </c>
      <c r="K499" s="146"/>
      <c r="L499" s="32"/>
      <c r="M499" s="147" t="s">
        <v>1</v>
      </c>
      <c r="N499" s="148" t="s">
        <v>41</v>
      </c>
      <c r="P499" s="149">
        <f>O499*H499</f>
        <v>0</v>
      </c>
      <c r="Q499" s="149">
        <v>0</v>
      </c>
      <c r="R499" s="149">
        <f>Q499*H499</f>
        <v>0</v>
      </c>
      <c r="S499" s="149">
        <v>0.19600000000000001</v>
      </c>
      <c r="T499" s="150">
        <f>S499*H499</f>
        <v>104.62009599999999</v>
      </c>
      <c r="AR499" s="151" t="s">
        <v>152</v>
      </c>
      <c r="AT499" s="151" t="s">
        <v>148</v>
      </c>
      <c r="AU499" s="151" t="s">
        <v>153</v>
      </c>
      <c r="AY499" s="17" t="s">
        <v>145</v>
      </c>
      <c r="BE499" s="152">
        <f>IF(N499="základná",J499,0)</f>
        <v>0</v>
      </c>
      <c r="BF499" s="152">
        <f>IF(N499="znížená",J499,0)</f>
        <v>0</v>
      </c>
      <c r="BG499" s="152">
        <f>IF(N499="zákl. prenesená",J499,0)</f>
        <v>0</v>
      </c>
      <c r="BH499" s="152">
        <f>IF(N499="zníž. prenesená",J499,0)</f>
        <v>0</v>
      </c>
      <c r="BI499" s="152">
        <f>IF(N499="nulová",J499,0)</f>
        <v>0</v>
      </c>
      <c r="BJ499" s="17" t="s">
        <v>153</v>
      </c>
      <c r="BK499" s="152">
        <f>ROUND(I499*H499,2)</f>
        <v>0</v>
      </c>
      <c r="BL499" s="17" t="s">
        <v>152</v>
      </c>
      <c r="BM499" s="151" t="s">
        <v>482</v>
      </c>
    </row>
    <row r="500" spans="2:65" s="14" customFormat="1">
      <c r="B500" s="168"/>
      <c r="D500" s="154" t="s">
        <v>155</v>
      </c>
      <c r="E500" s="169" t="s">
        <v>1</v>
      </c>
      <c r="F500" s="170" t="s">
        <v>483</v>
      </c>
      <c r="H500" s="169" t="s">
        <v>1</v>
      </c>
      <c r="I500" s="171"/>
      <c r="L500" s="168"/>
      <c r="M500" s="172"/>
      <c r="T500" s="173"/>
      <c r="AT500" s="169" t="s">
        <v>155</v>
      </c>
      <c r="AU500" s="169" t="s">
        <v>153</v>
      </c>
      <c r="AV500" s="14" t="s">
        <v>83</v>
      </c>
      <c r="AW500" s="14" t="s">
        <v>31</v>
      </c>
      <c r="AX500" s="14" t="s">
        <v>75</v>
      </c>
      <c r="AY500" s="169" t="s">
        <v>145</v>
      </c>
    </row>
    <row r="501" spans="2:65" s="14" customFormat="1">
      <c r="B501" s="168"/>
      <c r="D501" s="154" t="s">
        <v>155</v>
      </c>
      <c r="E501" s="169" t="s">
        <v>1</v>
      </c>
      <c r="F501" s="170" t="s">
        <v>212</v>
      </c>
      <c r="H501" s="169" t="s">
        <v>1</v>
      </c>
      <c r="I501" s="171"/>
      <c r="L501" s="168"/>
      <c r="M501" s="172"/>
      <c r="T501" s="173"/>
      <c r="AT501" s="169" t="s">
        <v>155</v>
      </c>
      <c r="AU501" s="169" t="s">
        <v>153</v>
      </c>
      <c r="AV501" s="14" t="s">
        <v>83</v>
      </c>
      <c r="AW501" s="14" t="s">
        <v>31</v>
      </c>
      <c r="AX501" s="14" t="s">
        <v>75</v>
      </c>
      <c r="AY501" s="169" t="s">
        <v>145</v>
      </c>
    </row>
    <row r="502" spans="2:65" s="12" customFormat="1">
      <c r="B502" s="153"/>
      <c r="D502" s="154" t="s">
        <v>155</v>
      </c>
      <c r="E502" s="155" t="s">
        <v>1</v>
      </c>
      <c r="F502" s="156" t="s">
        <v>484</v>
      </c>
      <c r="H502" s="157">
        <v>15.571999999999999</v>
      </c>
      <c r="I502" s="158"/>
      <c r="L502" s="153"/>
      <c r="M502" s="159"/>
      <c r="T502" s="160"/>
      <c r="AT502" s="155" t="s">
        <v>155</v>
      </c>
      <c r="AU502" s="155" t="s">
        <v>153</v>
      </c>
      <c r="AV502" s="12" t="s">
        <v>153</v>
      </c>
      <c r="AW502" s="12" t="s">
        <v>31</v>
      </c>
      <c r="AX502" s="12" t="s">
        <v>75</v>
      </c>
      <c r="AY502" s="155" t="s">
        <v>145</v>
      </c>
    </row>
    <row r="503" spans="2:65" s="12" customFormat="1">
      <c r="B503" s="153"/>
      <c r="D503" s="154" t="s">
        <v>155</v>
      </c>
      <c r="E503" s="155" t="s">
        <v>1</v>
      </c>
      <c r="F503" s="156" t="s">
        <v>485</v>
      </c>
      <c r="H503" s="157">
        <v>9.2460000000000004</v>
      </c>
      <c r="I503" s="158"/>
      <c r="L503" s="153"/>
      <c r="M503" s="159"/>
      <c r="T503" s="160"/>
      <c r="AT503" s="155" t="s">
        <v>155</v>
      </c>
      <c r="AU503" s="155" t="s">
        <v>153</v>
      </c>
      <c r="AV503" s="12" t="s">
        <v>153</v>
      </c>
      <c r="AW503" s="12" t="s">
        <v>31</v>
      </c>
      <c r="AX503" s="12" t="s">
        <v>75</v>
      </c>
      <c r="AY503" s="155" t="s">
        <v>145</v>
      </c>
    </row>
    <row r="504" spans="2:65" s="12" customFormat="1">
      <c r="B504" s="153"/>
      <c r="D504" s="154" t="s">
        <v>155</v>
      </c>
      <c r="E504" s="155" t="s">
        <v>1</v>
      </c>
      <c r="F504" s="156" t="s">
        <v>486</v>
      </c>
      <c r="H504" s="157">
        <v>5.7619999999999996</v>
      </c>
      <c r="I504" s="158"/>
      <c r="L504" s="153"/>
      <c r="M504" s="159"/>
      <c r="T504" s="160"/>
      <c r="AT504" s="155" t="s">
        <v>155</v>
      </c>
      <c r="AU504" s="155" t="s">
        <v>153</v>
      </c>
      <c r="AV504" s="12" t="s">
        <v>153</v>
      </c>
      <c r="AW504" s="12" t="s">
        <v>31</v>
      </c>
      <c r="AX504" s="12" t="s">
        <v>75</v>
      </c>
      <c r="AY504" s="155" t="s">
        <v>145</v>
      </c>
    </row>
    <row r="505" spans="2:65" s="12" customFormat="1">
      <c r="B505" s="153"/>
      <c r="D505" s="154" t="s">
        <v>155</v>
      </c>
      <c r="E505" s="155" t="s">
        <v>1</v>
      </c>
      <c r="F505" s="156" t="s">
        <v>487</v>
      </c>
      <c r="H505" s="157">
        <v>5.36</v>
      </c>
      <c r="I505" s="158"/>
      <c r="L505" s="153"/>
      <c r="M505" s="159"/>
      <c r="T505" s="160"/>
      <c r="AT505" s="155" t="s">
        <v>155</v>
      </c>
      <c r="AU505" s="155" t="s">
        <v>153</v>
      </c>
      <c r="AV505" s="12" t="s">
        <v>153</v>
      </c>
      <c r="AW505" s="12" t="s">
        <v>31</v>
      </c>
      <c r="AX505" s="12" t="s">
        <v>75</v>
      </c>
      <c r="AY505" s="155" t="s">
        <v>145</v>
      </c>
    </row>
    <row r="506" spans="2:65" s="12" customFormat="1">
      <c r="B506" s="153"/>
      <c r="D506" s="154" t="s">
        <v>155</v>
      </c>
      <c r="E506" s="155" t="s">
        <v>1</v>
      </c>
      <c r="F506" s="156" t="s">
        <v>488</v>
      </c>
      <c r="H506" s="157">
        <v>5.36</v>
      </c>
      <c r="I506" s="158"/>
      <c r="L506" s="153"/>
      <c r="M506" s="159"/>
      <c r="T506" s="160"/>
      <c r="AT506" s="155" t="s">
        <v>155</v>
      </c>
      <c r="AU506" s="155" t="s">
        <v>153</v>
      </c>
      <c r="AV506" s="12" t="s">
        <v>153</v>
      </c>
      <c r="AW506" s="12" t="s">
        <v>31</v>
      </c>
      <c r="AX506" s="12" t="s">
        <v>75</v>
      </c>
      <c r="AY506" s="155" t="s">
        <v>145</v>
      </c>
    </row>
    <row r="507" spans="2:65" s="12" customFormat="1">
      <c r="B507" s="153"/>
      <c r="D507" s="154" t="s">
        <v>155</v>
      </c>
      <c r="E507" s="155" t="s">
        <v>1</v>
      </c>
      <c r="F507" s="156" t="s">
        <v>489</v>
      </c>
      <c r="H507" s="157">
        <v>4.556</v>
      </c>
      <c r="I507" s="158"/>
      <c r="L507" s="153"/>
      <c r="M507" s="159"/>
      <c r="T507" s="160"/>
      <c r="AT507" s="155" t="s">
        <v>155</v>
      </c>
      <c r="AU507" s="155" t="s">
        <v>153</v>
      </c>
      <c r="AV507" s="12" t="s">
        <v>153</v>
      </c>
      <c r="AW507" s="12" t="s">
        <v>31</v>
      </c>
      <c r="AX507" s="12" t="s">
        <v>75</v>
      </c>
      <c r="AY507" s="155" t="s">
        <v>145</v>
      </c>
    </row>
    <row r="508" spans="2:65" s="12" customFormat="1">
      <c r="B508" s="153"/>
      <c r="D508" s="154" t="s">
        <v>155</v>
      </c>
      <c r="E508" s="155" t="s">
        <v>1</v>
      </c>
      <c r="F508" s="156" t="s">
        <v>490</v>
      </c>
      <c r="H508" s="157">
        <v>5.36</v>
      </c>
      <c r="I508" s="158"/>
      <c r="L508" s="153"/>
      <c r="M508" s="159"/>
      <c r="T508" s="160"/>
      <c r="AT508" s="155" t="s">
        <v>155</v>
      </c>
      <c r="AU508" s="155" t="s">
        <v>153</v>
      </c>
      <c r="AV508" s="12" t="s">
        <v>153</v>
      </c>
      <c r="AW508" s="12" t="s">
        <v>31</v>
      </c>
      <c r="AX508" s="12" t="s">
        <v>75</v>
      </c>
      <c r="AY508" s="155" t="s">
        <v>145</v>
      </c>
    </row>
    <row r="509" spans="2:65" s="12" customFormat="1">
      <c r="B509" s="153"/>
      <c r="D509" s="154" t="s">
        <v>155</v>
      </c>
      <c r="E509" s="155" t="s">
        <v>1</v>
      </c>
      <c r="F509" s="156" t="s">
        <v>491</v>
      </c>
      <c r="H509" s="157">
        <v>5.36</v>
      </c>
      <c r="I509" s="158"/>
      <c r="L509" s="153"/>
      <c r="M509" s="159"/>
      <c r="T509" s="160"/>
      <c r="AT509" s="155" t="s">
        <v>155</v>
      </c>
      <c r="AU509" s="155" t="s">
        <v>153</v>
      </c>
      <c r="AV509" s="12" t="s">
        <v>153</v>
      </c>
      <c r="AW509" s="12" t="s">
        <v>31</v>
      </c>
      <c r="AX509" s="12" t="s">
        <v>75</v>
      </c>
      <c r="AY509" s="155" t="s">
        <v>145</v>
      </c>
    </row>
    <row r="510" spans="2:65" s="12" customFormat="1">
      <c r="B510" s="153"/>
      <c r="D510" s="154" t="s">
        <v>155</v>
      </c>
      <c r="E510" s="155" t="s">
        <v>1</v>
      </c>
      <c r="F510" s="156" t="s">
        <v>492</v>
      </c>
      <c r="H510" s="157">
        <v>5.36</v>
      </c>
      <c r="I510" s="158"/>
      <c r="L510" s="153"/>
      <c r="M510" s="159"/>
      <c r="T510" s="160"/>
      <c r="AT510" s="155" t="s">
        <v>155</v>
      </c>
      <c r="AU510" s="155" t="s">
        <v>153</v>
      </c>
      <c r="AV510" s="12" t="s">
        <v>153</v>
      </c>
      <c r="AW510" s="12" t="s">
        <v>31</v>
      </c>
      <c r="AX510" s="12" t="s">
        <v>75</v>
      </c>
      <c r="AY510" s="155" t="s">
        <v>145</v>
      </c>
    </row>
    <row r="511" spans="2:65" s="12" customFormat="1">
      <c r="B511" s="153"/>
      <c r="D511" s="154" t="s">
        <v>155</v>
      </c>
      <c r="E511" s="155" t="s">
        <v>1</v>
      </c>
      <c r="F511" s="156" t="s">
        <v>493</v>
      </c>
      <c r="H511" s="157">
        <v>5.36</v>
      </c>
      <c r="I511" s="158"/>
      <c r="L511" s="153"/>
      <c r="M511" s="159"/>
      <c r="T511" s="160"/>
      <c r="AT511" s="155" t="s">
        <v>155</v>
      </c>
      <c r="AU511" s="155" t="s">
        <v>153</v>
      </c>
      <c r="AV511" s="12" t="s">
        <v>153</v>
      </c>
      <c r="AW511" s="12" t="s">
        <v>31</v>
      </c>
      <c r="AX511" s="12" t="s">
        <v>75</v>
      </c>
      <c r="AY511" s="155" t="s">
        <v>145</v>
      </c>
    </row>
    <row r="512" spans="2:65" s="12" customFormat="1">
      <c r="B512" s="153"/>
      <c r="D512" s="154" t="s">
        <v>155</v>
      </c>
      <c r="E512" s="155" t="s">
        <v>1</v>
      </c>
      <c r="F512" s="156" t="s">
        <v>494</v>
      </c>
      <c r="H512" s="157">
        <v>2.68</v>
      </c>
      <c r="I512" s="158"/>
      <c r="L512" s="153"/>
      <c r="M512" s="159"/>
      <c r="T512" s="160"/>
      <c r="AT512" s="155" t="s">
        <v>155</v>
      </c>
      <c r="AU512" s="155" t="s">
        <v>153</v>
      </c>
      <c r="AV512" s="12" t="s">
        <v>153</v>
      </c>
      <c r="AW512" s="12" t="s">
        <v>31</v>
      </c>
      <c r="AX512" s="12" t="s">
        <v>75</v>
      </c>
      <c r="AY512" s="155" t="s">
        <v>145</v>
      </c>
    </row>
    <row r="513" spans="2:51" s="12" customFormat="1">
      <c r="B513" s="153"/>
      <c r="D513" s="154" t="s">
        <v>155</v>
      </c>
      <c r="E513" s="155" t="s">
        <v>1</v>
      </c>
      <c r="F513" s="156" t="s">
        <v>495</v>
      </c>
      <c r="H513" s="157">
        <v>2.68</v>
      </c>
      <c r="I513" s="158"/>
      <c r="L513" s="153"/>
      <c r="M513" s="159"/>
      <c r="T513" s="160"/>
      <c r="AT513" s="155" t="s">
        <v>155</v>
      </c>
      <c r="AU513" s="155" t="s">
        <v>153</v>
      </c>
      <c r="AV513" s="12" t="s">
        <v>153</v>
      </c>
      <c r="AW513" s="12" t="s">
        <v>31</v>
      </c>
      <c r="AX513" s="12" t="s">
        <v>75</v>
      </c>
      <c r="AY513" s="155" t="s">
        <v>145</v>
      </c>
    </row>
    <row r="514" spans="2:51" s="12" customFormat="1">
      <c r="B514" s="153"/>
      <c r="D514" s="154" t="s">
        <v>155</v>
      </c>
      <c r="E514" s="155" t="s">
        <v>1</v>
      </c>
      <c r="F514" s="156" t="s">
        <v>496</v>
      </c>
      <c r="H514" s="157">
        <v>5.36</v>
      </c>
      <c r="I514" s="158"/>
      <c r="L514" s="153"/>
      <c r="M514" s="159"/>
      <c r="T514" s="160"/>
      <c r="AT514" s="155" t="s">
        <v>155</v>
      </c>
      <c r="AU514" s="155" t="s">
        <v>153</v>
      </c>
      <c r="AV514" s="12" t="s">
        <v>153</v>
      </c>
      <c r="AW514" s="12" t="s">
        <v>31</v>
      </c>
      <c r="AX514" s="12" t="s">
        <v>75</v>
      </c>
      <c r="AY514" s="155" t="s">
        <v>145</v>
      </c>
    </row>
    <row r="515" spans="2:51" s="12" customFormat="1">
      <c r="B515" s="153"/>
      <c r="D515" s="154" t="s">
        <v>155</v>
      </c>
      <c r="E515" s="155" t="s">
        <v>1</v>
      </c>
      <c r="F515" s="156" t="s">
        <v>497</v>
      </c>
      <c r="H515" s="157">
        <v>8.0399999999999991</v>
      </c>
      <c r="I515" s="158"/>
      <c r="L515" s="153"/>
      <c r="M515" s="159"/>
      <c r="T515" s="160"/>
      <c r="AT515" s="155" t="s">
        <v>155</v>
      </c>
      <c r="AU515" s="155" t="s">
        <v>153</v>
      </c>
      <c r="AV515" s="12" t="s">
        <v>153</v>
      </c>
      <c r="AW515" s="12" t="s">
        <v>31</v>
      </c>
      <c r="AX515" s="12" t="s">
        <v>75</v>
      </c>
      <c r="AY515" s="155" t="s">
        <v>145</v>
      </c>
    </row>
    <row r="516" spans="2:51" s="12" customFormat="1">
      <c r="B516" s="153"/>
      <c r="D516" s="154" t="s">
        <v>155</v>
      </c>
      <c r="E516" s="155" t="s">
        <v>1</v>
      </c>
      <c r="F516" s="156" t="s">
        <v>498</v>
      </c>
      <c r="H516" s="157">
        <v>5.36</v>
      </c>
      <c r="I516" s="158"/>
      <c r="L516" s="153"/>
      <c r="M516" s="159"/>
      <c r="T516" s="160"/>
      <c r="AT516" s="155" t="s">
        <v>155</v>
      </c>
      <c r="AU516" s="155" t="s">
        <v>153</v>
      </c>
      <c r="AV516" s="12" t="s">
        <v>153</v>
      </c>
      <c r="AW516" s="12" t="s">
        <v>31</v>
      </c>
      <c r="AX516" s="12" t="s">
        <v>75</v>
      </c>
      <c r="AY516" s="155" t="s">
        <v>145</v>
      </c>
    </row>
    <row r="517" spans="2:51" s="12" customFormat="1">
      <c r="B517" s="153"/>
      <c r="D517" s="154" t="s">
        <v>155</v>
      </c>
      <c r="E517" s="155" t="s">
        <v>1</v>
      </c>
      <c r="F517" s="156" t="s">
        <v>499</v>
      </c>
      <c r="H517" s="157">
        <v>5.36</v>
      </c>
      <c r="I517" s="158"/>
      <c r="L517" s="153"/>
      <c r="M517" s="159"/>
      <c r="T517" s="160"/>
      <c r="AT517" s="155" t="s">
        <v>155</v>
      </c>
      <c r="AU517" s="155" t="s">
        <v>153</v>
      </c>
      <c r="AV517" s="12" t="s">
        <v>153</v>
      </c>
      <c r="AW517" s="12" t="s">
        <v>31</v>
      </c>
      <c r="AX517" s="12" t="s">
        <v>75</v>
      </c>
      <c r="AY517" s="155" t="s">
        <v>145</v>
      </c>
    </row>
    <row r="518" spans="2:51" s="12" customFormat="1">
      <c r="B518" s="153"/>
      <c r="D518" s="154" t="s">
        <v>155</v>
      </c>
      <c r="E518" s="155" t="s">
        <v>1</v>
      </c>
      <c r="F518" s="156" t="s">
        <v>500</v>
      </c>
      <c r="H518" s="157">
        <v>5.94</v>
      </c>
      <c r="I518" s="158"/>
      <c r="L518" s="153"/>
      <c r="M518" s="159"/>
      <c r="T518" s="160"/>
      <c r="AT518" s="155" t="s">
        <v>155</v>
      </c>
      <c r="AU518" s="155" t="s">
        <v>153</v>
      </c>
      <c r="AV518" s="12" t="s">
        <v>153</v>
      </c>
      <c r="AW518" s="12" t="s">
        <v>31</v>
      </c>
      <c r="AX518" s="12" t="s">
        <v>75</v>
      </c>
      <c r="AY518" s="155" t="s">
        <v>145</v>
      </c>
    </row>
    <row r="519" spans="2:51" s="12" customFormat="1">
      <c r="B519" s="153"/>
      <c r="D519" s="154" t="s">
        <v>155</v>
      </c>
      <c r="E519" s="155" t="s">
        <v>1</v>
      </c>
      <c r="F519" s="156" t="s">
        <v>501</v>
      </c>
      <c r="H519" s="157">
        <v>21.065000000000001</v>
      </c>
      <c r="I519" s="158"/>
      <c r="L519" s="153"/>
      <c r="M519" s="159"/>
      <c r="T519" s="160"/>
      <c r="AT519" s="155" t="s">
        <v>155</v>
      </c>
      <c r="AU519" s="155" t="s">
        <v>153</v>
      </c>
      <c r="AV519" s="12" t="s">
        <v>153</v>
      </c>
      <c r="AW519" s="12" t="s">
        <v>31</v>
      </c>
      <c r="AX519" s="12" t="s">
        <v>75</v>
      </c>
      <c r="AY519" s="155" t="s">
        <v>145</v>
      </c>
    </row>
    <row r="520" spans="2:51" s="12" customFormat="1">
      <c r="B520" s="153"/>
      <c r="D520" s="154" t="s">
        <v>155</v>
      </c>
      <c r="E520" s="155" t="s">
        <v>1</v>
      </c>
      <c r="F520" s="156" t="s">
        <v>502</v>
      </c>
      <c r="H520" s="157">
        <v>20.609000000000002</v>
      </c>
      <c r="I520" s="158"/>
      <c r="L520" s="153"/>
      <c r="M520" s="159"/>
      <c r="T520" s="160"/>
      <c r="AT520" s="155" t="s">
        <v>155</v>
      </c>
      <c r="AU520" s="155" t="s">
        <v>153</v>
      </c>
      <c r="AV520" s="12" t="s">
        <v>153</v>
      </c>
      <c r="AW520" s="12" t="s">
        <v>31</v>
      </c>
      <c r="AX520" s="12" t="s">
        <v>75</v>
      </c>
      <c r="AY520" s="155" t="s">
        <v>145</v>
      </c>
    </row>
    <row r="521" spans="2:51" s="15" customFormat="1">
      <c r="B521" s="174"/>
      <c r="D521" s="154" t="s">
        <v>155</v>
      </c>
      <c r="E521" s="175" t="s">
        <v>1</v>
      </c>
      <c r="F521" s="176" t="s">
        <v>220</v>
      </c>
      <c r="H521" s="177">
        <v>144.39000000000001</v>
      </c>
      <c r="I521" s="178"/>
      <c r="L521" s="174"/>
      <c r="M521" s="179"/>
      <c r="T521" s="180"/>
      <c r="AT521" s="175" t="s">
        <v>155</v>
      </c>
      <c r="AU521" s="175" t="s">
        <v>153</v>
      </c>
      <c r="AV521" s="15" t="s">
        <v>146</v>
      </c>
      <c r="AW521" s="15" t="s">
        <v>31</v>
      </c>
      <c r="AX521" s="15" t="s">
        <v>75</v>
      </c>
      <c r="AY521" s="175" t="s">
        <v>145</v>
      </c>
    </row>
    <row r="522" spans="2:51" s="14" customFormat="1">
      <c r="B522" s="168"/>
      <c r="D522" s="154" t="s">
        <v>155</v>
      </c>
      <c r="E522" s="169" t="s">
        <v>1</v>
      </c>
      <c r="F522" s="170" t="s">
        <v>221</v>
      </c>
      <c r="H522" s="169" t="s">
        <v>1</v>
      </c>
      <c r="I522" s="171"/>
      <c r="L522" s="168"/>
      <c r="M522" s="172"/>
      <c r="T522" s="173"/>
      <c r="AT522" s="169" t="s">
        <v>155</v>
      </c>
      <c r="AU522" s="169" t="s">
        <v>153</v>
      </c>
      <c r="AV522" s="14" t="s">
        <v>83</v>
      </c>
      <c r="AW522" s="14" t="s">
        <v>31</v>
      </c>
      <c r="AX522" s="14" t="s">
        <v>75</v>
      </c>
      <c r="AY522" s="169" t="s">
        <v>145</v>
      </c>
    </row>
    <row r="523" spans="2:51" s="12" customFormat="1">
      <c r="B523" s="153"/>
      <c r="D523" s="154" t="s">
        <v>155</v>
      </c>
      <c r="E523" s="155" t="s">
        <v>1</v>
      </c>
      <c r="F523" s="156" t="s">
        <v>503</v>
      </c>
      <c r="H523" s="157">
        <v>5.36</v>
      </c>
      <c r="I523" s="158"/>
      <c r="L523" s="153"/>
      <c r="M523" s="159"/>
      <c r="T523" s="160"/>
      <c r="AT523" s="155" t="s">
        <v>155</v>
      </c>
      <c r="AU523" s="155" t="s">
        <v>153</v>
      </c>
      <c r="AV523" s="12" t="s">
        <v>153</v>
      </c>
      <c r="AW523" s="12" t="s">
        <v>31</v>
      </c>
      <c r="AX523" s="12" t="s">
        <v>75</v>
      </c>
      <c r="AY523" s="155" t="s">
        <v>145</v>
      </c>
    </row>
    <row r="524" spans="2:51" s="12" customFormat="1">
      <c r="B524" s="153"/>
      <c r="D524" s="154" t="s">
        <v>155</v>
      </c>
      <c r="E524" s="155" t="s">
        <v>1</v>
      </c>
      <c r="F524" s="156" t="s">
        <v>504</v>
      </c>
      <c r="H524" s="157">
        <v>5.36</v>
      </c>
      <c r="I524" s="158"/>
      <c r="L524" s="153"/>
      <c r="M524" s="159"/>
      <c r="T524" s="160"/>
      <c r="AT524" s="155" t="s">
        <v>155</v>
      </c>
      <c r="AU524" s="155" t="s">
        <v>153</v>
      </c>
      <c r="AV524" s="12" t="s">
        <v>153</v>
      </c>
      <c r="AW524" s="12" t="s">
        <v>31</v>
      </c>
      <c r="AX524" s="12" t="s">
        <v>75</v>
      </c>
      <c r="AY524" s="155" t="s">
        <v>145</v>
      </c>
    </row>
    <row r="525" spans="2:51" s="12" customFormat="1">
      <c r="B525" s="153"/>
      <c r="D525" s="154" t="s">
        <v>155</v>
      </c>
      <c r="E525" s="155" t="s">
        <v>1</v>
      </c>
      <c r="F525" s="156" t="s">
        <v>505</v>
      </c>
      <c r="H525" s="157">
        <v>11.792</v>
      </c>
      <c r="I525" s="158"/>
      <c r="L525" s="153"/>
      <c r="M525" s="159"/>
      <c r="T525" s="160"/>
      <c r="AT525" s="155" t="s">
        <v>155</v>
      </c>
      <c r="AU525" s="155" t="s">
        <v>153</v>
      </c>
      <c r="AV525" s="12" t="s">
        <v>153</v>
      </c>
      <c r="AW525" s="12" t="s">
        <v>31</v>
      </c>
      <c r="AX525" s="12" t="s">
        <v>75</v>
      </c>
      <c r="AY525" s="155" t="s">
        <v>145</v>
      </c>
    </row>
    <row r="526" spans="2:51" s="12" customFormat="1">
      <c r="B526" s="153"/>
      <c r="D526" s="154" t="s">
        <v>155</v>
      </c>
      <c r="E526" s="155" t="s">
        <v>1</v>
      </c>
      <c r="F526" s="156" t="s">
        <v>506</v>
      </c>
      <c r="H526" s="157">
        <v>9.2460000000000004</v>
      </c>
      <c r="I526" s="158"/>
      <c r="L526" s="153"/>
      <c r="M526" s="159"/>
      <c r="T526" s="160"/>
      <c r="AT526" s="155" t="s">
        <v>155</v>
      </c>
      <c r="AU526" s="155" t="s">
        <v>153</v>
      </c>
      <c r="AV526" s="12" t="s">
        <v>153</v>
      </c>
      <c r="AW526" s="12" t="s">
        <v>31</v>
      </c>
      <c r="AX526" s="12" t="s">
        <v>75</v>
      </c>
      <c r="AY526" s="155" t="s">
        <v>145</v>
      </c>
    </row>
    <row r="527" spans="2:51" s="12" customFormat="1">
      <c r="B527" s="153"/>
      <c r="D527" s="154" t="s">
        <v>155</v>
      </c>
      <c r="E527" s="155" t="s">
        <v>1</v>
      </c>
      <c r="F527" s="156" t="s">
        <v>507</v>
      </c>
      <c r="H527" s="157">
        <v>5.7619999999999996</v>
      </c>
      <c r="I527" s="158"/>
      <c r="L527" s="153"/>
      <c r="M527" s="159"/>
      <c r="T527" s="160"/>
      <c r="AT527" s="155" t="s">
        <v>155</v>
      </c>
      <c r="AU527" s="155" t="s">
        <v>153</v>
      </c>
      <c r="AV527" s="12" t="s">
        <v>153</v>
      </c>
      <c r="AW527" s="12" t="s">
        <v>31</v>
      </c>
      <c r="AX527" s="12" t="s">
        <v>75</v>
      </c>
      <c r="AY527" s="155" t="s">
        <v>145</v>
      </c>
    </row>
    <row r="528" spans="2:51" s="12" customFormat="1">
      <c r="B528" s="153"/>
      <c r="D528" s="154" t="s">
        <v>155</v>
      </c>
      <c r="E528" s="155" t="s">
        <v>1</v>
      </c>
      <c r="F528" s="156" t="s">
        <v>508</v>
      </c>
      <c r="H528" s="157">
        <v>5.36</v>
      </c>
      <c r="I528" s="158"/>
      <c r="L528" s="153"/>
      <c r="M528" s="159"/>
      <c r="T528" s="160"/>
      <c r="AT528" s="155" t="s">
        <v>155</v>
      </c>
      <c r="AU528" s="155" t="s">
        <v>153</v>
      </c>
      <c r="AV528" s="12" t="s">
        <v>153</v>
      </c>
      <c r="AW528" s="12" t="s">
        <v>31</v>
      </c>
      <c r="AX528" s="12" t="s">
        <v>75</v>
      </c>
      <c r="AY528" s="155" t="s">
        <v>145</v>
      </c>
    </row>
    <row r="529" spans="2:51" s="12" customFormat="1">
      <c r="B529" s="153"/>
      <c r="D529" s="154" t="s">
        <v>155</v>
      </c>
      <c r="E529" s="155" t="s">
        <v>1</v>
      </c>
      <c r="F529" s="156" t="s">
        <v>509</v>
      </c>
      <c r="H529" s="157">
        <v>5.36</v>
      </c>
      <c r="I529" s="158"/>
      <c r="L529" s="153"/>
      <c r="M529" s="159"/>
      <c r="T529" s="160"/>
      <c r="AT529" s="155" t="s">
        <v>155</v>
      </c>
      <c r="AU529" s="155" t="s">
        <v>153</v>
      </c>
      <c r="AV529" s="12" t="s">
        <v>153</v>
      </c>
      <c r="AW529" s="12" t="s">
        <v>31</v>
      </c>
      <c r="AX529" s="12" t="s">
        <v>75</v>
      </c>
      <c r="AY529" s="155" t="s">
        <v>145</v>
      </c>
    </row>
    <row r="530" spans="2:51" s="12" customFormat="1">
      <c r="B530" s="153"/>
      <c r="D530" s="154" t="s">
        <v>155</v>
      </c>
      <c r="E530" s="155" t="s">
        <v>1</v>
      </c>
      <c r="F530" s="156" t="s">
        <v>510</v>
      </c>
      <c r="H530" s="157">
        <v>4.556</v>
      </c>
      <c r="I530" s="158"/>
      <c r="L530" s="153"/>
      <c r="M530" s="159"/>
      <c r="T530" s="160"/>
      <c r="AT530" s="155" t="s">
        <v>155</v>
      </c>
      <c r="AU530" s="155" t="s">
        <v>153</v>
      </c>
      <c r="AV530" s="12" t="s">
        <v>153</v>
      </c>
      <c r="AW530" s="12" t="s">
        <v>31</v>
      </c>
      <c r="AX530" s="12" t="s">
        <v>75</v>
      </c>
      <c r="AY530" s="155" t="s">
        <v>145</v>
      </c>
    </row>
    <row r="531" spans="2:51" s="12" customFormat="1">
      <c r="B531" s="153"/>
      <c r="D531" s="154" t="s">
        <v>155</v>
      </c>
      <c r="E531" s="155" t="s">
        <v>1</v>
      </c>
      <c r="F531" s="156" t="s">
        <v>511</v>
      </c>
      <c r="H531" s="157">
        <v>5.36</v>
      </c>
      <c r="I531" s="158"/>
      <c r="L531" s="153"/>
      <c r="M531" s="159"/>
      <c r="T531" s="160"/>
      <c r="AT531" s="155" t="s">
        <v>155</v>
      </c>
      <c r="AU531" s="155" t="s">
        <v>153</v>
      </c>
      <c r="AV531" s="12" t="s">
        <v>153</v>
      </c>
      <c r="AW531" s="12" t="s">
        <v>31</v>
      </c>
      <c r="AX531" s="12" t="s">
        <v>75</v>
      </c>
      <c r="AY531" s="155" t="s">
        <v>145</v>
      </c>
    </row>
    <row r="532" spans="2:51" s="12" customFormat="1">
      <c r="B532" s="153"/>
      <c r="D532" s="154" t="s">
        <v>155</v>
      </c>
      <c r="E532" s="155" t="s">
        <v>1</v>
      </c>
      <c r="F532" s="156" t="s">
        <v>512</v>
      </c>
      <c r="H532" s="157">
        <v>5.36</v>
      </c>
      <c r="I532" s="158"/>
      <c r="L532" s="153"/>
      <c r="M532" s="159"/>
      <c r="T532" s="160"/>
      <c r="AT532" s="155" t="s">
        <v>155</v>
      </c>
      <c r="AU532" s="155" t="s">
        <v>153</v>
      </c>
      <c r="AV532" s="12" t="s">
        <v>153</v>
      </c>
      <c r="AW532" s="12" t="s">
        <v>31</v>
      </c>
      <c r="AX532" s="12" t="s">
        <v>75</v>
      </c>
      <c r="AY532" s="155" t="s">
        <v>145</v>
      </c>
    </row>
    <row r="533" spans="2:51" s="12" customFormat="1">
      <c r="B533" s="153"/>
      <c r="D533" s="154" t="s">
        <v>155</v>
      </c>
      <c r="E533" s="155" t="s">
        <v>1</v>
      </c>
      <c r="F533" s="156" t="s">
        <v>513</v>
      </c>
      <c r="H533" s="157">
        <v>5.36</v>
      </c>
      <c r="I533" s="158"/>
      <c r="L533" s="153"/>
      <c r="M533" s="159"/>
      <c r="T533" s="160"/>
      <c r="AT533" s="155" t="s">
        <v>155</v>
      </c>
      <c r="AU533" s="155" t="s">
        <v>153</v>
      </c>
      <c r="AV533" s="12" t="s">
        <v>153</v>
      </c>
      <c r="AW533" s="12" t="s">
        <v>31</v>
      </c>
      <c r="AX533" s="12" t="s">
        <v>75</v>
      </c>
      <c r="AY533" s="155" t="s">
        <v>145</v>
      </c>
    </row>
    <row r="534" spans="2:51" s="12" customFormat="1">
      <c r="B534" s="153"/>
      <c r="D534" s="154" t="s">
        <v>155</v>
      </c>
      <c r="E534" s="155" t="s">
        <v>1</v>
      </c>
      <c r="F534" s="156" t="s">
        <v>514</v>
      </c>
      <c r="H534" s="157">
        <v>5.36</v>
      </c>
      <c r="I534" s="158"/>
      <c r="L534" s="153"/>
      <c r="M534" s="159"/>
      <c r="T534" s="160"/>
      <c r="AT534" s="155" t="s">
        <v>155</v>
      </c>
      <c r="AU534" s="155" t="s">
        <v>153</v>
      </c>
      <c r="AV534" s="12" t="s">
        <v>153</v>
      </c>
      <c r="AW534" s="12" t="s">
        <v>31</v>
      </c>
      <c r="AX534" s="12" t="s">
        <v>75</v>
      </c>
      <c r="AY534" s="155" t="s">
        <v>145</v>
      </c>
    </row>
    <row r="535" spans="2:51" s="12" customFormat="1">
      <c r="B535" s="153"/>
      <c r="D535" s="154" t="s">
        <v>155</v>
      </c>
      <c r="E535" s="155" t="s">
        <v>1</v>
      </c>
      <c r="F535" s="156" t="s">
        <v>515</v>
      </c>
      <c r="H535" s="157">
        <v>2.68</v>
      </c>
      <c r="I535" s="158"/>
      <c r="L535" s="153"/>
      <c r="M535" s="159"/>
      <c r="T535" s="160"/>
      <c r="AT535" s="155" t="s">
        <v>155</v>
      </c>
      <c r="AU535" s="155" t="s">
        <v>153</v>
      </c>
      <c r="AV535" s="12" t="s">
        <v>153</v>
      </c>
      <c r="AW535" s="12" t="s">
        <v>31</v>
      </c>
      <c r="AX535" s="12" t="s">
        <v>75</v>
      </c>
      <c r="AY535" s="155" t="s">
        <v>145</v>
      </c>
    </row>
    <row r="536" spans="2:51" s="12" customFormat="1">
      <c r="B536" s="153"/>
      <c r="D536" s="154" t="s">
        <v>155</v>
      </c>
      <c r="E536" s="155" t="s">
        <v>1</v>
      </c>
      <c r="F536" s="156" t="s">
        <v>516</v>
      </c>
      <c r="H536" s="157">
        <v>2.68</v>
      </c>
      <c r="I536" s="158"/>
      <c r="L536" s="153"/>
      <c r="M536" s="159"/>
      <c r="T536" s="160"/>
      <c r="AT536" s="155" t="s">
        <v>155</v>
      </c>
      <c r="AU536" s="155" t="s">
        <v>153</v>
      </c>
      <c r="AV536" s="12" t="s">
        <v>153</v>
      </c>
      <c r="AW536" s="12" t="s">
        <v>31</v>
      </c>
      <c r="AX536" s="12" t="s">
        <v>75</v>
      </c>
      <c r="AY536" s="155" t="s">
        <v>145</v>
      </c>
    </row>
    <row r="537" spans="2:51" s="12" customFormat="1">
      <c r="B537" s="153"/>
      <c r="D537" s="154" t="s">
        <v>155</v>
      </c>
      <c r="E537" s="155" t="s">
        <v>1</v>
      </c>
      <c r="F537" s="156" t="s">
        <v>517</v>
      </c>
      <c r="H537" s="157">
        <v>5.36</v>
      </c>
      <c r="I537" s="158"/>
      <c r="L537" s="153"/>
      <c r="M537" s="159"/>
      <c r="T537" s="160"/>
      <c r="AT537" s="155" t="s">
        <v>155</v>
      </c>
      <c r="AU537" s="155" t="s">
        <v>153</v>
      </c>
      <c r="AV537" s="12" t="s">
        <v>153</v>
      </c>
      <c r="AW537" s="12" t="s">
        <v>31</v>
      </c>
      <c r="AX537" s="12" t="s">
        <v>75</v>
      </c>
      <c r="AY537" s="155" t="s">
        <v>145</v>
      </c>
    </row>
    <row r="538" spans="2:51" s="12" customFormat="1">
      <c r="B538" s="153"/>
      <c r="D538" s="154" t="s">
        <v>155</v>
      </c>
      <c r="E538" s="155" t="s">
        <v>1</v>
      </c>
      <c r="F538" s="156" t="s">
        <v>518</v>
      </c>
      <c r="H538" s="157">
        <v>8.0399999999999991</v>
      </c>
      <c r="I538" s="158"/>
      <c r="L538" s="153"/>
      <c r="M538" s="159"/>
      <c r="T538" s="160"/>
      <c r="AT538" s="155" t="s">
        <v>155</v>
      </c>
      <c r="AU538" s="155" t="s">
        <v>153</v>
      </c>
      <c r="AV538" s="12" t="s">
        <v>153</v>
      </c>
      <c r="AW538" s="12" t="s">
        <v>31</v>
      </c>
      <c r="AX538" s="12" t="s">
        <v>75</v>
      </c>
      <c r="AY538" s="155" t="s">
        <v>145</v>
      </c>
    </row>
    <row r="539" spans="2:51" s="12" customFormat="1">
      <c r="B539" s="153"/>
      <c r="D539" s="154" t="s">
        <v>155</v>
      </c>
      <c r="E539" s="155" t="s">
        <v>1</v>
      </c>
      <c r="F539" s="156" t="s">
        <v>519</v>
      </c>
      <c r="H539" s="157">
        <v>5.36</v>
      </c>
      <c r="I539" s="158"/>
      <c r="L539" s="153"/>
      <c r="M539" s="159"/>
      <c r="T539" s="160"/>
      <c r="AT539" s="155" t="s">
        <v>155</v>
      </c>
      <c r="AU539" s="155" t="s">
        <v>153</v>
      </c>
      <c r="AV539" s="12" t="s">
        <v>153</v>
      </c>
      <c r="AW539" s="12" t="s">
        <v>31</v>
      </c>
      <c r="AX539" s="12" t="s">
        <v>75</v>
      </c>
      <c r="AY539" s="155" t="s">
        <v>145</v>
      </c>
    </row>
    <row r="540" spans="2:51" s="12" customFormat="1">
      <c r="B540" s="153"/>
      <c r="D540" s="154" t="s">
        <v>155</v>
      </c>
      <c r="E540" s="155" t="s">
        <v>1</v>
      </c>
      <c r="F540" s="156" t="s">
        <v>520</v>
      </c>
      <c r="H540" s="157">
        <v>5.36</v>
      </c>
      <c r="I540" s="158"/>
      <c r="L540" s="153"/>
      <c r="M540" s="159"/>
      <c r="T540" s="160"/>
      <c r="AT540" s="155" t="s">
        <v>155</v>
      </c>
      <c r="AU540" s="155" t="s">
        <v>153</v>
      </c>
      <c r="AV540" s="12" t="s">
        <v>153</v>
      </c>
      <c r="AW540" s="12" t="s">
        <v>31</v>
      </c>
      <c r="AX540" s="12" t="s">
        <v>75</v>
      </c>
      <c r="AY540" s="155" t="s">
        <v>145</v>
      </c>
    </row>
    <row r="541" spans="2:51" s="12" customFormat="1">
      <c r="B541" s="153"/>
      <c r="D541" s="154" t="s">
        <v>155</v>
      </c>
      <c r="E541" s="155" t="s">
        <v>1</v>
      </c>
      <c r="F541" s="156" t="s">
        <v>521</v>
      </c>
      <c r="H541" s="157">
        <v>5.36</v>
      </c>
      <c r="I541" s="158"/>
      <c r="L541" s="153"/>
      <c r="M541" s="159"/>
      <c r="T541" s="160"/>
      <c r="AT541" s="155" t="s">
        <v>155</v>
      </c>
      <c r="AU541" s="155" t="s">
        <v>153</v>
      </c>
      <c r="AV541" s="12" t="s">
        <v>153</v>
      </c>
      <c r="AW541" s="12" t="s">
        <v>31</v>
      </c>
      <c r="AX541" s="12" t="s">
        <v>75</v>
      </c>
      <c r="AY541" s="155" t="s">
        <v>145</v>
      </c>
    </row>
    <row r="542" spans="2:51" s="12" customFormat="1">
      <c r="B542" s="153"/>
      <c r="D542" s="154" t="s">
        <v>155</v>
      </c>
      <c r="E542" s="155" t="s">
        <v>1</v>
      </c>
      <c r="F542" s="156" t="s">
        <v>522</v>
      </c>
      <c r="H542" s="157">
        <v>5.36</v>
      </c>
      <c r="I542" s="158"/>
      <c r="L542" s="153"/>
      <c r="M542" s="159"/>
      <c r="T542" s="160"/>
      <c r="AT542" s="155" t="s">
        <v>155</v>
      </c>
      <c r="AU542" s="155" t="s">
        <v>153</v>
      </c>
      <c r="AV542" s="12" t="s">
        <v>153</v>
      </c>
      <c r="AW542" s="12" t="s">
        <v>31</v>
      </c>
      <c r="AX542" s="12" t="s">
        <v>75</v>
      </c>
      <c r="AY542" s="155" t="s">
        <v>145</v>
      </c>
    </row>
    <row r="543" spans="2:51" s="12" customFormat="1">
      <c r="B543" s="153"/>
      <c r="D543" s="154" t="s">
        <v>155</v>
      </c>
      <c r="E543" s="155" t="s">
        <v>1</v>
      </c>
      <c r="F543" s="156" t="s">
        <v>523</v>
      </c>
      <c r="H543" s="157">
        <v>5.36</v>
      </c>
      <c r="I543" s="158"/>
      <c r="L543" s="153"/>
      <c r="M543" s="159"/>
      <c r="T543" s="160"/>
      <c r="AT543" s="155" t="s">
        <v>155</v>
      </c>
      <c r="AU543" s="155" t="s">
        <v>153</v>
      </c>
      <c r="AV543" s="12" t="s">
        <v>153</v>
      </c>
      <c r="AW543" s="12" t="s">
        <v>31</v>
      </c>
      <c r="AX543" s="12" t="s">
        <v>75</v>
      </c>
      <c r="AY543" s="155" t="s">
        <v>145</v>
      </c>
    </row>
    <row r="544" spans="2:51" s="12" customFormat="1">
      <c r="B544" s="153"/>
      <c r="D544" s="154" t="s">
        <v>155</v>
      </c>
      <c r="E544" s="155" t="s">
        <v>1</v>
      </c>
      <c r="F544" s="156" t="s">
        <v>524</v>
      </c>
      <c r="H544" s="157">
        <v>5.7619999999999996</v>
      </c>
      <c r="I544" s="158"/>
      <c r="L544" s="153"/>
      <c r="M544" s="159"/>
      <c r="T544" s="160"/>
      <c r="AT544" s="155" t="s">
        <v>155</v>
      </c>
      <c r="AU544" s="155" t="s">
        <v>153</v>
      </c>
      <c r="AV544" s="12" t="s">
        <v>153</v>
      </c>
      <c r="AW544" s="12" t="s">
        <v>31</v>
      </c>
      <c r="AX544" s="12" t="s">
        <v>75</v>
      </c>
      <c r="AY544" s="155" t="s">
        <v>145</v>
      </c>
    </row>
    <row r="545" spans="2:51" s="12" customFormat="1">
      <c r="B545" s="153"/>
      <c r="D545" s="154" t="s">
        <v>155</v>
      </c>
      <c r="E545" s="155" t="s">
        <v>1</v>
      </c>
      <c r="F545" s="156" t="s">
        <v>525</v>
      </c>
      <c r="H545" s="157">
        <v>5.94</v>
      </c>
      <c r="I545" s="158"/>
      <c r="L545" s="153"/>
      <c r="M545" s="159"/>
      <c r="T545" s="160"/>
      <c r="AT545" s="155" t="s">
        <v>155</v>
      </c>
      <c r="AU545" s="155" t="s">
        <v>153</v>
      </c>
      <c r="AV545" s="12" t="s">
        <v>153</v>
      </c>
      <c r="AW545" s="12" t="s">
        <v>31</v>
      </c>
      <c r="AX545" s="12" t="s">
        <v>75</v>
      </c>
      <c r="AY545" s="155" t="s">
        <v>145</v>
      </c>
    </row>
    <row r="546" spans="2:51" s="12" customFormat="1">
      <c r="B546" s="153"/>
      <c r="D546" s="154" t="s">
        <v>155</v>
      </c>
      <c r="E546" s="155" t="s">
        <v>1</v>
      </c>
      <c r="F546" s="156" t="s">
        <v>526</v>
      </c>
      <c r="H546" s="157">
        <v>21.065000000000001</v>
      </c>
      <c r="I546" s="158"/>
      <c r="L546" s="153"/>
      <c r="M546" s="159"/>
      <c r="T546" s="160"/>
      <c r="AT546" s="155" t="s">
        <v>155</v>
      </c>
      <c r="AU546" s="155" t="s">
        <v>153</v>
      </c>
      <c r="AV546" s="12" t="s">
        <v>153</v>
      </c>
      <c r="AW546" s="12" t="s">
        <v>31</v>
      </c>
      <c r="AX546" s="12" t="s">
        <v>75</v>
      </c>
      <c r="AY546" s="155" t="s">
        <v>145</v>
      </c>
    </row>
    <row r="547" spans="2:51" s="12" customFormat="1">
      <c r="B547" s="153"/>
      <c r="D547" s="154" t="s">
        <v>155</v>
      </c>
      <c r="E547" s="155" t="s">
        <v>1</v>
      </c>
      <c r="F547" s="156" t="s">
        <v>527</v>
      </c>
      <c r="H547" s="157">
        <v>20.609000000000002</v>
      </c>
      <c r="I547" s="158"/>
      <c r="L547" s="153"/>
      <c r="M547" s="159"/>
      <c r="T547" s="160"/>
      <c r="AT547" s="155" t="s">
        <v>155</v>
      </c>
      <c r="AU547" s="155" t="s">
        <v>153</v>
      </c>
      <c r="AV547" s="12" t="s">
        <v>153</v>
      </c>
      <c r="AW547" s="12" t="s">
        <v>31</v>
      </c>
      <c r="AX547" s="12" t="s">
        <v>75</v>
      </c>
      <c r="AY547" s="155" t="s">
        <v>145</v>
      </c>
    </row>
    <row r="548" spans="2:51" s="12" customFormat="1">
      <c r="B548" s="153"/>
      <c r="D548" s="154" t="s">
        <v>155</v>
      </c>
      <c r="E548" s="155" t="s">
        <v>1</v>
      </c>
      <c r="F548" s="156" t="s">
        <v>528</v>
      </c>
      <c r="H548" s="157">
        <v>5.36</v>
      </c>
      <c r="I548" s="158"/>
      <c r="L548" s="153"/>
      <c r="M548" s="159"/>
      <c r="T548" s="160"/>
      <c r="AT548" s="155" t="s">
        <v>155</v>
      </c>
      <c r="AU548" s="155" t="s">
        <v>153</v>
      </c>
      <c r="AV548" s="12" t="s">
        <v>153</v>
      </c>
      <c r="AW548" s="12" t="s">
        <v>31</v>
      </c>
      <c r="AX548" s="12" t="s">
        <v>75</v>
      </c>
      <c r="AY548" s="155" t="s">
        <v>145</v>
      </c>
    </row>
    <row r="549" spans="2:51" s="12" customFormat="1">
      <c r="B549" s="153"/>
      <c r="D549" s="154" t="s">
        <v>155</v>
      </c>
      <c r="E549" s="155" t="s">
        <v>1</v>
      </c>
      <c r="F549" s="156" t="s">
        <v>529</v>
      </c>
      <c r="H549" s="157">
        <v>8.0399999999999991</v>
      </c>
      <c r="I549" s="158"/>
      <c r="L549" s="153"/>
      <c r="M549" s="159"/>
      <c r="T549" s="160"/>
      <c r="AT549" s="155" t="s">
        <v>155</v>
      </c>
      <c r="AU549" s="155" t="s">
        <v>153</v>
      </c>
      <c r="AV549" s="12" t="s">
        <v>153</v>
      </c>
      <c r="AW549" s="12" t="s">
        <v>31</v>
      </c>
      <c r="AX549" s="12" t="s">
        <v>75</v>
      </c>
      <c r="AY549" s="155" t="s">
        <v>145</v>
      </c>
    </row>
    <row r="550" spans="2:51" s="12" customFormat="1">
      <c r="B550" s="153"/>
      <c r="D550" s="154" t="s">
        <v>155</v>
      </c>
      <c r="E550" s="155" t="s">
        <v>1</v>
      </c>
      <c r="F550" s="156" t="s">
        <v>530</v>
      </c>
      <c r="H550" s="157">
        <v>5.36</v>
      </c>
      <c r="I550" s="158"/>
      <c r="L550" s="153"/>
      <c r="M550" s="159"/>
      <c r="T550" s="160"/>
      <c r="AT550" s="155" t="s">
        <v>155</v>
      </c>
      <c r="AU550" s="155" t="s">
        <v>153</v>
      </c>
      <c r="AV550" s="12" t="s">
        <v>153</v>
      </c>
      <c r="AW550" s="12" t="s">
        <v>31</v>
      </c>
      <c r="AX550" s="12" t="s">
        <v>75</v>
      </c>
      <c r="AY550" s="155" t="s">
        <v>145</v>
      </c>
    </row>
    <row r="551" spans="2:51" s="15" customFormat="1">
      <c r="B551" s="174"/>
      <c r="D551" s="154" t="s">
        <v>155</v>
      </c>
      <c r="E551" s="175" t="s">
        <v>1</v>
      </c>
      <c r="F551" s="176" t="s">
        <v>220</v>
      </c>
      <c r="H551" s="177">
        <v>191.93200000000004</v>
      </c>
      <c r="I551" s="178"/>
      <c r="L551" s="174"/>
      <c r="M551" s="179"/>
      <c r="T551" s="180"/>
      <c r="AT551" s="175" t="s">
        <v>155</v>
      </c>
      <c r="AU551" s="175" t="s">
        <v>153</v>
      </c>
      <c r="AV551" s="15" t="s">
        <v>146</v>
      </c>
      <c r="AW551" s="15" t="s">
        <v>31</v>
      </c>
      <c r="AX551" s="15" t="s">
        <v>75</v>
      </c>
      <c r="AY551" s="175" t="s">
        <v>145</v>
      </c>
    </row>
    <row r="552" spans="2:51" s="14" customFormat="1">
      <c r="B552" s="168"/>
      <c r="D552" s="154" t="s">
        <v>155</v>
      </c>
      <c r="E552" s="169" t="s">
        <v>1</v>
      </c>
      <c r="F552" s="170" t="s">
        <v>226</v>
      </c>
      <c r="H552" s="169" t="s">
        <v>1</v>
      </c>
      <c r="I552" s="171"/>
      <c r="L552" s="168"/>
      <c r="M552" s="172"/>
      <c r="T552" s="173"/>
      <c r="AT552" s="169" t="s">
        <v>155</v>
      </c>
      <c r="AU552" s="169" t="s">
        <v>153</v>
      </c>
      <c r="AV552" s="14" t="s">
        <v>83</v>
      </c>
      <c r="AW552" s="14" t="s">
        <v>31</v>
      </c>
      <c r="AX552" s="14" t="s">
        <v>75</v>
      </c>
      <c r="AY552" s="169" t="s">
        <v>145</v>
      </c>
    </row>
    <row r="553" spans="2:51" s="12" customFormat="1">
      <c r="B553" s="153"/>
      <c r="D553" s="154" t="s">
        <v>155</v>
      </c>
      <c r="E553" s="155" t="s">
        <v>1</v>
      </c>
      <c r="F553" s="156" t="s">
        <v>531</v>
      </c>
      <c r="H553" s="157">
        <v>10.050000000000001</v>
      </c>
      <c r="I553" s="158"/>
      <c r="L553" s="153"/>
      <c r="M553" s="159"/>
      <c r="T553" s="160"/>
      <c r="AT553" s="155" t="s">
        <v>155</v>
      </c>
      <c r="AU553" s="155" t="s">
        <v>153</v>
      </c>
      <c r="AV553" s="12" t="s">
        <v>153</v>
      </c>
      <c r="AW553" s="12" t="s">
        <v>31</v>
      </c>
      <c r="AX553" s="12" t="s">
        <v>75</v>
      </c>
      <c r="AY553" s="155" t="s">
        <v>145</v>
      </c>
    </row>
    <row r="554" spans="2:51" s="12" customFormat="1">
      <c r="B554" s="153"/>
      <c r="D554" s="154" t="s">
        <v>155</v>
      </c>
      <c r="E554" s="155" t="s">
        <v>1</v>
      </c>
      <c r="F554" s="156" t="s">
        <v>532</v>
      </c>
      <c r="H554" s="157">
        <v>5.36</v>
      </c>
      <c r="I554" s="158"/>
      <c r="L554" s="153"/>
      <c r="M554" s="159"/>
      <c r="T554" s="160"/>
      <c r="AT554" s="155" t="s">
        <v>155</v>
      </c>
      <c r="AU554" s="155" t="s">
        <v>153</v>
      </c>
      <c r="AV554" s="12" t="s">
        <v>153</v>
      </c>
      <c r="AW554" s="12" t="s">
        <v>31</v>
      </c>
      <c r="AX554" s="12" t="s">
        <v>75</v>
      </c>
      <c r="AY554" s="155" t="s">
        <v>145</v>
      </c>
    </row>
    <row r="555" spans="2:51" s="12" customFormat="1">
      <c r="B555" s="153"/>
      <c r="D555" s="154" t="s">
        <v>155</v>
      </c>
      <c r="E555" s="155" t="s">
        <v>1</v>
      </c>
      <c r="F555" s="156" t="s">
        <v>533</v>
      </c>
      <c r="H555" s="157">
        <v>5.36</v>
      </c>
      <c r="I555" s="158"/>
      <c r="L555" s="153"/>
      <c r="M555" s="159"/>
      <c r="T555" s="160"/>
      <c r="AT555" s="155" t="s">
        <v>155</v>
      </c>
      <c r="AU555" s="155" t="s">
        <v>153</v>
      </c>
      <c r="AV555" s="12" t="s">
        <v>153</v>
      </c>
      <c r="AW555" s="12" t="s">
        <v>31</v>
      </c>
      <c r="AX555" s="12" t="s">
        <v>75</v>
      </c>
      <c r="AY555" s="155" t="s">
        <v>145</v>
      </c>
    </row>
    <row r="556" spans="2:51" s="12" customFormat="1">
      <c r="B556" s="153"/>
      <c r="D556" s="154" t="s">
        <v>155</v>
      </c>
      <c r="E556" s="155" t="s">
        <v>1</v>
      </c>
      <c r="F556" s="156" t="s">
        <v>534</v>
      </c>
      <c r="H556" s="157">
        <v>15.571999999999999</v>
      </c>
      <c r="I556" s="158"/>
      <c r="L556" s="153"/>
      <c r="M556" s="159"/>
      <c r="T556" s="160"/>
      <c r="AT556" s="155" t="s">
        <v>155</v>
      </c>
      <c r="AU556" s="155" t="s">
        <v>153</v>
      </c>
      <c r="AV556" s="12" t="s">
        <v>153</v>
      </c>
      <c r="AW556" s="12" t="s">
        <v>31</v>
      </c>
      <c r="AX556" s="12" t="s">
        <v>75</v>
      </c>
      <c r="AY556" s="155" t="s">
        <v>145</v>
      </c>
    </row>
    <row r="557" spans="2:51" s="12" customFormat="1">
      <c r="B557" s="153"/>
      <c r="D557" s="154" t="s">
        <v>155</v>
      </c>
      <c r="E557" s="155" t="s">
        <v>1</v>
      </c>
      <c r="F557" s="156" t="s">
        <v>535</v>
      </c>
      <c r="H557" s="157">
        <v>9.2460000000000004</v>
      </c>
      <c r="I557" s="158"/>
      <c r="L557" s="153"/>
      <c r="M557" s="159"/>
      <c r="T557" s="160"/>
      <c r="AT557" s="155" t="s">
        <v>155</v>
      </c>
      <c r="AU557" s="155" t="s">
        <v>153</v>
      </c>
      <c r="AV557" s="12" t="s">
        <v>153</v>
      </c>
      <c r="AW557" s="12" t="s">
        <v>31</v>
      </c>
      <c r="AX557" s="12" t="s">
        <v>75</v>
      </c>
      <c r="AY557" s="155" t="s">
        <v>145</v>
      </c>
    </row>
    <row r="558" spans="2:51" s="12" customFormat="1">
      <c r="B558" s="153"/>
      <c r="D558" s="154" t="s">
        <v>155</v>
      </c>
      <c r="E558" s="155" t="s">
        <v>1</v>
      </c>
      <c r="F558" s="156" t="s">
        <v>536</v>
      </c>
      <c r="H558" s="157">
        <v>5.7619999999999996</v>
      </c>
      <c r="I558" s="158"/>
      <c r="L558" s="153"/>
      <c r="M558" s="159"/>
      <c r="T558" s="160"/>
      <c r="AT558" s="155" t="s">
        <v>155</v>
      </c>
      <c r="AU558" s="155" t="s">
        <v>153</v>
      </c>
      <c r="AV558" s="12" t="s">
        <v>153</v>
      </c>
      <c r="AW558" s="12" t="s">
        <v>31</v>
      </c>
      <c r="AX558" s="12" t="s">
        <v>75</v>
      </c>
      <c r="AY558" s="155" t="s">
        <v>145</v>
      </c>
    </row>
    <row r="559" spans="2:51" s="12" customFormat="1">
      <c r="B559" s="153"/>
      <c r="D559" s="154" t="s">
        <v>155</v>
      </c>
      <c r="E559" s="155" t="s">
        <v>1</v>
      </c>
      <c r="F559" s="156" t="s">
        <v>537</v>
      </c>
      <c r="H559" s="157">
        <v>5.36</v>
      </c>
      <c r="I559" s="158"/>
      <c r="L559" s="153"/>
      <c r="M559" s="159"/>
      <c r="T559" s="160"/>
      <c r="AT559" s="155" t="s">
        <v>155</v>
      </c>
      <c r="AU559" s="155" t="s">
        <v>153</v>
      </c>
      <c r="AV559" s="12" t="s">
        <v>153</v>
      </c>
      <c r="AW559" s="12" t="s">
        <v>31</v>
      </c>
      <c r="AX559" s="12" t="s">
        <v>75</v>
      </c>
      <c r="AY559" s="155" t="s">
        <v>145</v>
      </c>
    </row>
    <row r="560" spans="2:51" s="12" customFormat="1">
      <c r="B560" s="153"/>
      <c r="D560" s="154" t="s">
        <v>155</v>
      </c>
      <c r="E560" s="155" t="s">
        <v>1</v>
      </c>
      <c r="F560" s="156" t="s">
        <v>538</v>
      </c>
      <c r="H560" s="157">
        <v>5.36</v>
      </c>
      <c r="I560" s="158"/>
      <c r="L560" s="153"/>
      <c r="M560" s="159"/>
      <c r="T560" s="160"/>
      <c r="AT560" s="155" t="s">
        <v>155</v>
      </c>
      <c r="AU560" s="155" t="s">
        <v>153</v>
      </c>
      <c r="AV560" s="12" t="s">
        <v>153</v>
      </c>
      <c r="AW560" s="12" t="s">
        <v>31</v>
      </c>
      <c r="AX560" s="12" t="s">
        <v>75</v>
      </c>
      <c r="AY560" s="155" t="s">
        <v>145</v>
      </c>
    </row>
    <row r="561" spans="2:51" s="12" customFormat="1">
      <c r="B561" s="153"/>
      <c r="D561" s="154" t="s">
        <v>155</v>
      </c>
      <c r="E561" s="155" t="s">
        <v>1</v>
      </c>
      <c r="F561" s="156" t="s">
        <v>539</v>
      </c>
      <c r="H561" s="157">
        <v>4.556</v>
      </c>
      <c r="I561" s="158"/>
      <c r="L561" s="153"/>
      <c r="M561" s="159"/>
      <c r="T561" s="160"/>
      <c r="AT561" s="155" t="s">
        <v>155</v>
      </c>
      <c r="AU561" s="155" t="s">
        <v>153</v>
      </c>
      <c r="AV561" s="12" t="s">
        <v>153</v>
      </c>
      <c r="AW561" s="12" t="s">
        <v>31</v>
      </c>
      <c r="AX561" s="12" t="s">
        <v>75</v>
      </c>
      <c r="AY561" s="155" t="s">
        <v>145</v>
      </c>
    </row>
    <row r="562" spans="2:51" s="12" customFormat="1">
      <c r="B562" s="153"/>
      <c r="D562" s="154" t="s">
        <v>155</v>
      </c>
      <c r="E562" s="155" t="s">
        <v>1</v>
      </c>
      <c r="F562" s="156" t="s">
        <v>540</v>
      </c>
      <c r="H562" s="157">
        <v>5.36</v>
      </c>
      <c r="I562" s="158"/>
      <c r="L562" s="153"/>
      <c r="M562" s="159"/>
      <c r="T562" s="160"/>
      <c r="AT562" s="155" t="s">
        <v>155</v>
      </c>
      <c r="AU562" s="155" t="s">
        <v>153</v>
      </c>
      <c r="AV562" s="12" t="s">
        <v>153</v>
      </c>
      <c r="AW562" s="12" t="s">
        <v>31</v>
      </c>
      <c r="AX562" s="12" t="s">
        <v>75</v>
      </c>
      <c r="AY562" s="155" t="s">
        <v>145</v>
      </c>
    </row>
    <row r="563" spans="2:51" s="12" customFormat="1">
      <c r="B563" s="153"/>
      <c r="D563" s="154" t="s">
        <v>155</v>
      </c>
      <c r="E563" s="155" t="s">
        <v>1</v>
      </c>
      <c r="F563" s="156" t="s">
        <v>541</v>
      </c>
      <c r="H563" s="157">
        <v>5.36</v>
      </c>
      <c r="I563" s="158"/>
      <c r="L563" s="153"/>
      <c r="M563" s="159"/>
      <c r="T563" s="160"/>
      <c r="AT563" s="155" t="s">
        <v>155</v>
      </c>
      <c r="AU563" s="155" t="s">
        <v>153</v>
      </c>
      <c r="AV563" s="12" t="s">
        <v>153</v>
      </c>
      <c r="AW563" s="12" t="s">
        <v>31</v>
      </c>
      <c r="AX563" s="12" t="s">
        <v>75</v>
      </c>
      <c r="AY563" s="155" t="s">
        <v>145</v>
      </c>
    </row>
    <row r="564" spans="2:51" s="12" customFormat="1">
      <c r="B564" s="153"/>
      <c r="D564" s="154" t="s">
        <v>155</v>
      </c>
      <c r="E564" s="155" t="s">
        <v>1</v>
      </c>
      <c r="F564" s="156" t="s">
        <v>542</v>
      </c>
      <c r="H564" s="157">
        <v>5.36</v>
      </c>
      <c r="I564" s="158"/>
      <c r="L564" s="153"/>
      <c r="M564" s="159"/>
      <c r="T564" s="160"/>
      <c r="AT564" s="155" t="s">
        <v>155</v>
      </c>
      <c r="AU564" s="155" t="s">
        <v>153</v>
      </c>
      <c r="AV564" s="12" t="s">
        <v>153</v>
      </c>
      <c r="AW564" s="12" t="s">
        <v>31</v>
      </c>
      <c r="AX564" s="12" t="s">
        <v>75</v>
      </c>
      <c r="AY564" s="155" t="s">
        <v>145</v>
      </c>
    </row>
    <row r="565" spans="2:51" s="12" customFormat="1">
      <c r="B565" s="153"/>
      <c r="D565" s="154" t="s">
        <v>155</v>
      </c>
      <c r="E565" s="155" t="s">
        <v>1</v>
      </c>
      <c r="F565" s="156" t="s">
        <v>543</v>
      </c>
      <c r="H565" s="157">
        <v>5.36</v>
      </c>
      <c r="I565" s="158"/>
      <c r="L565" s="153"/>
      <c r="M565" s="159"/>
      <c r="T565" s="160"/>
      <c r="AT565" s="155" t="s">
        <v>155</v>
      </c>
      <c r="AU565" s="155" t="s">
        <v>153</v>
      </c>
      <c r="AV565" s="12" t="s">
        <v>153</v>
      </c>
      <c r="AW565" s="12" t="s">
        <v>31</v>
      </c>
      <c r="AX565" s="12" t="s">
        <v>75</v>
      </c>
      <c r="AY565" s="155" t="s">
        <v>145</v>
      </c>
    </row>
    <row r="566" spans="2:51" s="12" customFormat="1">
      <c r="B566" s="153"/>
      <c r="D566" s="154" t="s">
        <v>155</v>
      </c>
      <c r="E566" s="155" t="s">
        <v>1</v>
      </c>
      <c r="F566" s="156" t="s">
        <v>544</v>
      </c>
      <c r="H566" s="157">
        <v>2.68</v>
      </c>
      <c r="I566" s="158"/>
      <c r="L566" s="153"/>
      <c r="M566" s="159"/>
      <c r="T566" s="160"/>
      <c r="AT566" s="155" t="s">
        <v>155</v>
      </c>
      <c r="AU566" s="155" t="s">
        <v>153</v>
      </c>
      <c r="AV566" s="12" t="s">
        <v>153</v>
      </c>
      <c r="AW566" s="12" t="s">
        <v>31</v>
      </c>
      <c r="AX566" s="12" t="s">
        <v>75</v>
      </c>
      <c r="AY566" s="155" t="s">
        <v>145</v>
      </c>
    </row>
    <row r="567" spans="2:51" s="12" customFormat="1">
      <c r="B567" s="153"/>
      <c r="D567" s="154" t="s">
        <v>155</v>
      </c>
      <c r="E567" s="155" t="s">
        <v>1</v>
      </c>
      <c r="F567" s="156" t="s">
        <v>545</v>
      </c>
      <c r="H567" s="157">
        <v>2.68</v>
      </c>
      <c r="I567" s="158"/>
      <c r="L567" s="153"/>
      <c r="M567" s="159"/>
      <c r="T567" s="160"/>
      <c r="AT567" s="155" t="s">
        <v>155</v>
      </c>
      <c r="AU567" s="155" t="s">
        <v>153</v>
      </c>
      <c r="AV567" s="12" t="s">
        <v>153</v>
      </c>
      <c r="AW567" s="12" t="s">
        <v>31</v>
      </c>
      <c r="AX567" s="12" t="s">
        <v>75</v>
      </c>
      <c r="AY567" s="155" t="s">
        <v>145</v>
      </c>
    </row>
    <row r="568" spans="2:51" s="12" customFormat="1">
      <c r="B568" s="153"/>
      <c r="D568" s="154" t="s">
        <v>155</v>
      </c>
      <c r="E568" s="155" t="s">
        <v>1</v>
      </c>
      <c r="F568" s="156" t="s">
        <v>546</v>
      </c>
      <c r="H568" s="157">
        <v>5.36</v>
      </c>
      <c r="I568" s="158"/>
      <c r="L568" s="153"/>
      <c r="M568" s="159"/>
      <c r="T568" s="160"/>
      <c r="AT568" s="155" t="s">
        <v>155</v>
      </c>
      <c r="AU568" s="155" t="s">
        <v>153</v>
      </c>
      <c r="AV568" s="12" t="s">
        <v>153</v>
      </c>
      <c r="AW568" s="12" t="s">
        <v>31</v>
      </c>
      <c r="AX568" s="12" t="s">
        <v>75</v>
      </c>
      <c r="AY568" s="155" t="s">
        <v>145</v>
      </c>
    </row>
    <row r="569" spans="2:51" s="12" customFormat="1">
      <c r="B569" s="153"/>
      <c r="D569" s="154" t="s">
        <v>155</v>
      </c>
      <c r="E569" s="155" t="s">
        <v>1</v>
      </c>
      <c r="F569" s="156" t="s">
        <v>547</v>
      </c>
      <c r="H569" s="157">
        <v>8.0399999999999991</v>
      </c>
      <c r="I569" s="158"/>
      <c r="L569" s="153"/>
      <c r="M569" s="159"/>
      <c r="T569" s="160"/>
      <c r="AT569" s="155" t="s">
        <v>155</v>
      </c>
      <c r="AU569" s="155" t="s">
        <v>153</v>
      </c>
      <c r="AV569" s="12" t="s">
        <v>153</v>
      </c>
      <c r="AW569" s="12" t="s">
        <v>31</v>
      </c>
      <c r="AX569" s="12" t="s">
        <v>75</v>
      </c>
      <c r="AY569" s="155" t="s">
        <v>145</v>
      </c>
    </row>
    <row r="570" spans="2:51" s="12" customFormat="1">
      <c r="B570" s="153"/>
      <c r="D570" s="154" t="s">
        <v>155</v>
      </c>
      <c r="E570" s="155" t="s">
        <v>1</v>
      </c>
      <c r="F570" s="156" t="s">
        <v>548</v>
      </c>
      <c r="H570" s="157">
        <v>5.36</v>
      </c>
      <c r="I570" s="158"/>
      <c r="L570" s="153"/>
      <c r="M570" s="159"/>
      <c r="T570" s="160"/>
      <c r="AT570" s="155" t="s">
        <v>155</v>
      </c>
      <c r="AU570" s="155" t="s">
        <v>153</v>
      </c>
      <c r="AV570" s="12" t="s">
        <v>153</v>
      </c>
      <c r="AW570" s="12" t="s">
        <v>31</v>
      </c>
      <c r="AX570" s="12" t="s">
        <v>75</v>
      </c>
      <c r="AY570" s="155" t="s">
        <v>145</v>
      </c>
    </row>
    <row r="571" spans="2:51" s="12" customFormat="1">
      <c r="B571" s="153"/>
      <c r="D571" s="154" t="s">
        <v>155</v>
      </c>
      <c r="E571" s="155" t="s">
        <v>1</v>
      </c>
      <c r="F571" s="156" t="s">
        <v>549</v>
      </c>
      <c r="H571" s="157">
        <v>5.36</v>
      </c>
      <c r="I571" s="158"/>
      <c r="L571" s="153"/>
      <c r="M571" s="159"/>
      <c r="T571" s="160"/>
      <c r="AT571" s="155" t="s">
        <v>155</v>
      </c>
      <c r="AU571" s="155" t="s">
        <v>153</v>
      </c>
      <c r="AV571" s="12" t="s">
        <v>153</v>
      </c>
      <c r="AW571" s="12" t="s">
        <v>31</v>
      </c>
      <c r="AX571" s="12" t="s">
        <v>75</v>
      </c>
      <c r="AY571" s="155" t="s">
        <v>145</v>
      </c>
    </row>
    <row r="572" spans="2:51" s="12" customFormat="1">
      <c r="B572" s="153"/>
      <c r="D572" s="154" t="s">
        <v>155</v>
      </c>
      <c r="E572" s="155" t="s">
        <v>1</v>
      </c>
      <c r="F572" s="156" t="s">
        <v>550</v>
      </c>
      <c r="H572" s="157">
        <v>5.36</v>
      </c>
      <c r="I572" s="158"/>
      <c r="L572" s="153"/>
      <c r="M572" s="159"/>
      <c r="T572" s="160"/>
      <c r="AT572" s="155" t="s">
        <v>155</v>
      </c>
      <c r="AU572" s="155" t="s">
        <v>153</v>
      </c>
      <c r="AV572" s="12" t="s">
        <v>153</v>
      </c>
      <c r="AW572" s="12" t="s">
        <v>31</v>
      </c>
      <c r="AX572" s="12" t="s">
        <v>75</v>
      </c>
      <c r="AY572" s="155" t="s">
        <v>145</v>
      </c>
    </row>
    <row r="573" spans="2:51" s="12" customFormat="1">
      <c r="B573" s="153"/>
      <c r="D573" s="154" t="s">
        <v>155</v>
      </c>
      <c r="E573" s="155" t="s">
        <v>1</v>
      </c>
      <c r="F573" s="156" t="s">
        <v>551</v>
      </c>
      <c r="H573" s="157">
        <v>5.36</v>
      </c>
      <c r="I573" s="158"/>
      <c r="L573" s="153"/>
      <c r="M573" s="159"/>
      <c r="T573" s="160"/>
      <c r="AT573" s="155" t="s">
        <v>155</v>
      </c>
      <c r="AU573" s="155" t="s">
        <v>153</v>
      </c>
      <c r="AV573" s="12" t="s">
        <v>153</v>
      </c>
      <c r="AW573" s="12" t="s">
        <v>31</v>
      </c>
      <c r="AX573" s="12" t="s">
        <v>75</v>
      </c>
      <c r="AY573" s="155" t="s">
        <v>145</v>
      </c>
    </row>
    <row r="574" spans="2:51" s="12" customFormat="1">
      <c r="B574" s="153"/>
      <c r="D574" s="154" t="s">
        <v>155</v>
      </c>
      <c r="E574" s="155" t="s">
        <v>1</v>
      </c>
      <c r="F574" s="156" t="s">
        <v>552</v>
      </c>
      <c r="H574" s="157">
        <v>5.36</v>
      </c>
      <c r="I574" s="158"/>
      <c r="L574" s="153"/>
      <c r="M574" s="159"/>
      <c r="T574" s="160"/>
      <c r="AT574" s="155" t="s">
        <v>155</v>
      </c>
      <c r="AU574" s="155" t="s">
        <v>153</v>
      </c>
      <c r="AV574" s="12" t="s">
        <v>153</v>
      </c>
      <c r="AW574" s="12" t="s">
        <v>31</v>
      </c>
      <c r="AX574" s="12" t="s">
        <v>75</v>
      </c>
      <c r="AY574" s="155" t="s">
        <v>145</v>
      </c>
    </row>
    <row r="575" spans="2:51" s="12" customFormat="1">
      <c r="B575" s="153"/>
      <c r="D575" s="154" t="s">
        <v>155</v>
      </c>
      <c r="E575" s="155" t="s">
        <v>1</v>
      </c>
      <c r="F575" s="156" t="s">
        <v>553</v>
      </c>
      <c r="H575" s="157">
        <v>5.7619999999999996</v>
      </c>
      <c r="I575" s="158"/>
      <c r="L575" s="153"/>
      <c r="M575" s="159"/>
      <c r="T575" s="160"/>
      <c r="AT575" s="155" t="s">
        <v>155</v>
      </c>
      <c r="AU575" s="155" t="s">
        <v>153</v>
      </c>
      <c r="AV575" s="12" t="s">
        <v>153</v>
      </c>
      <c r="AW575" s="12" t="s">
        <v>31</v>
      </c>
      <c r="AX575" s="12" t="s">
        <v>75</v>
      </c>
      <c r="AY575" s="155" t="s">
        <v>145</v>
      </c>
    </row>
    <row r="576" spans="2:51" s="12" customFormat="1">
      <c r="B576" s="153"/>
      <c r="D576" s="154" t="s">
        <v>155</v>
      </c>
      <c r="E576" s="155" t="s">
        <v>1</v>
      </c>
      <c r="F576" s="156" t="s">
        <v>554</v>
      </c>
      <c r="H576" s="157">
        <v>5.94</v>
      </c>
      <c r="I576" s="158"/>
      <c r="L576" s="153"/>
      <c r="M576" s="159"/>
      <c r="T576" s="160"/>
      <c r="AT576" s="155" t="s">
        <v>155</v>
      </c>
      <c r="AU576" s="155" t="s">
        <v>153</v>
      </c>
      <c r="AV576" s="12" t="s">
        <v>153</v>
      </c>
      <c r="AW576" s="12" t="s">
        <v>31</v>
      </c>
      <c r="AX576" s="12" t="s">
        <v>75</v>
      </c>
      <c r="AY576" s="155" t="s">
        <v>145</v>
      </c>
    </row>
    <row r="577" spans="2:65" s="12" customFormat="1">
      <c r="B577" s="153"/>
      <c r="D577" s="154" t="s">
        <v>155</v>
      </c>
      <c r="E577" s="155" t="s">
        <v>1</v>
      </c>
      <c r="F577" s="156" t="s">
        <v>555</v>
      </c>
      <c r="H577" s="157">
        <v>12.757</v>
      </c>
      <c r="I577" s="158"/>
      <c r="L577" s="153"/>
      <c r="M577" s="159"/>
      <c r="T577" s="160"/>
      <c r="AT577" s="155" t="s">
        <v>155</v>
      </c>
      <c r="AU577" s="155" t="s">
        <v>153</v>
      </c>
      <c r="AV577" s="12" t="s">
        <v>153</v>
      </c>
      <c r="AW577" s="12" t="s">
        <v>31</v>
      </c>
      <c r="AX577" s="12" t="s">
        <v>75</v>
      </c>
      <c r="AY577" s="155" t="s">
        <v>145</v>
      </c>
    </row>
    <row r="578" spans="2:65" s="12" customFormat="1">
      <c r="B578" s="153"/>
      <c r="D578" s="154" t="s">
        <v>155</v>
      </c>
      <c r="E578" s="155" t="s">
        <v>1</v>
      </c>
      <c r="F578" s="156" t="s">
        <v>556</v>
      </c>
      <c r="H578" s="157">
        <v>20.609000000000002</v>
      </c>
      <c r="I578" s="158"/>
      <c r="L578" s="153"/>
      <c r="M578" s="159"/>
      <c r="T578" s="160"/>
      <c r="AT578" s="155" t="s">
        <v>155</v>
      </c>
      <c r="AU578" s="155" t="s">
        <v>153</v>
      </c>
      <c r="AV578" s="12" t="s">
        <v>153</v>
      </c>
      <c r="AW578" s="12" t="s">
        <v>31</v>
      </c>
      <c r="AX578" s="12" t="s">
        <v>75</v>
      </c>
      <c r="AY578" s="155" t="s">
        <v>145</v>
      </c>
    </row>
    <row r="579" spans="2:65" s="12" customFormat="1">
      <c r="B579" s="153"/>
      <c r="D579" s="154" t="s">
        <v>155</v>
      </c>
      <c r="E579" s="155" t="s">
        <v>1</v>
      </c>
      <c r="F579" s="156" t="s">
        <v>557</v>
      </c>
      <c r="H579" s="157">
        <v>5.36</v>
      </c>
      <c r="I579" s="158"/>
      <c r="L579" s="153"/>
      <c r="M579" s="159"/>
      <c r="T579" s="160"/>
      <c r="AT579" s="155" t="s">
        <v>155</v>
      </c>
      <c r="AU579" s="155" t="s">
        <v>153</v>
      </c>
      <c r="AV579" s="12" t="s">
        <v>153</v>
      </c>
      <c r="AW579" s="12" t="s">
        <v>31</v>
      </c>
      <c r="AX579" s="12" t="s">
        <v>75</v>
      </c>
      <c r="AY579" s="155" t="s">
        <v>145</v>
      </c>
    </row>
    <row r="580" spans="2:65" s="12" customFormat="1">
      <c r="B580" s="153"/>
      <c r="D580" s="154" t="s">
        <v>155</v>
      </c>
      <c r="E580" s="155" t="s">
        <v>1</v>
      </c>
      <c r="F580" s="156" t="s">
        <v>558</v>
      </c>
      <c r="H580" s="157">
        <v>8.0399999999999991</v>
      </c>
      <c r="I580" s="158"/>
      <c r="L580" s="153"/>
      <c r="M580" s="159"/>
      <c r="T580" s="160"/>
      <c r="AT580" s="155" t="s">
        <v>155</v>
      </c>
      <c r="AU580" s="155" t="s">
        <v>153</v>
      </c>
      <c r="AV580" s="12" t="s">
        <v>153</v>
      </c>
      <c r="AW580" s="12" t="s">
        <v>31</v>
      </c>
      <c r="AX580" s="12" t="s">
        <v>75</v>
      </c>
      <c r="AY580" s="155" t="s">
        <v>145</v>
      </c>
    </row>
    <row r="581" spans="2:65" s="12" customFormat="1">
      <c r="B581" s="153"/>
      <c r="D581" s="154" t="s">
        <v>155</v>
      </c>
      <c r="E581" s="155" t="s">
        <v>1</v>
      </c>
      <c r="F581" s="156" t="s">
        <v>559</v>
      </c>
      <c r="H581" s="157">
        <v>5.36</v>
      </c>
      <c r="I581" s="158"/>
      <c r="L581" s="153"/>
      <c r="M581" s="159"/>
      <c r="T581" s="160"/>
      <c r="AT581" s="155" t="s">
        <v>155</v>
      </c>
      <c r="AU581" s="155" t="s">
        <v>153</v>
      </c>
      <c r="AV581" s="12" t="s">
        <v>153</v>
      </c>
      <c r="AW581" s="12" t="s">
        <v>31</v>
      </c>
      <c r="AX581" s="12" t="s">
        <v>75</v>
      </c>
      <c r="AY581" s="155" t="s">
        <v>145</v>
      </c>
    </row>
    <row r="582" spans="2:65" s="15" customFormat="1">
      <c r="B582" s="174"/>
      <c r="D582" s="154" t="s">
        <v>155</v>
      </c>
      <c r="E582" s="175" t="s">
        <v>1</v>
      </c>
      <c r="F582" s="176" t="s">
        <v>220</v>
      </c>
      <c r="H582" s="177">
        <v>197.45400000000006</v>
      </c>
      <c r="I582" s="178"/>
      <c r="L582" s="174"/>
      <c r="M582" s="179"/>
      <c r="T582" s="180"/>
      <c r="AT582" s="175" t="s">
        <v>155</v>
      </c>
      <c r="AU582" s="175" t="s">
        <v>153</v>
      </c>
      <c r="AV582" s="15" t="s">
        <v>146</v>
      </c>
      <c r="AW582" s="15" t="s">
        <v>31</v>
      </c>
      <c r="AX582" s="15" t="s">
        <v>75</v>
      </c>
      <c r="AY582" s="175" t="s">
        <v>145</v>
      </c>
    </row>
    <row r="583" spans="2:65" s="13" customFormat="1">
      <c r="B583" s="161"/>
      <c r="D583" s="154" t="s">
        <v>155</v>
      </c>
      <c r="E583" s="162" t="s">
        <v>1</v>
      </c>
      <c r="F583" s="163" t="s">
        <v>159</v>
      </c>
      <c r="H583" s="164">
        <v>533.77600000000041</v>
      </c>
      <c r="I583" s="165"/>
      <c r="L583" s="161"/>
      <c r="M583" s="166"/>
      <c r="T583" s="167"/>
      <c r="AT583" s="162" t="s">
        <v>155</v>
      </c>
      <c r="AU583" s="162" t="s">
        <v>153</v>
      </c>
      <c r="AV583" s="13" t="s">
        <v>152</v>
      </c>
      <c r="AW583" s="13" t="s">
        <v>31</v>
      </c>
      <c r="AX583" s="13" t="s">
        <v>83</v>
      </c>
      <c r="AY583" s="162" t="s">
        <v>145</v>
      </c>
    </row>
    <row r="584" spans="2:65" s="1" customFormat="1" ht="37.9" customHeight="1">
      <c r="B584" s="32"/>
      <c r="C584" s="139" t="s">
        <v>560</v>
      </c>
      <c r="D584" s="139" t="s">
        <v>148</v>
      </c>
      <c r="E584" s="140" t="s">
        <v>561</v>
      </c>
      <c r="F584" s="141" t="s">
        <v>562</v>
      </c>
      <c r="G584" s="142" t="s">
        <v>151</v>
      </c>
      <c r="H584" s="143">
        <v>2.5649999999999999</v>
      </c>
      <c r="I584" s="144"/>
      <c r="J584" s="145">
        <f>ROUND(I584*H584,2)</f>
        <v>0</v>
      </c>
      <c r="K584" s="146"/>
      <c r="L584" s="32"/>
      <c r="M584" s="147" t="s">
        <v>1</v>
      </c>
      <c r="N584" s="148" t="s">
        <v>41</v>
      </c>
      <c r="P584" s="149">
        <f>O584*H584</f>
        <v>0</v>
      </c>
      <c r="Q584" s="149">
        <v>0</v>
      </c>
      <c r="R584" s="149">
        <f>Q584*H584</f>
        <v>0</v>
      </c>
      <c r="S584" s="149">
        <v>2.2000000000000002</v>
      </c>
      <c r="T584" s="150">
        <f>S584*H584</f>
        <v>5.6430000000000007</v>
      </c>
      <c r="AR584" s="151" t="s">
        <v>152</v>
      </c>
      <c r="AT584" s="151" t="s">
        <v>148</v>
      </c>
      <c r="AU584" s="151" t="s">
        <v>153</v>
      </c>
      <c r="AY584" s="17" t="s">
        <v>145</v>
      </c>
      <c r="BE584" s="152">
        <f>IF(N584="základná",J584,0)</f>
        <v>0</v>
      </c>
      <c r="BF584" s="152">
        <f>IF(N584="znížená",J584,0)</f>
        <v>0</v>
      </c>
      <c r="BG584" s="152">
        <f>IF(N584="zákl. prenesená",J584,0)</f>
        <v>0</v>
      </c>
      <c r="BH584" s="152">
        <f>IF(N584="zníž. prenesená",J584,0)</f>
        <v>0</v>
      </c>
      <c r="BI584" s="152">
        <f>IF(N584="nulová",J584,0)</f>
        <v>0</v>
      </c>
      <c r="BJ584" s="17" t="s">
        <v>153</v>
      </c>
      <c r="BK584" s="152">
        <f>ROUND(I584*H584,2)</f>
        <v>0</v>
      </c>
      <c r="BL584" s="17" t="s">
        <v>152</v>
      </c>
      <c r="BM584" s="151" t="s">
        <v>563</v>
      </c>
    </row>
    <row r="585" spans="2:65" s="14" customFormat="1">
      <c r="B585" s="168"/>
      <c r="D585" s="154" t="s">
        <v>155</v>
      </c>
      <c r="E585" s="169" t="s">
        <v>1</v>
      </c>
      <c r="F585" s="170" t="s">
        <v>564</v>
      </c>
      <c r="H585" s="169" t="s">
        <v>1</v>
      </c>
      <c r="I585" s="171"/>
      <c r="L585" s="168"/>
      <c r="M585" s="172"/>
      <c r="T585" s="173"/>
      <c r="AT585" s="169" t="s">
        <v>155</v>
      </c>
      <c r="AU585" s="169" t="s">
        <v>153</v>
      </c>
      <c r="AV585" s="14" t="s">
        <v>83</v>
      </c>
      <c r="AW585" s="14" t="s">
        <v>31</v>
      </c>
      <c r="AX585" s="14" t="s">
        <v>75</v>
      </c>
      <c r="AY585" s="169" t="s">
        <v>145</v>
      </c>
    </row>
    <row r="586" spans="2:65" s="12" customFormat="1">
      <c r="B586" s="153"/>
      <c r="D586" s="154" t="s">
        <v>155</v>
      </c>
      <c r="E586" s="155" t="s">
        <v>1</v>
      </c>
      <c r="F586" s="156" t="s">
        <v>565</v>
      </c>
      <c r="H586" s="157">
        <v>0.85499999999999998</v>
      </c>
      <c r="I586" s="158"/>
      <c r="L586" s="153"/>
      <c r="M586" s="159"/>
      <c r="T586" s="160"/>
      <c r="AT586" s="155" t="s">
        <v>155</v>
      </c>
      <c r="AU586" s="155" t="s">
        <v>153</v>
      </c>
      <c r="AV586" s="12" t="s">
        <v>153</v>
      </c>
      <c r="AW586" s="12" t="s">
        <v>31</v>
      </c>
      <c r="AX586" s="12" t="s">
        <v>75</v>
      </c>
      <c r="AY586" s="155" t="s">
        <v>145</v>
      </c>
    </row>
    <row r="587" spans="2:65" s="12" customFormat="1">
      <c r="B587" s="153"/>
      <c r="D587" s="154" t="s">
        <v>155</v>
      </c>
      <c r="E587" s="155" t="s">
        <v>1</v>
      </c>
      <c r="F587" s="156" t="s">
        <v>566</v>
      </c>
      <c r="H587" s="157">
        <v>0.85499999999999998</v>
      </c>
      <c r="I587" s="158"/>
      <c r="L587" s="153"/>
      <c r="M587" s="159"/>
      <c r="T587" s="160"/>
      <c r="AT587" s="155" t="s">
        <v>155</v>
      </c>
      <c r="AU587" s="155" t="s">
        <v>153</v>
      </c>
      <c r="AV587" s="12" t="s">
        <v>153</v>
      </c>
      <c r="AW587" s="12" t="s">
        <v>31</v>
      </c>
      <c r="AX587" s="12" t="s">
        <v>75</v>
      </c>
      <c r="AY587" s="155" t="s">
        <v>145</v>
      </c>
    </row>
    <row r="588" spans="2:65" s="12" customFormat="1">
      <c r="B588" s="153"/>
      <c r="D588" s="154" t="s">
        <v>155</v>
      </c>
      <c r="E588" s="155" t="s">
        <v>1</v>
      </c>
      <c r="F588" s="156" t="s">
        <v>567</v>
      </c>
      <c r="H588" s="157">
        <v>0.85499999999999998</v>
      </c>
      <c r="I588" s="158"/>
      <c r="L588" s="153"/>
      <c r="M588" s="159"/>
      <c r="T588" s="160"/>
      <c r="AT588" s="155" t="s">
        <v>155</v>
      </c>
      <c r="AU588" s="155" t="s">
        <v>153</v>
      </c>
      <c r="AV588" s="12" t="s">
        <v>153</v>
      </c>
      <c r="AW588" s="12" t="s">
        <v>31</v>
      </c>
      <c r="AX588" s="12" t="s">
        <v>75</v>
      </c>
      <c r="AY588" s="155" t="s">
        <v>145</v>
      </c>
    </row>
    <row r="589" spans="2:65" s="13" customFormat="1">
      <c r="B589" s="161"/>
      <c r="D589" s="154" t="s">
        <v>155</v>
      </c>
      <c r="E589" s="162" t="s">
        <v>1</v>
      </c>
      <c r="F589" s="163" t="s">
        <v>159</v>
      </c>
      <c r="H589" s="164">
        <v>2.5649999999999999</v>
      </c>
      <c r="I589" s="165"/>
      <c r="L589" s="161"/>
      <c r="M589" s="166"/>
      <c r="T589" s="167"/>
      <c r="AT589" s="162" t="s">
        <v>155</v>
      </c>
      <c r="AU589" s="162" t="s">
        <v>153</v>
      </c>
      <c r="AV589" s="13" t="s">
        <v>152</v>
      </c>
      <c r="AW589" s="13" t="s">
        <v>31</v>
      </c>
      <c r="AX589" s="13" t="s">
        <v>83</v>
      </c>
      <c r="AY589" s="162" t="s">
        <v>145</v>
      </c>
    </row>
    <row r="590" spans="2:65" s="1" customFormat="1" ht="33" customHeight="1">
      <c r="B590" s="32"/>
      <c r="C590" s="139" t="s">
        <v>568</v>
      </c>
      <c r="D590" s="139" t="s">
        <v>148</v>
      </c>
      <c r="E590" s="140" t="s">
        <v>569</v>
      </c>
      <c r="F590" s="141" t="s">
        <v>570</v>
      </c>
      <c r="G590" s="142" t="s">
        <v>188</v>
      </c>
      <c r="H590" s="143">
        <v>645.923</v>
      </c>
      <c r="I590" s="144"/>
      <c r="J590" s="145">
        <f>ROUND(I590*H590,2)</f>
        <v>0</v>
      </c>
      <c r="K590" s="146"/>
      <c r="L590" s="32"/>
      <c r="M590" s="147" t="s">
        <v>1</v>
      </c>
      <c r="N590" s="148" t="s">
        <v>41</v>
      </c>
      <c r="P590" s="149">
        <f>O590*H590</f>
        <v>0</v>
      </c>
      <c r="Q590" s="149">
        <v>0</v>
      </c>
      <c r="R590" s="149">
        <f>Q590*H590</f>
        <v>0</v>
      </c>
      <c r="S590" s="149">
        <v>0.02</v>
      </c>
      <c r="T590" s="150">
        <f>S590*H590</f>
        <v>12.91846</v>
      </c>
      <c r="AR590" s="151" t="s">
        <v>152</v>
      </c>
      <c r="AT590" s="151" t="s">
        <v>148</v>
      </c>
      <c r="AU590" s="151" t="s">
        <v>153</v>
      </c>
      <c r="AY590" s="17" t="s">
        <v>145</v>
      </c>
      <c r="BE590" s="152">
        <f>IF(N590="základná",J590,0)</f>
        <v>0</v>
      </c>
      <c r="BF590" s="152">
        <f>IF(N590="znížená",J590,0)</f>
        <v>0</v>
      </c>
      <c r="BG590" s="152">
        <f>IF(N590="zákl. prenesená",J590,0)</f>
        <v>0</v>
      </c>
      <c r="BH590" s="152">
        <f>IF(N590="zníž. prenesená",J590,0)</f>
        <v>0</v>
      </c>
      <c r="BI590" s="152">
        <f>IF(N590="nulová",J590,0)</f>
        <v>0</v>
      </c>
      <c r="BJ590" s="17" t="s">
        <v>153</v>
      </c>
      <c r="BK590" s="152">
        <f>ROUND(I590*H590,2)</f>
        <v>0</v>
      </c>
      <c r="BL590" s="17" t="s">
        <v>152</v>
      </c>
      <c r="BM590" s="151" t="s">
        <v>571</v>
      </c>
    </row>
    <row r="591" spans="2:65" s="14" customFormat="1">
      <c r="B591" s="168"/>
      <c r="D591" s="154" t="s">
        <v>155</v>
      </c>
      <c r="E591" s="169" t="s">
        <v>1</v>
      </c>
      <c r="F591" s="170" t="s">
        <v>572</v>
      </c>
      <c r="H591" s="169" t="s">
        <v>1</v>
      </c>
      <c r="I591" s="171"/>
      <c r="L591" s="168"/>
      <c r="M591" s="172"/>
      <c r="T591" s="173"/>
      <c r="AT591" s="169" t="s">
        <v>155</v>
      </c>
      <c r="AU591" s="169" t="s">
        <v>153</v>
      </c>
      <c r="AV591" s="14" t="s">
        <v>83</v>
      </c>
      <c r="AW591" s="14" t="s">
        <v>31</v>
      </c>
      <c r="AX591" s="14" t="s">
        <v>75</v>
      </c>
      <c r="AY591" s="169" t="s">
        <v>145</v>
      </c>
    </row>
    <row r="592" spans="2:65" s="12" customFormat="1" ht="22.5">
      <c r="B592" s="153"/>
      <c r="D592" s="154" t="s">
        <v>155</v>
      </c>
      <c r="E592" s="155" t="s">
        <v>1</v>
      </c>
      <c r="F592" s="156" t="s">
        <v>573</v>
      </c>
      <c r="H592" s="157">
        <v>284.13</v>
      </c>
      <c r="I592" s="158"/>
      <c r="L592" s="153"/>
      <c r="M592" s="159"/>
      <c r="T592" s="160"/>
      <c r="AT592" s="155" t="s">
        <v>155</v>
      </c>
      <c r="AU592" s="155" t="s">
        <v>153</v>
      </c>
      <c r="AV592" s="12" t="s">
        <v>153</v>
      </c>
      <c r="AW592" s="12" t="s">
        <v>31</v>
      </c>
      <c r="AX592" s="12" t="s">
        <v>75</v>
      </c>
      <c r="AY592" s="155" t="s">
        <v>145</v>
      </c>
    </row>
    <row r="593" spans="2:65" s="12" customFormat="1" ht="22.5">
      <c r="B593" s="153"/>
      <c r="D593" s="154" t="s">
        <v>155</v>
      </c>
      <c r="E593" s="155" t="s">
        <v>1</v>
      </c>
      <c r="F593" s="156" t="s">
        <v>574</v>
      </c>
      <c r="H593" s="157">
        <v>196.54</v>
      </c>
      <c r="I593" s="158"/>
      <c r="L593" s="153"/>
      <c r="M593" s="159"/>
      <c r="T593" s="160"/>
      <c r="AT593" s="155" t="s">
        <v>155</v>
      </c>
      <c r="AU593" s="155" t="s">
        <v>153</v>
      </c>
      <c r="AV593" s="12" t="s">
        <v>153</v>
      </c>
      <c r="AW593" s="12" t="s">
        <v>31</v>
      </c>
      <c r="AX593" s="12" t="s">
        <v>75</v>
      </c>
      <c r="AY593" s="155" t="s">
        <v>145</v>
      </c>
    </row>
    <row r="594" spans="2:65" s="12" customFormat="1" ht="22.5">
      <c r="B594" s="153"/>
      <c r="D594" s="154" t="s">
        <v>155</v>
      </c>
      <c r="E594" s="155" t="s">
        <v>1</v>
      </c>
      <c r="F594" s="156" t="s">
        <v>575</v>
      </c>
      <c r="H594" s="157">
        <v>80.97</v>
      </c>
      <c r="I594" s="158"/>
      <c r="L594" s="153"/>
      <c r="M594" s="159"/>
      <c r="T594" s="160"/>
      <c r="AT594" s="155" t="s">
        <v>155</v>
      </c>
      <c r="AU594" s="155" t="s">
        <v>153</v>
      </c>
      <c r="AV594" s="12" t="s">
        <v>153</v>
      </c>
      <c r="AW594" s="12" t="s">
        <v>31</v>
      </c>
      <c r="AX594" s="12" t="s">
        <v>75</v>
      </c>
      <c r="AY594" s="155" t="s">
        <v>145</v>
      </c>
    </row>
    <row r="595" spans="2:65" s="12" customFormat="1">
      <c r="B595" s="153"/>
      <c r="D595" s="154" t="s">
        <v>155</v>
      </c>
      <c r="E595" s="155" t="s">
        <v>1</v>
      </c>
      <c r="F595" s="156" t="s">
        <v>427</v>
      </c>
      <c r="H595" s="157">
        <v>84.283000000000001</v>
      </c>
      <c r="I595" s="158"/>
      <c r="L595" s="153"/>
      <c r="M595" s="159"/>
      <c r="T595" s="160"/>
      <c r="AT595" s="155" t="s">
        <v>155</v>
      </c>
      <c r="AU595" s="155" t="s">
        <v>153</v>
      </c>
      <c r="AV595" s="12" t="s">
        <v>153</v>
      </c>
      <c r="AW595" s="12" t="s">
        <v>31</v>
      </c>
      <c r="AX595" s="12" t="s">
        <v>75</v>
      </c>
      <c r="AY595" s="155" t="s">
        <v>145</v>
      </c>
    </row>
    <row r="596" spans="2:65" s="13" customFormat="1">
      <c r="B596" s="161"/>
      <c r="D596" s="154" t="s">
        <v>155</v>
      </c>
      <c r="E596" s="162" t="s">
        <v>1</v>
      </c>
      <c r="F596" s="163" t="s">
        <v>159</v>
      </c>
      <c r="H596" s="164">
        <v>645.923</v>
      </c>
      <c r="I596" s="165"/>
      <c r="L596" s="161"/>
      <c r="M596" s="166"/>
      <c r="T596" s="167"/>
      <c r="AT596" s="162" t="s">
        <v>155</v>
      </c>
      <c r="AU596" s="162" t="s">
        <v>153</v>
      </c>
      <c r="AV596" s="13" t="s">
        <v>152</v>
      </c>
      <c r="AW596" s="13" t="s">
        <v>31</v>
      </c>
      <c r="AX596" s="13" t="s">
        <v>83</v>
      </c>
      <c r="AY596" s="162" t="s">
        <v>145</v>
      </c>
    </row>
    <row r="597" spans="2:65" s="1" customFormat="1" ht="16.5" customHeight="1">
      <c r="B597" s="32"/>
      <c r="C597" s="139" t="s">
        <v>576</v>
      </c>
      <c r="D597" s="139" t="s">
        <v>148</v>
      </c>
      <c r="E597" s="140" t="s">
        <v>577</v>
      </c>
      <c r="F597" s="141" t="s">
        <v>578</v>
      </c>
      <c r="G597" s="142" t="s">
        <v>238</v>
      </c>
      <c r="H597" s="143">
        <v>1510.68</v>
      </c>
      <c r="I597" s="144"/>
      <c r="J597" s="145">
        <f>ROUND(I597*H597,2)</f>
        <v>0</v>
      </c>
      <c r="K597" s="146"/>
      <c r="L597" s="32"/>
      <c r="M597" s="147" t="s">
        <v>1</v>
      </c>
      <c r="N597" s="148" t="s">
        <v>41</v>
      </c>
      <c r="P597" s="149">
        <f>O597*H597</f>
        <v>0</v>
      </c>
      <c r="Q597" s="149">
        <v>0</v>
      </c>
      <c r="R597" s="149">
        <f>Q597*H597</f>
        <v>0</v>
      </c>
      <c r="S597" s="149">
        <v>2E-3</v>
      </c>
      <c r="T597" s="150">
        <f>S597*H597</f>
        <v>3.02136</v>
      </c>
      <c r="AR597" s="151" t="s">
        <v>152</v>
      </c>
      <c r="AT597" s="151" t="s">
        <v>148</v>
      </c>
      <c r="AU597" s="151" t="s">
        <v>153</v>
      </c>
      <c r="AY597" s="17" t="s">
        <v>145</v>
      </c>
      <c r="BE597" s="152">
        <f>IF(N597="základná",J597,0)</f>
        <v>0</v>
      </c>
      <c r="BF597" s="152">
        <f>IF(N597="znížená",J597,0)</f>
        <v>0</v>
      </c>
      <c r="BG597" s="152">
        <f>IF(N597="zákl. prenesená",J597,0)</f>
        <v>0</v>
      </c>
      <c r="BH597" s="152">
        <f>IF(N597="zníž. prenesená",J597,0)</f>
        <v>0</v>
      </c>
      <c r="BI597" s="152">
        <f>IF(N597="nulová",J597,0)</f>
        <v>0</v>
      </c>
      <c r="BJ597" s="17" t="s">
        <v>153</v>
      </c>
      <c r="BK597" s="152">
        <f>ROUND(I597*H597,2)</f>
        <v>0</v>
      </c>
      <c r="BL597" s="17" t="s">
        <v>152</v>
      </c>
      <c r="BM597" s="151" t="s">
        <v>579</v>
      </c>
    </row>
    <row r="598" spans="2:65" s="14" customFormat="1">
      <c r="B598" s="168"/>
      <c r="D598" s="154" t="s">
        <v>155</v>
      </c>
      <c r="E598" s="169" t="s">
        <v>1</v>
      </c>
      <c r="F598" s="170" t="s">
        <v>580</v>
      </c>
      <c r="H598" s="169" t="s">
        <v>1</v>
      </c>
      <c r="I598" s="171"/>
      <c r="L598" s="168"/>
      <c r="M598" s="172"/>
      <c r="T598" s="173"/>
      <c r="AT598" s="169" t="s">
        <v>155</v>
      </c>
      <c r="AU598" s="169" t="s">
        <v>153</v>
      </c>
      <c r="AV598" s="14" t="s">
        <v>83</v>
      </c>
      <c r="AW598" s="14" t="s">
        <v>31</v>
      </c>
      <c r="AX598" s="14" t="s">
        <v>75</v>
      </c>
      <c r="AY598" s="169" t="s">
        <v>145</v>
      </c>
    </row>
    <row r="599" spans="2:65" s="14" customFormat="1">
      <c r="B599" s="168"/>
      <c r="D599" s="154" t="s">
        <v>155</v>
      </c>
      <c r="E599" s="169" t="s">
        <v>1</v>
      </c>
      <c r="F599" s="170" t="s">
        <v>212</v>
      </c>
      <c r="H599" s="169" t="s">
        <v>1</v>
      </c>
      <c r="I599" s="171"/>
      <c r="L599" s="168"/>
      <c r="M599" s="172"/>
      <c r="T599" s="173"/>
      <c r="AT599" s="169" t="s">
        <v>155</v>
      </c>
      <c r="AU599" s="169" t="s">
        <v>153</v>
      </c>
      <c r="AV599" s="14" t="s">
        <v>83</v>
      </c>
      <c r="AW599" s="14" t="s">
        <v>31</v>
      </c>
      <c r="AX599" s="14" t="s">
        <v>75</v>
      </c>
      <c r="AY599" s="169" t="s">
        <v>145</v>
      </c>
    </row>
    <row r="600" spans="2:65" s="12" customFormat="1">
      <c r="B600" s="153"/>
      <c r="D600" s="154" t="s">
        <v>155</v>
      </c>
      <c r="E600" s="155" t="s">
        <v>1</v>
      </c>
      <c r="F600" s="156" t="s">
        <v>581</v>
      </c>
      <c r="H600" s="157">
        <v>15.45</v>
      </c>
      <c r="I600" s="158"/>
      <c r="L600" s="153"/>
      <c r="M600" s="159"/>
      <c r="T600" s="160"/>
      <c r="AT600" s="155" t="s">
        <v>155</v>
      </c>
      <c r="AU600" s="155" t="s">
        <v>153</v>
      </c>
      <c r="AV600" s="12" t="s">
        <v>153</v>
      </c>
      <c r="AW600" s="12" t="s">
        <v>31</v>
      </c>
      <c r="AX600" s="12" t="s">
        <v>75</v>
      </c>
      <c r="AY600" s="155" t="s">
        <v>145</v>
      </c>
    </row>
    <row r="601" spans="2:65" s="12" customFormat="1">
      <c r="B601" s="153"/>
      <c r="D601" s="154" t="s">
        <v>155</v>
      </c>
      <c r="E601" s="155" t="s">
        <v>1</v>
      </c>
      <c r="F601" s="156" t="s">
        <v>582</v>
      </c>
      <c r="H601" s="157">
        <v>63.16</v>
      </c>
      <c r="I601" s="158"/>
      <c r="L601" s="153"/>
      <c r="M601" s="159"/>
      <c r="T601" s="160"/>
      <c r="AT601" s="155" t="s">
        <v>155</v>
      </c>
      <c r="AU601" s="155" t="s">
        <v>153</v>
      </c>
      <c r="AV601" s="12" t="s">
        <v>153</v>
      </c>
      <c r="AW601" s="12" t="s">
        <v>31</v>
      </c>
      <c r="AX601" s="12" t="s">
        <v>75</v>
      </c>
      <c r="AY601" s="155" t="s">
        <v>145</v>
      </c>
    </row>
    <row r="602" spans="2:65" s="12" customFormat="1">
      <c r="B602" s="153"/>
      <c r="D602" s="154" t="s">
        <v>155</v>
      </c>
      <c r="E602" s="155" t="s">
        <v>1</v>
      </c>
      <c r="F602" s="156" t="s">
        <v>583</v>
      </c>
      <c r="H602" s="157">
        <v>15.2</v>
      </c>
      <c r="I602" s="158"/>
      <c r="L602" s="153"/>
      <c r="M602" s="159"/>
      <c r="T602" s="160"/>
      <c r="AT602" s="155" t="s">
        <v>155</v>
      </c>
      <c r="AU602" s="155" t="s">
        <v>153</v>
      </c>
      <c r="AV602" s="12" t="s">
        <v>153</v>
      </c>
      <c r="AW602" s="12" t="s">
        <v>31</v>
      </c>
      <c r="AX602" s="12" t="s">
        <v>75</v>
      </c>
      <c r="AY602" s="155" t="s">
        <v>145</v>
      </c>
    </row>
    <row r="603" spans="2:65" s="12" customFormat="1">
      <c r="B603" s="153"/>
      <c r="D603" s="154" t="s">
        <v>155</v>
      </c>
      <c r="E603" s="155" t="s">
        <v>1</v>
      </c>
      <c r="F603" s="156" t="s">
        <v>584</v>
      </c>
      <c r="H603" s="157">
        <v>40.74</v>
      </c>
      <c r="I603" s="158"/>
      <c r="L603" s="153"/>
      <c r="M603" s="159"/>
      <c r="T603" s="160"/>
      <c r="AT603" s="155" t="s">
        <v>155</v>
      </c>
      <c r="AU603" s="155" t="s">
        <v>153</v>
      </c>
      <c r="AV603" s="12" t="s">
        <v>153</v>
      </c>
      <c r="AW603" s="12" t="s">
        <v>31</v>
      </c>
      <c r="AX603" s="12" t="s">
        <v>75</v>
      </c>
      <c r="AY603" s="155" t="s">
        <v>145</v>
      </c>
    </row>
    <row r="604" spans="2:65" s="12" customFormat="1">
      <c r="B604" s="153"/>
      <c r="D604" s="154" t="s">
        <v>155</v>
      </c>
      <c r="E604" s="155" t="s">
        <v>1</v>
      </c>
      <c r="F604" s="156" t="s">
        <v>585</v>
      </c>
      <c r="H604" s="157">
        <v>12.9</v>
      </c>
      <c r="I604" s="158"/>
      <c r="L604" s="153"/>
      <c r="M604" s="159"/>
      <c r="T604" s="160"/>
      <c r="AT604" s="155" t="s">
        <v>155</v>
      </c>
      <c r="AU604" s="155" t="s">
        <v>153</v>
      </c>
      <c r="AV604" s="12" t="s">
        <v>153</v>
      </c>
      <c r="AW604" s="12" t="s">
        <v>31</v>
      </c>
      <c r="AX604" s="12" t="s">
        <v>75</v>
      </c>
      <c r="AY604" s="155" t="s">
        <v>145</v>
      </c>
    </row>
    <row r="605" spans="2:65" s="12" customFormat="1">
      <c r="B605" s="153"/>
      <c r="D605" s="154" t="s">
        <v>155</v>
      </c>
      <c r="E605" s="155" t="s">
        <v>1</v>
      </c>
      <c r="F605" s="156" t="s">
        <v>586</v>
      </c>
      <c r="H605" s="157">
        <v>16.399999999999999</v>
      </c>
      <c r="I605" s="158"/>
      <c r="L605" s="153"/>
      <c r="M605" s="159"/>
      <c r="T605" s="160"/>
      <c r="AT605" s="155" t="s">
        <v>155</v>
      </c>
      <c r="AU605" s="155" t="s">
        <v>153</v>
      </c>
      <c r="AV605" s="12" t="s">
        <v>153</v>
      </c>
      <c r="AW605" s="12" t="s">
        <v>31</v>
      </c>
      <c r="AX605" s="12" t="s">
        <v>75</v>
      </c>
      <c r="AY605" s="155" t="s">
        <v>145</v>
      </c>
    </row>
    <row r="606" spans="2:65" s="12" customFormat="1">
      <c r="B606" s="153"/>
      <c r="D606" s="154" t="s">
        <v>155</v>
      </c>
      <c r="E606" s="155" t="s">
        <v>1</v>
      </c>
      <c r="F606" s="156" t="s">
        <v>587</v>
      </c>
      <c r="H606" s="157">
        <v>16.100000000000001</v>
      </c>
      <c r="I606" s="158"/>
      <c r="L606" s="153"/>
      <c r="M606" s="159"/>
      <c r="T606" s="160"/>
      <c r="AT606" s="155" t="s">
        <v>155</v>
      </c>
      <c r="AU606" s="155" t="s">
        <v>153</v>
      </c>
      <c r="AV606" s="12" t="s">
        <v>153</v>
      </c>
      <c r="AW606" s="12" t="s">
        <v>31</v>
      </c>
      <c r="AX606" s="12" t="s">
        <v>75</v>
      </c>
      <c r="AY606" s="155" t="s">
        <v>145</v>
      </c>
    </row>
    <row r="607" spans="2:65" s="12" customFormat="1">
      <c r="B607" s="153"/>
      <c r="D607" s="154" t="s">
        <v>155</v>
      </c>
      <c r="E607" s="155" t="s">
        <v>1</v>
      </c>
      <c r="F607" s="156" t="s">
        <v>588</v>
      </c>
      <c r="H607" s="157">
        <v>16.7</v>
      </c>
      <c r="I607" s="158"/>
      <c r="L607" s="153"/>
      <c r="M607" s="159"/>
      <c r="T607" s="160"/>
      <c r="AT607" s="155" t="s">
        <v>155</v>
      </c>
      <c r="AU607" s="155" t="s">
        <v>153</v>
      </c>
      <c r="AV607" s="12" t="s">
        <v>153</v>
      </c>
      <c r="AW607" s="12" t="s">
        <v>31</v>
      </c>
      <c r="AX607" s="12" t="s">
        <v>75</v>
      </c>
      <c r="AY607" s="155" t="s">
        <v>145</v>
      </c>
    </row>
    <row r="608" spans="2:65" s="12" customFormat="1">
      <c r="B608" s="153"/>
      <c r="D608" s="154" t="s">
        <v>155</v>
      </c>
      <c r="E608" s="155" t="s">
        <v>1</v>
      </c>
      <c r="F608" s="156" t="s">
        <v>589</v>
      </c>
      <c r="H608" s="157">
        <v>16.399999999999999</v>
      </c>
      <c r="I608" s="158"/>
      <c r="L608" s="153"/>
      <c r="M608" s="159"/>
      <c r="T608" s="160"/>
      <c r="AT608" s="155" t="s">
        <v>155</v>
      </c>
      <c r="AU608" s="155" t="s">
        <v>153</v>
      </c>
      <c r="AV608" s="12" t="s">
        <v>153</v>
      </c>
      <c r="AW608" s="12" t="s">
        <v>31</v>
      </c>
      <c r="AX608" s="12" t="s">
        <v>75</v>
      </c>
      <c r="AY608" s="155" t="s">
        <v>145</v>
      </c>
    </row>
    <row r="609" spans="2:51" s="12" customFormat="1">
      <c r="B609" s="153"/>
      <c r="D609" s="154" t="s">
        <v>155</v>
      </c>
      <c r="E609" s="155" t="s">
        <v>1</v>
      </c>
      <c r="F609" s="156" t="s">
        <v>590</v>
      </c>
      <c r="H609" s="157">
        <v>17.46</v>
      </c>
      <c r="I609" s="158"/>
      <c r="L609" s="153"/>
      <c r="M609" s="159"/>
      <c r="T609" s="160"/>
      <c r="AT609" s="155" t="s">
        <v>155</v>
      </c>
      <c r="AU609" s="155" t="s">
        <v>153</v>
      </c>
      <c r="AV609" s="12" t="s">
        <v>153</v>
      </c>
      <c r="AW609" s="12" t="s">
        <v>31</v>
      </c>
      <c r="AX609" s="12" t="s">
        <v>75</v>
      </c>
      <c r="AY609" s="155" t="s">
        <v>145</v>
      </c>
    </row>
    <row r="610" spans="2:51" s="12" customFormat="1">
      <c r="B610" s="153"/>
      <c r="D610" s="154" t="s">
        <v>155</v>
      </c>
      <c r="E610" s="155" t="s">
        <v>1</v>
      </c>
      <c r="F610" s="156" t="s">
        <v>591</v>
      </c>
      <c r="H610" s="157">
        <v>17.46</v>
      </c>
      <c r="I610" s="158"/>
      <c r="L610" s="153"/>
      <c r="M610" s="159"/>
      <c r="T610" s="160"/>
      <c r="AT610" s="155" t="s">
        <v>155</v>
      </c>
      <c r="AU610" s="155" t="s">
        <v>153</v>
      </c>
      <c r="AV610" s="12" t="s">
        <v>153</v>
      </c>
      <c r="AW610" s="12" t="s">
        <v>31</v>
      </c>
      <c r="AX610" s="12" t="s">
        <v>75</v>
      </c>
      <c r="AY610" s="155" t="s">
        <v>145</v>
      </c>
    </row>
    <row r="611" spans="2:51" s="12" customFormat="1">
      <c r="B611" s="153"/>
      <c r="D611" s="154" t="s">
        <v>155</v>
      </c>
      <c r="E611" s="155" t="s">
        <v>1</v>
      </c>
      <c r="F611" s="156" t="s">
        <v>592</v>
      </c>
      <c r="H611" s="157">
        <v>16.399999999999999</v>
      </c>
      <c r="I611" s="158"/>
      <c r="L611" s="153"/>
      <c r="M611" s="159"/>
      <c r="T611" s="160"/>
      <c r="AT611" s="155" t="s">
        <v>155</v>
      </c>
      <c r="AU611" s="155" t="s">
        <v>153</v>
      </c>
      <c r="AV611" s="12" t="s">
        <v>153</v>
      </c>
      <c r="AW611" s="12" t="s">
        <v>31</v>
      </c>
      <c r="AX611" s="12" t="s">
        <v>75</v>
      </c>
      <c r="AY611" s="155" t="s">
        <v>145</v>
      </c>
    </row>
    <row r="612" spans="2:51" s="12" customFormat="1">
      <c r="B612" s="153"/>
      <c r="D612" s="154" t="s">
        <v>155</v>
      </c>
      <c r="E612" s="155" t="s">
        <v>1</v>
      </c>
      <c r="F612" s="156" t="s">
        <v>593</v>
      </c>
      <c r="H612" s="157">
        <v>16.7</v>
      </c>
      <c r="I612" s="158"/>
      <c r="L612" s="153"/>
      <c r="M612" s="159"/>
      <c r="T612" s="160"/>
      <c r="AT612" s="155" t="s">
        <v>155</v>
      </c>
      <c r="AU612" s="155" t="s">
        <v>153</v>
      </c>
      <c r="AV612" s="12" t="s">
        <v>153</v>
      </c>
      <c r="AW612" s="12" t="s">
        <v>31</v>
      </c>
      <c r="AX612" s="12" t="s">
        <v>75</v>
      </c>
      <c r="AY612" s="155" t="s">
        <v>145</v>
      </c>
    </row>
    <row r="613" spans="2:51" s="12" customFormat="1">
      <c r="B613" s="153"/>
      <c r="D613" s="154" t="s">
        <v>155</v>
      </c>
      <c r="E613" s="155" t="s">
        <v>1</v>
      </c>
      <c r="F613" s="156" t="s">
        <v>594</v>
      </c>
      <c r="H613" s="157">
        <v>16.100000000000001</v>
      </c>
      <c r="I613" s="158"/>
      <c r="L613" s="153"/>
      <c r="M613" s="159"/>
      <c r="T613" s="160"/>
      <c r="AT613" s="155" t="s">
        <v>155</v>
      </c>
      <c r="AU613" s="155" t="s">
        <v>153</v>
      </c>
      <c r="AV613" s="12" t="s">
        <v>153</v>
      </c>
      <c r="AW613" s="12" t="s">
        <v>31</v>
      </c>
      <c r="AX613" s="12" t="s">
        <v>75</v>
      </c>
      <c r="AY613" s="155" t="s">
        <v>145</v>
      </c>
    </row>
    <row r="614" spans="2:51" s="12" customFormat="1">
      <c r="B614" s="153"/>
      <c r="D614" s="154" t="s">
        <v>155</v>
      </c>
      <c r="E614" s="155" t="s">
        <v>1</v>
      </c>
      <c r="F614" s="156" t="s">
        <v>595</v>
      </c>
      <c r="H614" s="157">
        <v>16.7</v>
      </c>
      <c r="I614" s="158"/>
      <c r="L614" s="153"/>
      <c r="M614" s="159"/>
      <c r="T614" s="160"/>
      <c r="AT614" s="155" t="s">
        <v>155</v>
      </c>
      <c r="AU614" s="155" t="s">
        <v>153</v>
      </c>
      <c r="AV614" s="12" t="s">
        <v>153</v>
      </c>
      <c r="AW614" s="12" t="s">
        <v>31</v>
      </c>
      <c r="AX614" s="12" t="s">
        <v>75</v>
      </c>
      <c r="AY614" s="155" t="s">
        <v>145</v>
      </c>
    </row>
    <row r="615" spans="2:51" s="12" customFormat="1">
      <c r="B615" s="153"/>
      <c r="D615" s="154" t="s">
        <v>155</v>
      </c>
      <c r="E615" s="155" t="s">
        <v>1</v>
      </c>
      <c r="F615" s="156" t="s">
        <v>596</v>
      </c>
      <c r="H615" s="157">
        <v>16.399999999999999</v>
      </c>
      <c r="I615" s="158"/>
      <c r="L615" s="153"/>
      <c r="M615" s="159"/>
      <c r="T615" s="160"/>
      <c r="AT615" s="155" t="s">
        <v>155</v>
      </c>
      <c r="AU615" s="155" t="s">
        <v>153</v>
      </c>
      <c r="AV615" s="12" t="s">
        <v>153</v>
      </c>
      <c r="AW615" s="12" t="s">
        <v>31</v>
      </c>
      <c r="AX615" s="12" t="s">
        <v>75</v>
      </c>
      <c r="AY615" s="155" t="s">
        <v>145</v>
      </c>
    </row>
    <row r="616" spans="2:51" s="12" customFormat="1">
      <c r="B616" s="153"/>
      <c r="D616" s="154" t="s">
        <v>155</v>
      </c>
      <c r="E616" s="155" t="s">
        <v>1</v>
      </c>
      <c r="F616" s="156" t="s">
        <v>597</v>
      </c>
      <c r="H616" s="157">
        <v>16.399999999999999</v>
      </c>
      <c r="I616" s="158"/>
      <c r="L616" s="153"/>
      <c r="M616" s="159"/>
      <c r="T616" s="160"/>
      <c r="AT616" s="155" t="s">
        <v>155</v>
      </c>
      <c r="AU616" s="155" t="s">
        <v>153</v>
      </c>
      <c r="AV616" s="12" t="s">
        <v>153</v>
      </c>
      <c r="AW616" s="12" t="s">
        <v>31</v>
      </c>
      <c r="AX616" s="12" t="s">
        <v>75</v>
      </c>
      <c r="AY616" s="155" t="s">
        <v>145</v>
      </c>
    </row>
    <row r="617" spans="2:51" s="12" customFormat="1">
      <c r="B617" s="153"/>
      <c r="D617" s="154" t="s">
        <v>155</v>
      </c>
      <c r="E617" s="155" t="s">
        <v>1</v>
      </c>
      <c r="F617" s="156" t="s">
        <v>598</v>
      </c>
      <c r="H617" s="157">
        <v>16.100000000000001</v>
      </c>
      <c r="I617" s="158"/>
      <c r="L617" s="153"/>
      <c r="M617" s="159"/>
      <c r="T617" s="160"/>
      <c r="AT617" s="155" t="s">
        <v>155</v>
      </c>
      <c r="AU617" s="155" t="s">
        <v>153</v>
      </c>
      <c r="AV617" s="12" t="s">
        <v>153</v>
      </c>
      <c r="AW617" s="12" t="s">
        <v>31</v>
      </c>
      <c r="AX617" s="12" t="s">
        <v>75</v>
      </c>
      <c r="AY617" s="155" t="s">
        <v>145</v>
      </c>
    </row>
    <row r="618" spans="2:51" s="12" customFormat="1">
      <c r="B618" s="153"/>
      <c r="D618" s="154" t="s">
        <v>155</v>
      </c>
      <c r="E618" s="155" t="s">
        <v>1</v>
      </c>
      <c r="F618" s="156" t="s">
        <v>599</v>
      </c>
      <c r="H618" s="157">
        <v>16.399999999999999</v>
      </c>
      <c r="I618" s="158"/>
      <c r="L618" s="153"/>
      <c r="M618" s="159"/>
      <c r="T618" s="160"/>
      <c r="AT618" s="155" t="s">
        <v>155</v>
      </c>
      <c r="AU618" s="155" t="s">
        <v>153</v>
      </c>
      <c r="AV618" s="12" t="s">
        <v>153</v>
      </c>
      <c r="AW618" s="12" t="s">
        <v>31</v>
      </c>
      <c r="AX618" s="12" t="s">
        <v>75</v>
      </c>
      <c r="AY618" s="155" t="s">
        <v>145</v>
      </c>
    </row>
    <row r="619" spans="2:51" s="12" customFormat="1">
      <c r="B619" s="153"/>
      <c r="D619" s="154" t="s">
        <v>155</v>
      </c>
      <c r="E619" s="155" t="s">
        <v>1</v>
      </c>
      <c r="F619" s="156" t="s">
        <v>600</v>
      </c>
      <c r="H619" s="157">
        <v>7.7</v>
      </c>
      <c r="I619" s="158"/>
      <c r="L619" s="153"/>
      <c r="M619" s="159"/>
      <c r="T619" s="160"/>
      <c r="AT619" s="155" t="s">
        <v>155</v>
      </c>
      <c r="AU619" s="155" t="s">
        <v>153</v>
      </c>
      <c r="AV619" s="12" t="s">
        <v>153</v>
      </c>
      <c r="AW619" s="12" t="s">
        <v>31</v>
      </c>
      <c r="AX619" s="12" t="s">
        <v>75</v>
      </c>
      <c r="AY619" s="155" t="s">
        <v>145</v>
      </c>
    </row>
    <row r="620" spans="2:51" s="12" customFormat="1">
      <c r="B620" s="153"/>
      <c r="D620" s="154" t="s">
        <v>155</v>
      </c>
      <c r="E620" s="155" t="s">
        <v>1</v>
      </c>
      <c r="F620" s="156" t="s">
        <v>601</v>
      </c>
      <c r="H620" s="157">
        <v>12.9</v>
      </c>
      <c r="I620" s="158"/>
      <c r="L620" s="153"/>
      <c r="M620" s="159"/>
      <c r="T620" s="160"/>
      <c r="AT620" s="155" t="s">
        <v>155</v>
      </c>
      <c r="AU620" s="155" t="s">
        <v>153</v>
      </c>
      <c r="AV620" s="12" t="s">
        <v>153</v>
      </c>
      <c r="AW620" s="12" t="s">
        <v>31</v>
      </c>
      <c r="AX620" s="12" t="s">
        <v>75</v>
      </c>
      <c r="AY620" s="155" t="s">
        <v>145</v>
      </c>
    </row>
    <row r="621" spans="2:51" s="12" customFormat="1">
      <c r="B621" s="153"/>
      <c r="D621" s="154" t="s">
        <v>155</v>
      </c>
      <c r="E621" s="155" t="s">
        <v>1</v>
      </c>
      <c r="F621" s="156" t="s">
        <v>602</v>
      </c>
      <c r="H621" s="157">
        <v>10.75</v>
      </c>
      <c r="I621" s="158"/>
      <c r="L621" s="153"/>
      <c r="M621" s="159"/>
      <c r="T621" s="160"/>
      <c r="AT621" s="155" t="s">
        <v>155</v>
      </c>
      <c r="AU621" s="155" t="s">
        <v>153</v>
      </c>
      <c r="AV621" s="12" t="s">
        <v>153</v>
      </c>
      <c r="AW621" s="12" t="s">
        <v>31</v>
      </c>
      <c r="AX621" s="12" t="s">
        <v>75</v>
      </c>
      <c r="AY621" s="155" t="s">
        <v>145</v>
      </c>
    </row>
    <row r="622" spans="2:51" s="15" customFormat="1">
      <c r="B622" s="174"/>
      <c r="D622" s="154" t="s">
        <v>155</v>
      </c>
      <c r="E622" s="175" t="s">
        <v>1</v>
      </c>
      <c r="F622" s="176" t="s">
        <v>220</v>
      </c>
      <c r="H622" s="177">
        <v>410.51999999999992</v>
      </c>
      <c r="I622" s="178"/>
      <c r="L622" s="174"/>
      <c r="M622" s="179"/>
      <c r="T622" s="180"/>
      <c r="AT622" s="175" t="s">
        <v>155</v>
      </c>
      <c r="AU622" s="175" t="s">
        <v>153</v>
      </c>
      <c r="AV622" s="15" t="s">
        <v>146</v>
      </c>
      <c r="AW622" s="15" t="s">
        <v>31</v>
      </c>
      <c r="AX622" s="15" t="s">
        <v>75</v>
      </c>
      <c r="AY622" s="175" t="s">
        <v>145</v>
      </c>
    </row>
    <row r="623" spans="2:51" s="14" customFormat="1">
      <c r="B623" s="168"/>
      <c r="D623" s="154" t="s">
        <v>155</v>
      </c>
      <c r="E623" s="169" t="s">
        <v>1</v>
      </c>
      <c r="F623" s="170" t="s">
        <v>221</v>
      </c>
      <c r="H623" s="169" t="s">
        <v>1</v>
      </c>
      <c r="I623" s="171"/>
      <c r="L623" s="168"/>
      <c r="M623" s="172"/>
      <c r="T623" s="173"/>
      <c r="AT623" s="169" t="s">
        <v>155</v>
      </c>
      <c r="AU623" s="169" t="s">
        <v>153</v>
      </c>
      <c r="AV623" s="14" t="s">
        <v>83</v>
      </c>
      <c r="AW623" s="14" t="s">
        <v>31</v>
      </c>
      <c r="AX623" s="14" t="s">
        <v>75</v>
      </c>
      <c r="AY623" s="169" t="s">
        <v>145</v>
      </c>
    </row>
    <row r="624" spans="2:51" s="12" customFormat="1">
      <c r="B624" s="153"/>
      <c r="D624" s="154" t="s">
        <v>155</v>
      </c>
      <c r="E624" s="155" t="s">
        <v>1</v>
      </c>
      <c r="F624" s="156" t="s">
        <v>603</v>
      </c>
      <c r="H624" s="157">
        <v>25.55</v>
      </c>
      <c r="I624" s="158"/>
      <c r="L624" s="153"/>
      <c r="M624" s="159"/>
      <c r="T624" s="160"/>
      <c r="AT624" s="155" t="s">
        <v>155</v>
      </c>
      <c r="AU624" s="155" t="s">
        <v>153</v>
      </c>
      <c r="AV624" s="12" t="s">
        <v>153</v>
      </c>
      <c r="AW624" s="12" t="s">
        <v>31</v>
      </c>
      <c r="AX624" s="12" t="s">
        <v>75</v>
      </c>
      <c r="AY624" s="155" t="s">
        <v>145</v>
      </c>
    </row>
    <row r="625" spans="2:51" s="12" customFormat="1">
      <c r="B625" s="153"/>
      <c r="D625" s="154" t="s">
        <v>155</v>
      </c>
      <c r="E625" s="155" t="s">
        <v>1</v>
      </c>
      <c r="F625" s="156" t="s">
        <v>604</v>
      </c>
      <c r="H625" s="157">
        <v>50.56</v>
      </c>
      <c r="I625" s="158"/>
      <c r="L625" s="153"/>
      <c r="M625" s="159"/>
      <c r="T625" s="160"/>
      <c r="AT625" s="155" t="s">
        <v>155</v>
      </c>
      <c r="AU625" s="155" t="s">
        <v>153</v>
      </c>
      <c r="AV625" s="12" t="s">
        <v>153</v>
      </c>
      <c r="AW625" s="12" t="s">
        <v>31</v>
      </c>
      <c r="AX625" s="12" t="s">
        <v>75</v>
      </c>
      <c r="AY625" s="155" t="s">
        <v>145</v>
      </c>
    </row>
    <row r="626" spans="2:51" s="12" customFormat="1">
      <c r="B626" s="153"/>
      <c r="D626" s="154" t="s">
        <v>155</v>
      </c>
      <c r="E626" s="155" t="s">
        <v>1</v>
      </c>
      <c r="F626" s="156" t="s">
        <v>605</v>
      </c>
      <c r="H626" s="157">
        <v>16.399999999999999</v>
      </c>
      <c r="I626" s="158"/>
      <c r="L626" s="153"/>
      <c r="M626" s="159"/>
      <c r="T626" s="160"/>
      <c r="AT626" s="155" t="s">
        <v>155</v>
      </c>
      <c r="AU626" s="155" t="s">
        <v>153</v>
      </c>
      <c r="AV626" s="12" t="s">
        <v>153</v>
      </c>
      <c r="AW626" s="12" t="s">
        <v>31</v>
      </c>
      <c r="AX626" s="12" t="s">
        <v>75</v>
      </c>
      <c r="AY626" s="155" t="s">
        <v>145</v>
      </c>
    </row>
    <row r="627" spans="2:51" s="12" customFormat="1">
      <c r="B627" s="153"/>
      <c r="D627" s="154" t="s">
        <v>155</v>
      </c>
      <c r="E627" s="155" t="s">
        <v>1</v>
      </c>
      <c r="F627" s="156" t="s">
        <v>606</v>
      </c>
      <c r="H627" s="157">
        <v>16.100000000000001</v>
      </c>
      <c r="I627" s="158"/>
      <c r="L627" s="153"/>
      <c r="M627" s="159"/>
      <c r="T627" s="160"/>
      <c r="AT627" s="155" t="s">
        <v>155</v>
      </c>
      <c r="AU627" s="155" t="s">
        <v>153</v>
      </c>
      <c r="AV627" s="12" t="s">
        <v>153</v>
      </c>
      <c r="AW627" s="12" t="s">
        <v>31</v>
      </c>
      <c r="AX627" s="12" t="s">
        <v>75</v>
      </c>
      <c r="AY627" s="155" t="s">
        <v>145</v>
      </c>
    </row>
    <row r="628" spans="2:51" s="12" customFormat="1">
      <c r="B628" s="153"/>
      <c r="D628" s="154" t="s">
        <v>155</v>
      </c>
      <c r="E628" s="155" t="s">
        <v>1</v>
      </c>
      <c r="F628" s="156" t="s">
        <v>607</v>
      </c>
      <c r="H628" s="157">
        <v>27.9</v>
      </c>
      <c r="I628" s="158"/>
      <c r="L628" s="153"/>
      <c r="M628" s="159"/>
      <c r="T628" s="160"/>
      <c r="AT628" s="155" t="s">
        <v>155</v>
      </c>
      <c r="AU628" s="155" t="s">
        <v>153</v>
      </c>
      <c r="AV628" s="12" t="s">
        <v>153</v>
      </c>
      <c r="AW628" s="12" t="s">
        <v>31</v>
      </c>
      <c r="AX628" s="12" t="s">
        <v>75</v>
      </c>
      <c r="AY628" s="155" t="s">
        <v>145</v>
      </c>
    </row>
    <row r="629" spans="2:51" s="12" customFormat="1">
      <c r="B629" s="153"/>
      <c r="D629" s="154" t="s">
        <v>155</v>
      </c>
      <c r="E629" s="155" t="s">
        <v>1</v>
      </c>
      <c r="F629" s="156" t="s">
        <v>608</v>
      </c>
      <c r="H629" s="157">
        <v>16.100000000000001</v>
      </c>
      <c r="I629" s="158"/>
      <c r="L629" s="153"/>
      <c r="M629" s="159"/>
      <c r="T629" s="160"/>
      <c r="AT629" s="155" t="s">
        <v>155</v>
      </c>
      <c r="AU629" s="155" t="s">
        <v>153</v>
      </c>
      <c r="AV629" s="12" t="s">
        <v>153</v>
      </c>
      <c r="AW629" s="12" t="s">
        <v>31</v>
      </c>
      <c r="AX629" s="12" t="s">
        <v>75</v>
      </c>
      <c r="AY629" s="155" t="s">
        <v>145</v>
      </c>
    </row>
    <row r="630" spans="2:51" s="12" customFormat="1">
      <c r="B630" s="153"/>
      <c r="D630" s="154" t="s">
        <v>155</v>
      </c>
      <c r="E630" s="155" t="s">
        <v>1</v>
      </c>
      <c r="F630" s="156" t="s">
        <v>609</v>
      </c>
      <c r="H630" s="157">
        <v>16.399999999999999</v>
      </c>
      <c r="I630" s="158"/>
      <c r="L630" s="153"/>
      <c r="M630" s="159"/>
      <c r="T630" s="160"/>
      <c r="AT630" s="155" t="s">
        <v>155</v>
      </c>
      <c r="AU630" s="155" t="s">
        <v>153</v>
      </c>
      <c r="AV630" s="12" t="s">
        <v>153</v>
      </c>
      <c r="AW630" s="12" t="s">
        <v>31</v>
      </c>
      <c r="AX630" s="12" t="s">
        <v>75</v>
      </c>
      <c r="AY630" s="155" t="s">
        <v>145</v>
      </c>
    </row>
    <row r="631" spans="2:51" s="12" customFormat="1">
      <c r="B631" s="153"/>
      <c r="D631" s="154" t="s">
        <v>155</v>
      </c>
      <c r="E631" s="155" t="s">
        <v>1</v>
      </c>
      <c r="F631" s="156" t="s">
        <v>610</v>
      </c>
      <c r="H631" s="157">
        <v>16.399999999999999</v>
      </c>
      <c r="I631" s="158"/>
      <c r="L631" s="153"/>
      <c r="M631" s="159"/>
      <c r="T631" s="160"/>
      <c r="AT631" s="155" t="s">
        <v>155</v>
      </c>
      <c r="AU631" s="155" t="s">
        <v>153</v>
      </c>
      <c r="AV631" s="12" t="s">
        <v>153</v>
      </c>
      <c r="AW631" s="12" t="s">
        <v>31</v>
      </c>
      <c r="AX631" s="12" t="s">
        <v>75</v>
      </c>
      <c r="AY631" s="155" t="s">
        <v>145</v>
      </c>
    </row>
    <row r="632" spans="2:51" s="12" customFormat="1">
      <c r="B632" s="153"/>
      <c r="D632" s="154" t="s">
        <v>155</v>
      </c>
      <c r="E632" s="155" t="s">
        <v>1</v>
      </c>
      <c r="F632" s="156" t="s">
        <v>611</v>
      </c>
      <c r="H632" s="157">
        <v>12.8</v>
      </c>
      <c r="I632" s="158"/>
      <c r="L632" s="153"/>
      <c r="M632" s="159"/>
      <c r="T632" s="160"/>
      <c r="AT632" s="155" t="s">
        <v>155</v>
      </c>
      <c r="AU632" s="155" t="s">
        <v>153</v>
      </c>
      <c r="AV632" s="12" t="s">
        <v>153</v>
      </c>
      <c r="AW632" s="12" t="s">
        <v>31</v>
      </c>
      <c r="AX632" s="12" t="s">
        <v>75</v>
      </c>
      <c r="AY632" s="155" t="s">
        <v>145</v>
      </c>
    </row>
    <row r="633" spans="2:51" s="12" customFormat="1">
      <c r="B633" s="153"/>
      <c r="D633" s="154" t="s">
        <v>155</v>
      </c>
      <c r="E633" s="155" t="s">
        <v>1</v>
      </c>
      <c r="F633" s="156" t="s">
        <v>612</v>
      </c>
      <c r="H633" s="157">
        <v>16.399999999999999</v>
      </c>
      <c r="I633" s="158"/>
      <c r="L633" s="153"/>
      <c r="M633" s="159"/>
      <c r="T633" s="160"/>
      <c r="AT633" s="155" t="s">
        <v>155</v>
      </c>
      <c r="AU633" s="155" t="s">
        <v>153</v>
      </c>
      <c r="AV633" s="12" t="s">
        <v>153</v>
      </c>
      <c r="AW633" s="12" t="s">
        <v>31</v>
      </c>
      <c r="AX633" s="12" t="s">
        <v>75</v>
      </c>
      <c r="AY633" s="155" t="s">
        <v>145</v>
      </c>
    </row>
    <row r="634" spans="2:51" s="12" customFormat="1">
      <c r="B634" s="153"/>
      <c r="D634" s="154" t="s">
        <v>155</v>
      </c>
      <c r="E634" s="155" t="s">
        <v>1</v>
      </c>
      <c r="F634" s="156" t="s">
        <v>613</v>
      </c>
      <c r="H634" s="157">
        <v>16.100000000000001</v>
      </c>
      <c r="I634" s="158"/>
      <c r="L634" s="153"/>
      <c r="M634" s="159"/>
      <c r="T634" s="160"/>
      <c r="AT634" s="155" t="s">
        <v>155</v>
      </c>
      <c r="AU634" s="155" t="s">
        <v>153</v>
      </c>
      <c r="AV634" s="12" t="s">
        <v>153</v>
      </c>
      <c r="AW634" s="12" t="s">
        <v>31</v>
      </c>
      <c r="AX634" s="12" t="s">
        <v>75</v>
      </c>
      <c r="AY634" s="155" t="s">
        <v>145</v>
      </c>
    </row>
    <row r="635" spans="2:51" s="12" customFormat="1">
      <c r="B635" s="153"/>
      <c r="D635" s="154" t="s">
        <v>155</v>
      </c>
      <c r="E635" s="155" t="s">
        <v>1</v>
      </c>
      <c r="F635" s="156" t="s">
        <v>614</v>
      </c>
      <c r="H635" s="157">
        <v>16.7</v>
      </c>
      <c r="I635" s="158"/>
      <c r="L635" s="153"/>
      <c r="M635" s="159"/>
      <c r="T635" s="160"/>
      <c r="AT635" s="155" t="s">
        <v>155</v>
      </c>
      <c r="AU635" s="155" t="s">
        <v>153</v>
      </c>
      <c r="AV635" s="12" t="s">
        <v>153</v>
      </c>
      <c r="AW635" s="12" t="s">
        <v>31</v>
      </c>
      <c r="AX635" s="12" t="s">
        <v>75</v>
      </c>
      <c r="AY635" s="155" t="s">
        <v>145</v>
      </c>
    </row>
    <row r="636" spans="2:51" s="12" customFormat="1">
      <c r="B636" s="153"/>
      <c r="D636" s="154" t="s">
        <v>155</v>
      </c>
      <c r="E636" s="155" t="s">
        <v>1</v>
      </c>
      <c r="F636" s="156" t="s">
        <v>615</v>
      </c>
      <c r="H636" s="157">
        <v>16.100000000000001</v>
      </c>
      <c r="I636" s="158"/>
      <c r="L636" s="153"/>
      <c r="M636" s="159"/>
      <c r="T636" s="160"/>
      <c r="AT636" s="155" t="s">
        <v>155</v>
      </c>
      <c r="AU636" s="155" t="s">
        <v>153</v>
      </c>
      <c r="AV636" s="12" t="s">
        <v>153</v>
      </c>
      <c r="AW636" s="12" t="s">
        <v>31</v>
      </c>
      <c r="AX636" s="12" t="s">
        <v>75</v>
      </c>
      <c r="AY636" s="155" t="s">
        <v>145</v>
      </c>
    </row>
    <row r="637" spans="2:51" s="12" customFormat="1">
      <c r="B637" s="153"/>
      <c r="D637" s="154" t="s">
        <v>155</v>
      </c>
      <c r="E637" s="155" t="s">
        <v>1</v>
      </c>
      <c r="F637" s="156" t="s">
        <v>616</v>
      </c>
      <c r="H637" s="157">
        <v>16.7</v>
      </c>
      <c r="I637" s="158"/>
      <c r="L637" s="153"/>
      <c r="M637" s="159"/>
      <c r="T637" s="160"/>
      <c r="AT637" s="155" t="s">
        <v>155</v>
      </c>
      <c r="AU637" s="155" t="s">
        <v>153</v>
      </c>
      <c r="AV637" s="12" t="s">
        <v>153</v>
      </c>
      <c r="AW637" s="12" t="s">
        <v>31</v>
      </c>
      <c r="AX637" s="12" t="s">
        <v>75</v>
      </c>
      <c r="AY637" s="155" t="s">
        <v>145</v>
      </c>
    </row>
    <row r="638" spans="2:51" s="12" customFormat="1">
      <c r="B638" s="153"/>
      <c r="D638" s="154" t="s">
        <v>155</v>
      </c>
      <c r="E638" s="155" t="s">
        <v>1</v>
      </c>
      <c r="F638" s="156" t="s">
        <v>617</v>
      </c>
      <c r="H638" s="157">
        <v>16.100000000000001</v>
      </c>
      <c r="I638" s="158"/>
      <c r="L638" s="153"/>
      <c r="M638" s="159"/>
      <c r="T638" s="160"/>
      <c r="AT638" s="155" t="s">
        <v>155</v>
      </c>
      <c r="AU638" s="155" t="s">
        <v>153</v>
      </c>
      <c r="AV638" s="12" t="s">
        <v>153</v>
      </c>
      <c r="AW638" s="12" t="s">
        <v>31</v>
      </c>
      <c r="AX638" s="12" t="s">
        <v>75</v>
      </c>
      <c r="AY638" s="155" t="s">
        <v>145</v>
      </c>
    </row>
    <row r="639" spans="2:51" s="12" customFormat="1">
      <c r="B639" s="153"/>
      <c r="D639" s="154" t="s">
        <v>155</v>
      </c>
      <c r="E639" s="155" t="s">
        <v>1</v>
      </c>
      <c r="F639" s="156" t="s">
        <v>618</v>
      </c>
      <c r="H639" s="157">
        <v>16.7</v>
      </c>
      <c r="I639" s="158"/>
      <c r="L639" s="153"/>
      <c r="M639" s="159"/>
      <c r="T639" s="160"/>
      <c r="AT639" s="155" t="s">
        <v>155</v>
      </c>
      <c r="AU639" s="155" t="s">
        <v>153</v>
      </c>
      <c r="AV639" s="12" t="s">
        <v>153</v>
      </c>
      <c r="AW639" s="12" t="s">
        <v>31</v>
      </c>
      <c r="AX639" s="12" t="s">
        <v>75</v>
      </c>
      <c r="AY639" s="155" t="s">
        <v>145</v>
      </c>
    </row>
    <row r="640" spans="2:51" s="12" customFormat="1">
      <c r="B640" s="153"/>
      <c r="D640" s="154" t="s">
        <v>155</v>
      </c>
      <c r="E640" s="155" t="s">
        <v>1</v>
      </c>
      <c r="F640" s="156" t="s">
        <v>619</v>
      </c>
      <c r="H640" s="157">
        <v>16.399999999999999</v>
      </c>
      <c r="I640" s="158"/>
      <c r="L640" s="153"/>
      <c r="M640" s="159"/>
      <c r="T640" s="160"/>
      <c r="AT640" s="155" t="s">
        <v>155</v>
      </c>
      <c r="AU640" s="155" t="s">
        <v>153</v>
      </c>
      <c r="AV640" s="12" t="s">
        <v>153</v>
      </c>
      <c r="AW640" s="12" t="s">
        <v>31</v>
      </c>
      <c r="AX640" s="12" t="s">
        <v>75</v>
      </c>
      <c r="AY640" s="155" t="s">
        <v>145</v>
      </c>
    </row>
    <row r="641" spans="2:51" s="12" customFormat="1">
      <c r="B641" s="153"/>
      <c r="D641" s="154" t="s">
        <v>155</v>
      </c>
      <c r="E641" s="155" t="s">
        <v>1</v>
      </c>
      <c r="F641" s="156" t="s">
        <v>620</v>
      </c>
      <c r="H641" s="157">
        <v>17.46</v>
      </c>
      <c r="I641" s="158"/>
      <c r="L641" s="153"/>
      <c r="M641" s="159"/>
      <c r="T641" s="160"/>
      <c r="AT641" s="155" t="s">
        <v>155</v>
      </c>
      <c r="AU641" s="155" t="s">
        <v>153</v>
      </c>
      <c r="AV641" s="12" t="s">
        <v>153</v>
      </c>
      <c r="AW641" s="12" t="s">
        <v>31</v>
      </c>
      <c r="AX641" s="12" t="s">
        <v>75</v>
      </c>
      <c r="AY641" s="155" t="s">
        <v>145</v>
      </c>
    </row>
    <row r="642" spans="2:51" s="12" customFormat="1">
      <c r="B642" s="153"/>
      <c r="D642" s="154" t="s">
        <v>155</v>
      </c>
      <c r="E642" s="155" t="s">
        <v>1</v>
      </c>
      <c r="F642" s="156" t="s">
        <v>621</v>
      </c>
      <c r="H642" s="157">
        <v>17.46</v>
      </c>
      <c r="I642" s="158"/>
      <c r="L642" s="153"/>
      <c r="M642" s="159"/>
      <c r="T642" s="160"/>
      <c r="AT642" s="155" t="s">
        <v>155</v>
      </c>
      <c r="AU642" s="155" t="s">
        <v>153</v>
      </c>
      <c r="AV642" s="12" t="s">
        <v>153</v>
      </c>
      <c r="AW642" s="12" t="s">
        <v>31</v>
      </c>
      <c r="AX642" s="12" t="s">
        <v>75</v>
      </c>
      <c r="AY642" s="155" t="s">
        <v>145</v>
      </c>
    </row>
    <row r="643" spans="2:51" s="12" customFormat="1">
      <c r="B643" s="153"/>
      <c r="D643" s="154" t="s">
        <v>155</v>
      </c>
      <c r="E643" s="155" t="s">
        <v>1</v>
      </c>
      <c r="F643" s="156" t="s">
        <v>622</v>
      </c>
      <c r="H643" s="157">
        <v>16.399999999999999</v>
      </c>
      <c r="I643" s="158"/>
      <c r="L643" s="153"/>
      <c r="M643" s="159"/>
      <c r="T643" s="160"/>
      <c r="AT643" s="155" t="s">
        <v>155</v>
      </c>
      <c r="AU643" s="155" t="s">
        <v>153</v>
      </c>
      <c r="AV643" s="12" t="s">
        <v>153</v>
      </c>
      <c r="AW643" s="12" t="s">
        <v>31</v>
      </c>
      <c r="AX643" s="12" t="s">
        <v>75</v>
      </c>
      <c r="AY643" s="155" t="s">
        <v>145</v>
      </c>
    </row>
    <row r="644" spans="2:51" s="12" customFormat="1">
      <c r="B644" s="153"/>
      <c r="D644" s="154" t="s">
        <v>155</v>
      </c>
      <c r="E644" s="155" t="s">
        <v>1</v>
      </c>
      <c r="F644" s="156" t="s">
        <v>623</v>
      </c>
      <c r="H644" s="157">
        <v>16.7</v>
      </c>
      <c r="I644" s="158"/>
      <c r="L644" s="153"/>
      <c r="M644" s="159"/>
      <c r="T644" s="160"/>
      <c r="AT644" s="155" t="s">
        <v>155</v>
      </c>
      <c r="AU644" s="155" t="s">
        <v>153</v>
      </c>
      <c r="AV644" s="12" t="s">
        <v>153</v>
      </c>
      <c r="AW644" s="12" t="s">
        <v>31</v>
      </c>
      <c r="AX644" s="12" t="s">
        <v>75</v>
      </c>
      <c r="AY644" s="155" t="s">
        <v>145</v>
      </c>
    </row>
    <row r="645" spans="2:51" s="12" customFormat="1">
      <c r="B645" s="153"/>
      <c r="D645" s="154" t="s">
        <v>155</v>
      </c>
      <c r="E645" s="155" t="s">
        <v>1</v>
      </c>
      <c r="F645" s="156" t="s">
        <v>624</v>
      </c>
      <c r="H645" s="157">
        <v>16.100000000000001</v>
      </c>
      <c r="I645" s="158"/>
      <c r="L645" s="153"/>
      <c r="M645" s="159"/>
      <c r="T645" s="160"/>
      <c r="AT645" s="155" t="s">
        <v>155</v>
      </c>
      <c r="AU645" s="155" t="s">
        <v>153</v>
      </c>
      <c r="AV645" s="12" t="s">
        <v>153</v>
      </c>
      <c r="AW645" s="12" t="s">
        <v>31</v>
      </c>
      <c r="AX645" s="12" t="s">
        <v>75</v>
      </c>
      <c r="AY645" s="155" t="s">
        <v>145</v>
      </c>
    </row>
    <row r="646" spans="2:51" s="12" customFormat="1">
      <c r="B646" s="153"/>
      <c r="D646" s="154" t="s">
        <v>155</v>
      </c>
      <c r="E646" s="155" t="s">
        <v>1</v>
      </c>
      <c r="F646" s="156" t="s">
        <v>625</v>
      </c>
      <c r="H646" s="157">
        <v>16.7</v>
      </c>
      <c r="I646" s="158"/>
      <c r="L646" s="153"/>
      <c r="M646" s="159"/>
      <c r="T646" s="160"/>
      <c r="AT646" s="155" t="s">
        <v>155</v>
      </c>
      <c r="AU646" s="155" t="s">
        <v>153</v>
      </c>
      <c r="AV646" s="12" t="s">
        <v>153</v>
      </c>
      <c r="AW646" s="12" t="s">
        <v>31</v>
      </c>
      <c r="AX646" s="12" t="s">
        <v>75</v>
      </c>
      <c r="AY646" s="155" t="s">
        <v>145</v>
      </c>
    </row>
    <row r="647" spans="2:51" s="12" customFormat="1">
      <c r="B647" s="153"/>
      <c r="D647" s="154" t="s">
        <v>155</v>
      </c>
      <c r="E647" s="155" t="s">
        <v>1</v>
      </c>
      <c r="F647" s="156" t="s">
        <v>626</v>
      </c>
      <c r="H647" s="157">
        <v>16.399999999999999</v>
      </c>
      <c r="I647" s="158"/>
      <c r="L647" s="153"/>
      <c r="M647" s="159"/>
      <c r="T647" s="160"/>
      <c r="AT647" s="155" t="s">
        <v>155</v>
      </c>
      <c r="AU647" s="155" t="s">
        <v>153</v>
      </c>
      <c r="AV647" s="12" t="s">
        <v>153</v>
      </c>
      <c r="AW647" s="12" t="s">
        <v>31</v>
      </c>
      <c r="AX647" s="12" t="s">
        <v>75</v>
      </c>
      <c r="AY647" s="155" t="s">
        <v>145</v>
      </c>
    </row>
    <row r="648" spans="2:51" s="12" customFormat="1">
      <c r="B648" s="153"/>
      <c r="D648" s="154" t="s">
        <v>155</v>
      </c>
      <c r="E648" s="155" t="s">
        <v>1</v>
      </c>
      <c r="F648" s="156" t="s">
        <v>627</v>
      </c>
      <c r="H648" s="157">
        <v>16.399999999999999</v>
      </c>
      <c r="I648" s="158"/>
      <c r="L648" s="153"/>
      <c r="M648" s="159"/>
      <c r="T648" s="160"/>
      <c r="AT648" s="155" t="s">
        <v>155</v>
      </c>
      <c r="AU648" s="155" t="s">
        <v>153</v>
      </c>
      <c r="AV648" s="12" t="s">
        <v>153</v>
      </c>
      <c r="AW648" s="12" t="s">
        <v>31</v>
      </c>
      <c r="AX648" s="12" t="s">
        <v>75</v>
      </c>
      <c r="AY648" s="155" t="s">
        <v>145</v>
      </c>
    </row>
    <row r="649" spans="2:51" s="12" customFormat="1">
      <c r="B649" s="153"/>
      <c r="D649" s="154" t="s">
        <v>155</v>
      </c>
      <c r="E649" s="155" t="s">
        <v>1</v>
      </c>
      <c r="F649" s="156" t="s">
        <v>628</v>
      </c>
      <c r="H649" s="157">
        <v>16.100000000000001</v>
      </c>
      <c r="I649" s="158"/>
      <c r="L649" s="153"/>
      <c r="M649" s="159"/>
      <c r="T649" s="160"/>
      <c r="AT649" s="155" t="s">
        <v>155</v>
      </c>
      <c r="AU649" s="155" t="s">
        <v>153</v>
      </c>
      <c r="AV649" s="12" t="s">
        <v>153</v>
      </c>
      <c r="AW649" s="12" t="s">
        <v>31</v>
      </c>
      <c r="AX649" s="12" t="s">
        <v>75</v>
      </c>
      <c r="AY649" s="155" t="s">
        <v>145</v>
      </c>
    </row>
    <row r="650" spans="2:51" s="12" customFormat="1">
      <c r="B650" s="153"/>
      <c r="D650" s="154" t="s">
        <v>155</v>
      </c>
      <c r="E650" s="155" t="s">
        <v>1</v>
      </c>
      <c r="F650" s="156" t="s">
        <v>629</v>
      </c>
      <c r="H650" s="157">
        <v>16.399999999999999</v>
      </c>
      <c r="I650" s="158"/>
      <c r="L650" s="153"/>
      <c r="M650" s="159"/>
      <c r="T650" s="160"/>
      <c r="AT650" s="155" t="s">
        <v>155</v>
      </c>
      <c r="AU650" s="155" t="s">
        <v>153</v>
      </c>
      <c r="AV650" s="12" t="s">
        <v>153</v>
      </c>
      <c r="AW650" s="12" t="s">
        <v>31</v>
      </c>
      <c r="AX650" s="12" t="s">
        <v>75</v>
      </c>
      <c r="AY650" s="155" t="s">
        <v>145</v>
      </c>
    </row>
    <row r="651" spans="2:51" s="12" customFormat="1">
      <c r="B651" s="153"/>
      <c r="D651" s="154" t="s">
        <v>155</v>
      </c>
      <c r="E651" s="155" t="s">
        <v>1</v>
      </c>
      <c r="F651" s="156" t="s">
        <v>630</v>
      </c>
      <c r="H651" s="157">
        <v>7.7</v>
      </c>
      <c r="I651" s="158"/>
      <c r="L651" s="153"/>
      <c r="M651" s="159"/>
      <c r="T651" s="160"/>
      <c r="AT651" s="155" t="s">
        <v>155</v>
      </c>
      <c r="AU651" s="155" t="s">
        <v>153</v>
      </c>
      <c r="AV651" s="12" t="s">
        <v>153</v>
      </c>
      <c r="AW651" s="12" t="s">
        <v>31</v>
      </c>
      <c r="AX651" s="12" t="s">
        <v>75</v>
      </c>
      <c r="AY651" s="155" t="s">
        <v>145</v>
      </c>
    </row>
    <row r="652" spans="2:51" s="12" customFormat="1">
      <c r="B652" s="153"/>
      <c r="D652" s="154" t="s">
        <v>155</v>
      </c>
      <c r="E652" s="155" t="s">
        <v>1</v>
      </c>
      <c r="F652" s="156" t="s">
        <v>631</v>
      </c>
      <c r="H652" s="157">
        <v>12.9</v>
      </c>
      <c r="I652" s="158"/>
      <c r="L652" s="153"/>
      <c r="M652" s="159"/>
      <c r="T652" s="160"/>
      <c r="AT652" s="155" t="s">
        <v>155</v>
      </c>
      <c r="AU652" s="155" t="s">
        <v>153</v>
      </c>
      <c r="AV652" s="12" t="s">
        <v>153</v>
      </c>
      <c r="AW652" s="12" t="s">
        <v>31</v>
      </c>
      <c r="AX652" s="12" t="s">
        <v>75</v>
      </c>
      <c r="AY652" s="155" t="s">
        <v>145</v>
      </c>
    </row>
    <row r="653" spans="2:51" s="12" customFormat="1">
      <c r="B653" s="153"/>
      <c r="D653" s="154" t="s">
        <v>155</v>
      </c>
      <c r="E653" s="155" t="s">
        <v>1</v>
      </c>
      <c r="F653" s="156" t="s">
        <v>632</v>
      </c>
      <c r="H653" s="157">
        <v>10.75</v>
      </c>
      <c r="I653" s="158"/>
      <c r="L653" s="153"/>
      <c r="M653" s="159"/>
      <c r="T653" s="160"/>
      <c r="AT653" s="155" t="s">
        <v>155</v>
      </c>
      <c r="AU653" s="155" t="s">
        <v>153</v>
      </c>
      <c r="AV653" s="12" t="s">
        <v>153</v>
      </c>
      <c r="AW653" s="12" t="s">
        <v>31</v>
      </c>
      <c r="AX653" s="12" t="s">
        <v>75</v>
      </c>
      <c r="AY653" s="155" t="s">
        <v>145</v>
      </c>
    </row>
    <row r="654" spans="2:51" s="15" customFormat="1">
      <c r="B654" s="174"/>
      <c r="D654" s="154" t="s">
        <v>155</v>
      </c>
      <c r="E654" s="175" t="s">
        <v>1</v>
      </c>
      <c r="F654" s="176" t="s">
        <v>220</v>
      </c>
      <c r="H654" s="177">
        <v>526.87999999999988</v>
      </c>
      <c r="I654" s="178"/>
      <c r="L654" s="174"/>
      <c r="M654" s="179"/>
      <c r="T654" s="180"/>
      <c r="AT654" s="175" t="s">
        <v>155</v>
      </c>
      <c r="AU654" s="175" t="s">
        <v>153</v>
      </c>
      <c r="AV654" s="15" t="s">
        <v>146</v>
      </c>
      <c r="AW654" s="15" t="s">
        <v>31</v>
      </c>
      <c r="AX654" s="15" t="s">
        <v>75</v>
      </c>
      <c r="AY654" s="175" t="s">
        <v>145</v>
      </c>
    </row>
    <row r="655" spans="2:51" s="14" customFormat="1">
      <c r="B655" s="168"/>
      <c r="D655" s="154" t="s">
        <v>155</v>
      </c>
      <c r="E655" s="169" t="s">
        <v>1</v>
      </c>
      <c r="F655" s="170" t="s">
        <v>633</v>
      </c>
      <c r="H655" s="169" t="s">
        <v>1</v>
      </c>
      <c r="I655" s="171"/>
      <c r="L655" s="168"/>
      <c r="M655" s="172"/>
      <c r="T655" s="173"/>
      <c r="AT655" s="169" t="s">
        <v>155</v>
      </c>
      <c r="AU655" s="169" t="s">
        <v>153</v>
      </c>
      <c r="AV655" s="14" t="s">
        <v>83</v>
      </c>
      <c r="AW655" s="14" t="s">
        <v>31</v>
      </c>
      <c r="AX655" s="14" t="s">
        <v>75</v>
      </c>
      <c r="AY655" s="169" t="s">
        <v>145</v>
      </c>
    </row>
    <row r="656" spans="2:51" s="12" customFormat="1">
      <c r="B656" s="153"/>
      <c r="D656" s="154" t="s">
        <v>155</v>
      </c>
      <c r="E656" s="155" t="s">
        <v>1</v>
      </c>
      <c r="F656" s="156" t="s">
        <v>634</v>
      </c>
      <c r="H656" s="157">
        <v>25.55</v>
      </c>
      <c r="I656" s="158"/>
      <c r="L656" s="153"/>
      <c r="M656" s="159"/>
      <c r="T656" s="160"/>
      <c r="AT656" s="155" t="s">
        <v>155</v>
      </c>
      <c r="AU656" s="155" t="s">
        <v>153</v>
      </c>
      <c r="AV656" s="12" t="s">
        <v>153</v>
      </c>
      <c r="AW656" s="12" t="s">
        <v>31</v>
      </c>
      <c r="AX656" s="12" t="s">
        <v>75</v>
      </c>
      <c r="AY656" s="155" t="s">
        <v>145</v>
      </c>
    </row>
    <row r="657" spans="2:51" s="12" customFormat="1">
      <c r="B657" s="153"/>
      <c r="D657" s="154" t="s">
        <v>155</v>
      </c>
      <c r="E657" s="155" t="s">
        <v>1</v>
      </c>
      <c r="F657" s="156" t="s">
        <v>635</v>
      </c>
      <c r="H657" s="157">
        <v>50.56</v>
      </c>
      <c r="I657" s="158"/>
      <c r="L657" s="153"/>
      <c r="M657" s="159"/>
      <c r="T657" s="160"/>
      <c r="AT657" s="155" t="s">
        <v>155</v>
      </c>
      <c r="AU657" s="155" t="s">
        <v>153</v>
      </c>
      <c r="AV657" s="12" t="s">
        <v>153</v>
      </c>
      <c r="AW657" s="12" t="s">
        <v>31</v>
      </c>
      <c r="AX657" s="12" t="s">
        <v>75</v>
      </c>
      <c r="AY657" s="155" t="s">
        <v>145</v>
      </c>
    </row>
    <row r="658" spans="2:51" s="12" customFormat="1">
      <c r="B658" s="153"/>
      <c r="D658" s="154" t="s">
        <v>155</v>
      </c>
      <c r="E658" s="155" t="s">
        <v>1</v>
      </c>
      <c r="F658" s="156" t="s">
        <v>636</v>
      </c>
      <c r="H658" s="157">
        <v>16.399999999999999</v>
      </c>
      <c r="I658" s="158"/>
      <c r="L658" s="153"/>
      <c r="M658" s="159"/>
      <c r="T658" s="160"/>
      <c r="AT658" s="155" t="s">
        <v>155</v>
      </c>
      <c r="AU658" s="155" t="s">
        <v>153</v>
      </c>
      <c r="AV658" s="12" t="s">
        <v>153</v>
      </c>
      <c r="AW658" s="12" t="s">
        <v>31</v>
      </c>
      <c r="AX658" s="12" t="s">
        <v>75</v>
      </c>
      <c r="AY658" s="155" t="s">
        <v>145</v>
      </c>
    </row>
    <row r="659" spans="2:51" s="12" customFormat="1">
      <c r="B659" s="153"/>
      <c r="D659" s="154" t="s">
        <v>155</v>
      </c>
      <c r="E659" s="155" t="s">
        <v>1</v>
      </c>
      <c r="F659" s="156" t="s">
        <v>637</v>
      </c>
      <c r="H659" s="157">
        <v>16.100000000000001</v>
      </c>
      <c r="I659" s="158"/>
      <c r="L659" s="153"/>
      <c r="M659" s="159"/>
      <c r="T659" s="160"/>
      <c r="AT659" s="155" t="s">
        <v>155</v>
      </c>
      <c r="AU659" s="155" t="s">
        <v>153</v>
      </c>
      <c r="AV659" s="12" t="s">
        <v>153</v>
      </c>
      <c r="AW659" s="12" t="s">
        <v>31</v>
      </c>
      <c r="AX659" s="12" t="s">
        <v>75</v>
      </c>
      <c r="AY659" s="155" t="s">
        <v>145</v>
      </c>
    </row>
    <row r="660" spans="2:51" s="12" customFormat="1">
      <c r="B660" s="153"/>
      <c r="D660" s="154" t="s">
        <v>155</v>
      </c>
      <c r="E660" s="155" t="s">
        <v>1</v>
      </c>
      <c r="F660" s="156" t="s">
        <v>638</v>
      </c>
      <c r="H660" s="157">
        <v>22.7</v>
      </c>
      <c r="I660" s="158"/>
      <c r="L660" s="153"/>
      <c r="M660" s="159"/>
      <c r="T660" s="160"/>
      <c r="AT660" s="155" t="s">
        <v>155</v>
      </c>
      <c r="AU660" s="155" t="s">
        <v>153</v>
      </c>
      <c r="AV660" s="12" t="s">
        <v>153</v>
      </c>
      <c r="AW660" s="12" t="s">
        <v>31</v>
      </c>
      <c r="AX660" s="12" t="s">
        <v>75</v>
      </c>
      <c r="AY660" s="155" t="s">
        <v>145</v>
      </c>
    </row>
    <row r="661" spans="2:51" s="12" customFormat="1">
      <c r="B661" s="153"/>
      <c r="D661" s="154" t="s">
        <v>155</v>
      </c>
      <c r="E661" s="155" t="s">
        <v>1</v>
      </c>
      <c r="F661" s="156" t="s">
        <v>639</v>
      </c>
      <c r="H661" s="157">
        <v>11.1</v>
      </c>
      <c r="I661" s="158"/>
      <c r="L661" s="153"/>
      <c r="M661" s="159"/>
      <c r="T661" s="160"/>
      <c r="AT661" s="155" t="s">
        <v>155</v>
      </c>
      <c r="AU661" s="155" t="s">
        <v>153</v>
      </c>
      <c r="AV661" s="12" t="s">
        <v>153</v>
      </c>
      <c r="AW661" s="12" t="s">
        <v>31</v>
      </c>
      <c r="AX661" s="12" t="s">
        <v>75</v>
      </c>
      <c r="AY661" s="155" t="s">
        <v>145</v>
      </c>
    </row>
    <row r="662" spans="2:51" s="12" customFormat="1">
      <c r="B662" s="153"/>
      <c r="D662" s="154" t="s">
        <v>155</v>
      </c>
      <c r="E662" s="155" t="s">
        <v>1</v>
      </c>
      <c r="F662" s="156" t="s">
        <v>640</v>
      </c>
      <c r="H662" s="157">
        <v>16.100000000000001</v>
      </c>
      <c r="I662" s="158"/>
      <c r="L662" s="153"/>
      <c r="M662" s="159"/>
      <c r="T662" s="160"/>
      <c r="AT662" s="155" t="s">
        <v>155</v>
      </c>
      <c r="AU662" s="155" t="s">
        <v>153</v>
      </c>
      <c r="AV662" s="12" t="s">
        <v>153</v>
      </c>
      <c r="AW662" s="12" t="s">
        <v>31</v>
      </c>
      <c r="AX662" s="12" t="s">
        <v>75</v>
      </c>
      <c r="AY662" s="155" t="s">
        <v>145</v>
      </c>
    </row>
    <row r="663" spans="2:51" s="12" customFormat="1">
      <c r="B663" s="153"/>
      <c r="D663" s="154" t="s">
        <v>155</v>
      </c>
      <c r="E663" s="155" t="s">
        <v>1</v>
      </c>
      <c r="F663" s="156" t="s">
        <v>641</v>
      </c>
      <c r="H663" s="157">
        <v>16.399999999999999</v>
      </c>
      <c r="I663" s="158"/>
      <c r="L663" s="153"/>
      <c r="M663" s="159"/>
      <c r="T663" s="160"/>
      <c r="AT663" s="155" t="s">
        <v>155</v>
      </c>
      <c r="AU663" s="155" t="s">
        <v>153</v>
      </c>
      <c r="AV663" s="12" t="s">
        <v>153</v>
      </c>
      <c r="AW663" s="12" t="s">
        <v>31</v>
      </c>
      <c r="AX663" s="12" t="s">
        <v>75</v>
      </c>
      <c r="AY663" s="155" t="s">
        <v>145</v>
      </c>
    </row>
    <row r="664" spans="2:51" s="12" customFormat="1">
      <c r="B664" s="153"/>
      <c r="D664" s="154" t="s">
        <v>155</v>
      </c>
      <c r="E664" s="155" t="s">
        <v>1</v>
      </c>
      <c r="F664" s="156" t="s">
        <v>642</v>
      </c>
      <c r="H664" s="157">
        <v>16.399999999999999</v>
      </c>
      <c r="I664" s="158"/>
      <c r="L664" s="153"/>
      <c r="M664" s="159"/>
      <c r="T664" s="160"/>
      <c r="AT664" s="155" t="s">
        <v>155</v>
      </c>
      <c r="AU664" s="155" t="s">
        <v>153</v>
      </c>
      <c r="AV664" s="12" t="s">
        <v>153</v>
      </c>
      <c r="AW664" s="12" t="s">
        <v>31</v>
      </c>
      <c r="AX664" s="12" t="s">
        <v>75</v>
      </c>
      <c r="AY664" s="155" t="s">
        <v>145</v>
      </c>
    </row>
    <row r="665" spans="2:51" s="12" customFormat="1">
      <c r="B665" s="153"/>
      <c r="D665" s="154" t="s">
        <v>155</v>
      </c>
      <c r="E665" s="155" t="s">
        <v>1</v>
      </c>
      <c r="F665" s="156" t="s">
        <v>643</v>
      </c>
      <c r="H665" s="157">
        <v>12.8</v>
      </c>
      <c r="I665" s="158"/>
      <c r="L665" s="153"/>
      <c r="M665" s="159"/>
      <c r="T665" s="160"/>
      <c r="AT665" s="155" t="s">
        <v>155</v>
      </c>
      <c r="AU665" s="155" t="s">
        <v>153</v>
      </c>
      <c r="AV665" s="12" t="s">
        <v>153</v>
      </c>
      <c r="AW665" s="12" t="s">
        <v>31</v>
      </c>
      <c r="AX665" s="12" t="s">
        <v>75</v>
      </c>
      <c r="AY665" s="155" t="s">
        <v>145</v>
      </c>
    </row>
    <row r="666" spans="2:51" s="12" customFormat="1">
      <c r="B666" s="153"/>
      <c r="D666" s="154" t="s">
        <v>155</v>
      </c>
      <c r="E666" s="155" t="s">
        <v>1</v>
      </c>
      <c r="F666" s="156" t="s">
        <v>644</v>
      </c>
      <c r="H666" s="157">
        <v>16.399999999999999</v>
      </c>
      <c r="I666" s="158"/>
      <c r="L666" s="153"/>
      <c r="M666" s="159"/>
      <c r="T666" s="160"/>
      <c r="AT666" s="155" t="s">
        <v>155</v>
      </c>
      <c r="AU666" s="155" t="s">
        <v>153</v>
      </c>
      <c r="AV666" s="12" t="s">
        <v>153</v>
      </c>
      <c r="AW666" s="12" t="s">
        <v>31</v>
      </c>
      <c r="AX666" s="12" t="s">
        <v>75</v>
      </c>
      <c r="AY666" s="155" t="s">
        <v>145</v>
      </c>
    </row>
    <row r="667" spans="2:51" s="12" customFormat="1">
      <c r="B667" s="153"/>
      <c r="D667" s="154" t="s">
        <v>155</v>
      </c>
      <c r="E667" s="155" t="s">
        <v>1</v>
      </c>
      <c r="F667" s="156" t="s">
        <v>645</v>
      </c>
      <c r="H667" s="157">
        <v>16.100000000000001</v>
      </c>
      <c r="I667" s="158"/>
      <c r="L667" s="153"/>
      <c r="M667" s="159"/>
      <c r="T667" s="160"/>
      <c r="AT667" s="155" t="s">
        <v>155</v>
      </c>
      <c r="AU667" s="155" t="s">
        <v>153</v>
      </c>
      <c r="AV667" s="12" t="s">
        <v>153</v>
      </c>
      <c r="AW667" s="12" t="s">
        <v>31</v>
      </c>
      <c r="AX667" s="12" t="s">
        <v>75</v>
      </c>
      <c r="AY667" s="155" t="s">
        <v>145</v>
      </c>
    </row>
    <row r="668" spans="2:51" s="12" customFormat="1">
      <c r="B668" s="153"/>
      <c r="D668" s="154" t="s">
        <v>155</v>
      </c>
      <c r="E668" s="155" t="s">
        <v>1</v>
      </c>
      <c r="F668" s="156" t="s">
        <v>646</v>
      </c>
      <c r="H668" s="157">
        <v>16.7</v>
      </c>
      <c r="I668" s="158"/>
      <c r="L668" s="153"/>
      <c r="M668" s="159"/>
      <c r="T668" s="160"/>
      <c r="AT668" s="155" t="s">
        <v>155</v>
      </c>
      <c r="AU668" s="155" t="s">
        <v>153</v>
      </c>
      <c r="AV668" s="12" t="s">
        <v>153</v>
      </c>
      <c r="AW668" s="12" t="s">
        <v>31</v>
      </c>
      <c r="AX668" s="12" t="s">
        <v>75</v>
      </c>
      <c r="AY668" s="155" t="s">
        <v>145</v>
      </c>
    </row>
    <row r="669" spans="2:51" s="12" customFormat="1">
      <c r="B669" s="153"/>
      <c r="D669" s="154" t="s">
        <v>155</v>
      </c>
      <c r="E669" s="155" t="s">
        <v>1</v>
      </c>
      <c r="F669" s="156" t="s">
        <v>647</v>
      </c>
      <c r="H669" s="157">
        <v>16.100000000000001</v>
      </c>
      <c r="I669" s="158"/>
      <c r="L669" s="153"/>
      <c r="M669" s="159"/>
      <c r="T669" s="160"/>
      <c r="AT669" s="155" t="s">
        <v>155</v>
      </c>
      <c r="AU669" s="155" t="s">
        <v>153</v>
      </c>
      <c r="AV669" s="12" t="s">
        <v>153</v>
      </c>
      <c r="AW669" s="12" t="s">
        <v>31</v>
      </c>
      <c r="AX669" s="12" t="s">
        <v>75</v>
      </c>
      <c r="AY669" s="155" t="s">
        <v>145</v>
      </c>
    </row>
    <row r="670" spans="2:51" s="12" customFormat="1">
      <c r="B670" s="153"/>
      <c r="D670" s="154" t="s">
        <v>155</v>
      </c>
      <c r="E670" s="155" t="s">
        <v>1</v>
      </c>
      <c r="F670" s="156" t="s">
        <v>648</v>
      </c>
      <c r="H670" s="157">
        <v>16.7</v>
      </c>
      <c r="I670" s="158"/>
      <c r="L670" s="153"/>
      <c r="M670" s="159"/>
      <c r="T670" s="160"/>
      <c r="AT670" s="155" t="s">
        <v>155</v>
      </c>
      <c r="AU670" s="155" t="s">
        <v>153</v>
      </c>
      <c r="AV670" s="12" t="s">
        <v>153</v>
      </c>
      <c r="AW670" s="12" t="s">
        <v>31</v>
      </c>
      <c r="AX670" s="12" t="s">
        <v>75</v>
      </c>
      <c r="AY670" s="155" t="s">
        <v>145</v>
      </c>
    </row>
    <row r="671" spans="2:51" s="12" customFormat="1">
      <c r="B671" s="153"/>
      <c r="D671" s="154" t="s">
        <v>155</v>
      </c>
      <c r="E671" s="155" t="s">
        <v>1</v>
      </c>
      <c r="F671" s="156" t="s">
        <v>649</v>
      </c>
      <c r="H671" s="157">
        <v>16.100000000000001</v>
      </c>
      <c r="I671" s="158"/>
      <c r="L671" s="153"/>
      <c r="M671" s="159"/>
      <c r="T671" s="160"/>
      <c r="AT671" s="155" t="s">
        <v>155</v>
      </c>
      <c r="AU671" s="155" t="s">
        <v>153</v>
      </c>
      <c r="AV671" s="12" t="s">
        <v>153</v>
      </c>
      <c r="AW671" s="12" t="s">
        <v>31</v>
      </c>
      <c r="AX671" s="12" t="s">
        <v>75</v>
      </c>
      <c r="AY671" s="155" t="s">
        <v>145</v>
      </c>
    </row>
    <row r="672" spans="2:51" s="12" customFormat="1">
      <c r="B672" s="153"/>
      <c r="D672" s="154" t="s">
        <v>155</v>
      </c>
      <c r="E672" s="155" t="s">
        <v>1</v>
      </c>
      <c r="F672" s="156" t="s">
        <v>650</v>
      </c>
      <c r="H672" s="157">
        <v>16.7</v>
      </c>
      <c r="I672" s="158"/>
      <c r="L672" s="153"/>
      <c r="M672" s="159"/>
      <c r="T672" s="160"/>
      <c r="AT672" s="155" t="s">
        <v>155</v>
      </c>
      <c r="AU672" s="155" t="s">
        <v>153</v>
      </c>
      <c r="AV672" s="12" t="s">
        <v>153</v>
      </c>
      <c r="AW672" s="12" t="s">
        <v>31</v>
      </c>
      <c r="AX672" s="12" t="s">
        <v>75</v>
      </c>
      <c r="AY672" s="155" t="s">
        <v>145</v>
      </c>
    </row>
    <row r="673" spans="2:51" s="12" customFormat="1">
      <c r="B673" s="153"/>
      <c r="D673" s="154" t="s">
        <v>155</v>
      </c>
      <c r="E673" s="155" t="s">
        <v>1</v>
      </c>
      <c r="F673" s="156" t="s">
        <v>651</v>
      </c>
      <c r="H673" s="157">
        <v>16.399999999999999</v>
      </c>
      <c r="I673" s="158"/>
      <c r="L673" s="153"/>
      <c r="M673" s="159"/>
      <c r="T673" s="160"/>
      <c r="AT673" s="155" t="s">
        <v>155</v>
      </c>
      <c r="AU673" s="155" t="s">
        <v>153</v>
      </c>
      <c r="AV673" s="12" t="s">
        <v>153</v>
      </c>
      <c r="AW673" s="12" t="s">
        <v>31</v>
      </c>
      <c r="AX673" s="12" t="s">
        <v>75</v>
      </c>
      <c r="AY673" s="155" t="s">
        <v>145</v>
      </c>
    </row>
    <row r="674" spans="2:51" s="12" customFormat="1">
      <c r="B674" s="153"/>
      <c r="D674" s="154" t="s">
        <v>155</v>
      </c>
      <c r="E674" s="155" t="s">
        <v>1</v>
      </c>
      <c r="F674" s="156" t="s">
        <v>652</v>
      </c>
      <c r="H674" s="157">
        <v>17.46</v>
      </c>
      <c r="I674" s="158"/>
      <c r="L674" s="153"/>
      <c r="M674" s="159"/>
      <c r="T674" s="160"/>
      <c r="AT674" s="155" t="s">
        <v>155</v>
      </c>
      <c r="AU674" s="155" t="s">
        <v>153</v>
      </c>
      <c r="AV674" s="12" t="s">
        <v>153</v>
      </c>
      <c r="AW674" s="12" t="s">
        <v>31</v>
      </c>
      <c r="AX674" s="12" t="s">
        <v>75</v>
      </c>
      <c r="AY674" s="155" t="s">
        <v>145</v>
      </c>
    </row>
    <row r="675" spans="2:51" s="12" customFormat="1">
      <c r="B675" s="153"/>
      <c r="D675" s="154" t="s">
        <v>155</v>
      </c>
      <c r="E675" s="155" t="s">
        <v>1</v>
      </c>
      <c r="F675" s="156" t="s">
        <v>653</v>
      </c>
      <c r="H675" s="157">
        <v>17.46</v>
      </c>
      <c r="I675" s="158"/>
      <c r="L675" s="153"/>
      <c r="M675" s="159"/>
      <c r="T675" s="160"/>
      <c r="AT675" s="155" t="s">
        <v>155</v>
      </c>
      <c r="AU675" s="155" t="s">
        <v>153</v>
      </c>
      <c r="AV675" s="12" t="s">
        <v>153</v>
      </c>
      <c r="AW675" s="12" t="s">
        <v>31</v>
      </c>
      <c r="AX675" s="12" t="s">
        <v>75</v>
      </c>
      <c r="AY675" s="155" t="s">
        <v>145</v>
      </c>
    </row>
    <row r="676" spans="2:51" s="12" customFormat="1">
      <c r="B676" s="153"/>
      <c r="D676" s="154" t="s">
        <v>155</v>
      </c>
      <c r="E676" s="155" t="s">
        <v>1</v>
      </c>
      <c r="F676" s="156" t="s">
        <v>654</v>
      </c>
      <c r="H676" s="157">
        <v>16.399999999999999</v>
      </c>
      <c r="I676" s="158"/>
      <c r="L676" s="153"/>
      <c r="M676" s="159"/>
      <c r="T676" s="160"/>
      <c r="AT676" s="155" t="s">
        <v>155</v>
      </c>
      <c r="AU676" s="155" t="s">
        <v>153</v>
      </c>
      <c r="AV676" s="12" t="s">
        <v>153</v>
      </c>
      <c r="AW676" s="12" t="s">
        <v>31</v>
      </c>
      <c r="AX676" s="12" t="s">
        <v>75</v>
      </c>
      <c r="AY676" s="155" t="s">
        <v>145</v>
      </c>
    </row>
    <row r="677" spans="2:51" s="12" customFormat="1">
      <c r="B677" s="153"/>
      <c r="D677" s="154" t="s">
        <v>155</v>
      </c>
      <c r="E677" s="155" t="s">
        <v>1</v>
      </c>
      <c r="F677" s="156" t="s">
        <v>655</v>
      </c>
      <c r="H677" s="157">
        <v>16.7</v>
      </c>
      <c r="I677" s="158"/>
      <c r="L677" s="153"/>
      <c r="M677" s="159"/>
      <c r="T677" s="160"/>
      <c r="AT677" s="155" t="s">
        <v>155</v>
      </c>
      <c r="AU677" s="155" t="s">
        <v>153</v>
      </c>
      <c r="AV677" s="12" t="s">
        <v>153</v>
      </c>
      <c r="AW677" s="12" t="s">
        <v>31</v>
      </c>
      <c r="AX677" s="12" t="s">
        <v>75</v>
      </c>
      <c r="AY677" s="155" t="s">
        <v>145</v>
      </c>
    </row>
    <row r="678" spans="2:51" s="12" customFormat="1">
      <c r="B678" s="153"/>
      <c r="D678" s="154" t="s">
        <v>155</v>
      </c>
      <c r="E678" s="155" t="s">
        <v>1</v>
      </c>
      <c r="F678" s="156" t="s">
        <v>656</v>
      </c>
      <c r="H678" s="157">
        <v>16.100000000000001</v>
      </c>
      <c r="I678" s="158"/>
      <c r="L678" s="153"/>
      <c r="M678" s="159"/>
      <c r="T678" s="160"/>
      <c r="AT678" s="155" t="s">
        <v>155</v>
      </c>
      <c r="AU678" s="155" t="s">
        <v>153</v>
      </c>
      <c r="AV678" s="12" t="s">
        <v>153</v>
      </c>
      <c r="AW678" s="12" t="s">
        <v>31</v>
      </c>
      <c r="AX678" s="12" t="s">
        <v>75</v>
      </c>
      <c r="AY678" s="155" t="s">
        <v>145</v>
      </c>
    </row>
    <row r="679" spans="2:51" s="12" customFormat="1">
      <c r="B679" s="153"/>
      <c r="D679" s="154" t="s">
        <v>155</v>
      </c>
      <c r="E679" s="155" t="s">
        <v>1</v>
      </c>
      <c r="F679" s="156" t="s">
        <v>657</v>
      </c>
      <c r="H679" s="157">
        <v>16.7</v>
      </c>
      <c r="I679" s="158"/>
      <c r="L679" s="153"/>
      <c r="M679" s="159"/>
      <c r="T679" s="160"/>
      <c r="AT679" s="155" t="s">
        <v>155</v>
      </c>
      <c r="AU679" s="155" t="s">
        <v>153</v>
      </c>
      <c r="AV679" s="12" t="s">
        <v>153</v>
      </c>
      <c r="AW679" s="12" t="s">
        <v>31</v>
      </c>
      <c r="AX679" s="12" t="s">
        <v>75</v>
      </c>
      <c r="AY679" s="155" t="s">
        <v>145</v>
      </c>
    </row>
    <row r="680" spans="2:51" s="12" customFormat="1">
      <c r="B680" s="153"/>
      <c r="D680" s="154" t="s">
        <v>155</v>
      </c>
      <c r="E680" s="155" t="s">
        <v>1</v>
      </c>
      <c r="F680" s="156" t="s">
        <v>658</v>
      </c>
      <c r="H680" s="157">
        <v>16.399999999999999</v>
      </c>
      <c r="I680" s="158"/>
      <c r="L680" s="153"/>
      <c r="M680" s="159"/>
      <c r="T680" s="160"/>
      <c r="AT680" s="155" t="s">
        <v>155</v>
      </c>
      <c r="AU680" s="155" t="s">
        <v>153</v>
      </c>
      <c r="AV680" s="12" t="s">
        <v>153</v>
      </c>
      <c r="AW680" s="12" t="s">
        <v>31</v>
      </c>
      <c r="AX680" s="12" t="s">
        <v>75</v>
      </c>
      <c r="AY680" s="155" t="s">
        <v>145</v>
      </c>
    </row>
    <row r="681" spans="2:51" s="12" customFormat="1">
      <c r="B681" s="153"/>
      <c r="D681" s="154" t="s">
        <v>155</v>
      </c>
      <c r="E681" s="155" t="s">
        <v>1</v>
      </c>
      <c r="F681" s="156" t="s">
        <v>659</v>
      </c>
      <c r="H681" s="157">
        <v>16.399999999999999</v>
      </c>
      <c r="I681" s="158"/>
      <c r="L681" s="153"/>
      <c r="M681" s="159"/>
      <c r="T681" s="160"/>
      <c r="AT681" s="155" t="s">
        <v>155</v>
      </c>
      <c r="AU681" s="155" t="s">
        <v>153</v>
      </c>
      <c r="AV681" s="12" t="s">
        <v>153</v>
      </c>
      <c r="AW681" s="12" t="s">
        <v>31</v>
      </c>
      <c r="AX681" s="12" t="s">
        <v>75</v>
      </c>
      <c r="AY681" s="155" t="s">
        <v>145</v>
      </c>
    </row>
    <row r="682" spans="2:51" s="12" customFormat="1">
      <c r="B682" s="153"/>
      <c r="D682" s="154" t="s">
        <v>155</v>
      </c>
      <c r="E682" s="155" t="s">
        <v>1</v>
      </c>
      <c r="F682" s="156" t="s">
        <v>660</v>
      </c>
      <c r="H682" s="157">
        <v>16.100000000000001</v>
      </c>
      <c r="I682" s="158"/>
      <c r="L682" s="153"/>
      <c r="M682" s="159"/>
      <c r="T682" s="160"/>
      <c r="AT682" s="155" t="s">
        <v>155</v>
      </c>
      <c r="AU682" s="155" t="s">
        <v>153</v>
      </c>
      <c r="AV682" s="12" t="s">
        <v>153</v>
      </c>
      <c r="AW682" s="12" t="s">
        <v>31</v>
      </c>
      <c r="AX682" s="12" t="s">
        <v>75</v>
      </c>
      <c r="AY682" s="155" t="s">
        <v>145</v>
      </c>
    </row>
    <row r="683" spans="2:51" s="12" customFormat="1">
      <c r="B683" s="153"/>
      <c r="D683" s="154" t="s">
        <v>155</v>
      </c>
      <c r="E683" s="155" t="s">
        <v>1</v>
      </c>
      <c r="F683" s="156" t="s">
        <v>661</v>
      </c>
      <c r="H683" s="157">
        <v>16.399999999999999</v>
      </c>
      <c r="I683" s="158"/>
      <c r="L683" s="153"/>
      <c r="M683" s="159"/>
      <c r="T683" s="160"/>
      <c r="AT683" s="155" t="s">
        <v>155</v>
      </c>
      <c r="AU683" s="155" t="s">
        <v>153</v>
      </c>
      <c r="AV683" s="12" t="s">
        <v>153</v>
      </c>
      <c r="AW683" s="12" t="s">
        <v>31</v>
      </c>
      <c r="AX683" s="12" t="s">
        <v>75</v>
      </c>
      <c r="AY683" s="155" t="s">
        <v>145</v>
      </c>
    </row>
    <row r="684" spans="2:51" s="12" customFormat="1">
      <c r="B684" s="153"/>
      <c r="D684" s="154" t="s">
        <v>155</v>
      </c>
      <c r="E684" s="155" t="s">
        <v>1</v>
      </c>
      <c r="F684" s="156" t="s">
        <v>662</v>
      </c>
      <c r="H684" s="157">
        <v>7.7</v>
      </c>
      <c r="I684" s="158"/>
      <c r="L684" s="153"/>
      <c r="M684" s="159"/>
      <c r="T684" s="160"/>
      <c r="AT684" s="155" t="s">
        <v>155</v>
      </c>
      <c r="AU684" s="155" t="s">
        <v>153</v>
      </c>
      <c r="AV684" s="12" t="s">
        <v>153</v>
      </c>
      <c r="AW684" s="12" t="s">
        <v>31</v>
      </c>
      <c r="AX684" s="12" t="s">
        <v>75</v>
      </c>
      <c r="AY684" s="155" t="s">
        <v>145</v>
      </c>
    </row>
    <row r="685" spans="2:51" s="12" customFormat="1">
      <c r="B685" s="153"/>
      <c r="D685" s="154" t="s">
        <v>155</v>
      </c>
      <c r="E685" s="155" t="s">
        <v>1</v>
      </c>
      <c r="F685" s="156" t="s">
        <v>663</v>
      </c>
      <c r="H685" s="157">
        <v>12.9</v>
      </c>
      <c r="I685" s="158"/>
      <c r="L685" s="153"/>
      <c r="M685" s="159"/>
      <c r="T685" s="160"/>
      <c r="AT685" s="155" t="s">
        <v>155</v>
      </c>
      <c r="AU685" s="155" t="s">
        <v>153</v>
      </c>
      <c r="AV685" s="12" t="s">
        <v>153</v>
      </c>
      <c r="AW685" s="12" t="s">
        <v>31</v>
      </c>
      <c r="AX685" s="12" t="s">
        <v>75</v>
      </c>
      <c r="AY685" s="155" t="s">
        <v>145</v>
      </c>
    </row>
    <row r="686" spans="2:51" s="12" customFormat="1">
      <c r="B686" s="153"/>
      <c r="D686" s="154" t="s">
        <v>155</v>
      </c>
      <c r="E686" s="155" t="s">
        <v>1</v>
      </c>
      <c r="F686" s="156" t="s">
        <v>664</v>
      </c>
      <c r="H686" s="157">
        <v>10.75</v>
      </c>
      <c r="I686" s="158"/>
      <c r="L686" s="153"/>
      <c r="M686" s="159"/>
      <c r="T686" s="160"/>
      <c r="AT686" s="155" t="s">
        <v>155</v>
      </c>
      <c r="AU686" s="155" t="s">
        <v>153</v>
      </c>
      <c r="AV686" s="12" t="s">
        <v>153</v>
      </c>
      <c r="AW686" s="12" t="s">
        <v>31</v>
      </c>
      <c r="AX686" s="12" t="s">
        <v>75</v>
      </c>
      <c r="AY686" s="155" t="s">
        <v>145</v>
      </c>
    </row>
    <row r="687" spans="2:51" s="15" customFormat="1">
      <c r="B687" s="174"/>
      <c r="D687" s="154" t="s">
        <v>155</v>
      </c>
      <c r="E687" s="175" t="s">
        <v>1</v>
      </c>
      <c r="F687" s="176" t="s">
        <v>220</v>
      </c>
      <c r="H687" s="177">
        <v>532.77999999999986</v>
      </c>
      <c r="I687" s="178"/>
      <c r="L687" s="174"/>
      <c r="M687" s="179"/>
      <c r="T687" s="180"/>
      <c r="AT687" s="175" t="s">
        <v>155</v>
      </c>
      <c r="AU687" s="175" t="s">
        <v>153</v>
      </c>
      <c r="AV687" s="15" t="s">
        <v>146</v>
      </c>
      <c r="AW687" s="15" t="s">
        <v>31</v>
      </c>
      <c r="AX687" s="15" t="s">
        <v>75</v>
      </c>
      <c r="AY687" s="175" t="s">
        <v>145</v>
      </c>
    </row>
    <row r="688" spans="2:51" s="12" customFormat="1">
      <c r="B688" s="153"/>
      <c r="D688" s="154" t="s">
        <v>155</v>
      </c>
      <c r="E688" s="155" t="s">
        <v>1</v>
      </c>
      <c r="F688" s="156" t="s">
        <v>665</v>
      </c>
      <c r="H688" s="157">
        <v>40.5</v>
      </c>
      <c r="I688" s="158"/>
      <c r="L688" s="153"/>
      <c r="M688" s="159"/>
      <c r="T688" s="160"/>
      <c r="AT688" s="155" t="s">
        <v>155</v>
      </c>
      <c r="AU688" s="155" t="s">
        <v>153</v>
      </c>
      <c r="AV688" s="12" t="s">
        <v>153</v>
      </c>
      <c r="AW688" s="12" t="s">
        <v>31</v>
      </c>
      <c r="AX688" s="12" t="s">
        <v>75</v>
      </c>
      <c r="AY688" s="155" t="s">
        <v>145</v>
      </c>
    </row>
    <row r="689" spans="2:65" s="13" customFormat="1">
      <c r="B689" s="161"/>
      <c r="D689" s="154" t="s">
        <v>155</v>
      </c>
      <c r="E689" s="162" t="s">
        <v>1</v>
      </c>
      <c r="F689" s="163" t="s">
        <v>159</v>
      </c>
      <c r="H689" s="164">
        <v>1510.6800000000005</v>
      </c>
      <c r="I689" s="165"/>
      <c r="L689" s="161"/>
      <c r="M689" s="166"/>
      <c r="T689" s="167"/>
      <c r="AT689" s="162" t="s">
        <v>155</v>
      </c>
      <c r="AU689" s="162" t="s">
        <v>153</v>
      </c>
      <c r="AV689" s="13" t="s">
        <v>152</v>
      </c>
      <c r="AW689" s="13" t="s">
        <v>31</v>
      </c>
      <c r="AX689" s="13" t="s">
        <v>83</v>
      </c>
      <c r="AY689" s="162" t="s">
        <v>145</v>
      </c>
    </row>
    <row r="690" spans="2:65" s="1" customFormat="1" ht="24.2" customHeight="1">
      <c r="B690" s="32"/>
      <c r="C690" s="139" t="s">
        <v>666</v>
      </c>
      <c r="D690" s="139" t="s">
        <v>148</v>
      </c>
      <c r="E690" s="140" t="s">
        <v>667</v>
      </c>
      <c r="F690" s="141" t="s">
        <v>668</v>
      </c>
      <c r="G690" s="142" t="s">
        <v>238</v>
      </c>
      <c r="H690" s="143">
        <v>38.04</v>
      </c>
      <c r="I690" s="144"/>
      <c r="J690" s="145">
        <f>ROUND(I690*H690,2)</f>
        <v>0</v>
      </c>
      <c r="K690" s="146"/>
      <c r="L690" s="32"/>
      <c r="M690" s="147" t="s">
        <v>1</v>
      </c>
      <c r="N690" s="148" t="s">
        <v>41</v>
      </c>
      <c r="P690" s="149">
        <f>O690*H690</f>
        <v>0</v>
      </c>
      <c r="Q690" s="149">
        <v>0</v>
      </c>
      <c r="R690" s="149">
        <f>Q690*H690</f>
        <v>0</v>
      </c>
      <c r="S690" s="149">
        <v>1.2E-2</v>
      </c>
      <c r="T690" s="150">
        <f>S690*H690</f>
        <v>0.45648</v>
      </c>
      <c r="AR690" s="151" t="s">
        <v>152</v>
      </c>
      <c r="AT690" s="151" t="s">
        <v>148</v>
      </c>
      <c r="AU690" s="151" t="s">
        <v>153</v>
      </c>
      <c r="AY690" s="17" t="s">
        <v>145</v>
      </c>
      <c r="BE690" s="152">
        <f>IF(N690="základná",J690,0)</f>
        <v>0</v>
      </c>
      <c r="BF690" s="152">
        <f>IF(N690="znížená",J690,0)</f>
        <v>0</v>
      </c>
      <c r="BG690" s="152">
        <f>IF(N690="zákl. prenesená",J690,0)</f>
        <v>0</v>
      </c>
      <c r="BH690" s="152">
        <f>IF(N690="zníž. prenesená",J690,0)</f>
        <v>0</v>
      </c>
      <c r="BI690" s="152">
        <f>IF(N690="nulová",J690,0)</f>
        <v>0</v>
      </c>
      <c r="BJ690" s="17" t="s">
        <v>153</v>
      </c>
      <c r="BK690" s="152">
        <f>ROUND(I690*H690,2)</f>
        <v>0</v>
      </c>
      <c r="BL690" s="17" t="s">
        <v>152</v>
      </c>
      <c r="BM690" s="151" t="s">
        <v>669</v>
      </c>
    </row>
    <row r="691" spans="2:65" s="14" customFormat="1">
      <c r="B691" s="168"/>
      <c r="D691" s="154" t="s">
        <v>155</v>
      </c>
      <c r="E691" s="169" t="s">
        <v>1</v>
      </c>
      <c r="F691" s="170" t="s">
        <v>670</v>
      </c>
      <c r="H691" s="169" t="s">
        <v>1</v>
      </c>
      <c r="I691" s="171"/>
      <c r="L691" s="168"/>
      <c r="M691" s="172"/>
      <c r="T691" s="173"/>
      <c r="AT691" s="169" t="s">
        <v>155</v>
      </c>
      <c r="AU691" s="169" t="s">
        <v>153</v>
      </c>
      <c r="AV691" s="14" t="s">
        <v>83</v>
      </c>
      <c r="AW691" s="14" t="s">
        <v>31</v>
      </c>
      <c r="AX691" s="14" t="s">
        <v>75</v>
      </c>
      <c r="AY691" s="169" t="s">
        <v>145</v>
      </c>
    </row>
    <row r="692" spans="2:65" s="12" customFormat="1">
      <c r="B692" s="153"/>
      <c r="D692" s="154" t="s">
        <v>155</v>
      </c>
      <c r="E692" s="155" t="s">
        <v>1</v>
      </c>
      <c r="F692" s="156" t="s">
        <v>671</v>
      </c>
      <c r="H692" s="157">
        <v>19.12</v>
      </c>
      <c r="I692" s="158"/>
      <c r="L692" s="153"/>
      <c r="M692" s="159"/>
      <c r="T692" s="160"/>
      <c r="AT692" s="155" t="s">
        <v>155</v>
      </c>
      <c r="AU692" s="155" t="s">
        <v>153</v>
      </c>
      <c r="AV692" s="12" t="s">
        <v>153</v>
      </c>
      <c r="AW692" s="12" t="s">
        <v>31</v>
      </c>
      <c r="AX692" s="12" t="s">
        <v>75</v>
      </c>
      <c r="AY692" s="155" t="s">
        <v>145</v>
      </c>
    </row>
    <row r="693" spans="2:65" s="12" customFormat="1">
      <c r="B693" s="153"/>
      <c r="D693" s="154" t="s">
        <v>155</v>
      </c>
      <c r="E693" s="155" t="s">
        <v>1</v>
      </c>
      <c r="F693" s="156" t="s">
        <v>672</v>
      </c>
      <c r="H693" s="157">
        <v>9.4600000000000009</v>
      </c>
      <c r="I693" s="158"/>
      <c r="L693" s="153"/>
      <c r="M693" s="159"/>
      <c r="T693" s="160"/>
      <c r="AT693" s="155" t="s">
        <v>155</v>
      </c>
      <c r="AU693" s="155" t="s">
        <v>153</v>
      </c>
      <c r="AV693" s="12" t="s">
        <v>153</v>
      </c>
      <c r="AW693" s="12" t="s">
        <v>31</v>
      </c>
      <c r="AX693" s="12" t="s">
        <v>75</v>
      </c>
      <c r="AY693" s="155" t="s">
        <v>145</v>
      </c>
    </row>
    <row r="694" spans="2:65" s="12" customFormat="1">
      <c r="B694" s="153"/>
      <c r="D694" s="154" t="s">
        <v>155</v>
      </c>
      <c r="E694" s="155" t="s">
        <v>1</v>
      </c>
      <c r="F694" s="156" t="s">
        <v>673</v>
      </c>
      <c r="H694" s="157">
        <v>9.4600000000000009</v>
      </c>
      <c r="I694" s="158"/>
      <c r="L694" s="153"/>
      <c r="M694" s="159"/>
      <c r="T694" s="160"/>
      <c r="AT694" s="155" t="s">
        <v>155</v>
      </c>
      <c r="AU694" s="155" t="s">
        <v>153</v>
      </c>
      <c r="AV694" s="12" t="s">
        <v>153</v>
      </c>
      <c r="AW694" s="12" t="s">
        <v>31</v>
      </c>
      <c r="AX694" s="12" t="s">
        <v>75</v>
      </c>
      <c r="AY694" s="155" t="s">
        <v>145</v>
      </c>
    </row>
    <row r="695" spans="2:65" s="13" customFormat="1">
      <c r="B695" s="161"/>
      <c r="D695" s="154" t="s">
        <v>155</v>
      </c>
      <c r="E695" s="162" t="s">
        <v>1</v>
      </c>
      <c r="F695" s="163" t="s">
        <v>159</v>
      </c>
      <c r="H695" s="164">
        <v>38.040000000000006</v>
      </c>
      <c r="I695" s="165"/>
      <c r="L695" s="161"/>
      <c r="M695" s="166"/>
      <c r="T695" s="167"/>
      <c r="AT695" s="162" t="s">
        <v>155</v>
      </c>
      <c r="AU695" s="162" t="s">
        <v>153</v>
      </c>
      <c r="AV695" s="13" t="s">
        <v>152</v>
      </c>
      <c r="AW695" s="13" t="s">
        <v>31</v>
      </c>
      <c r="AX695" s="13" t="s">
        <v>83</v>
      </c>
      <c r="AY695" s="162" t="s">
        <v>145</v>
      </c>
    </row>
    <row r="696" spans="2:65" s="1" customFormat="1" ht="16.5" customHeight="1">
      <c r="B696" s="32"/>
      <c r="C696" s="139" t="s">
        <v>674</v>
      </c>
      <c r="D696" s="139" t="s">
        <v>148</v>
      </c>
      <c r="E696" s="140" t="s">
        <v>675</v>
      </c>
      <c r="F696" s="141" t="s">
        <v>676</v>
      </c>
      <c r="G696" s="142" t="s">
        <v>162</v>
      </c>
      <c r="H696" s="143">
        <v>115</v>
      </c>
      <c r="I696" s="144"/>
      <c r="J696" s="145">
        <f>ROUND(I696*H696,2)</f>
        <v>0</v>
      </c>
      <c r="K696" s="146"/>
      <c r="L696" s="32"/>
      <c r="M696" s="147" t="s">
        <v>1</v>
      </c>
      <c r="N696" s="148" t="s">
        <v>41</v>
      </c>
      <c r="P696" s="149">
        <f>O696*H696</f>
        <v>0</v>
      </c>
      <c r="Q696" s="149">
        <v>0</v>
      </c>
      <c r="R696" s="149">
        <f>Q696*H696</f>
        <v>0</v>
      </c>
      <c r="S696" s="149">
        <v>2.4E-2</v>
      </c>
      <c r="T696" s="150">
        <f>S696*H696</f>
        <v>2.7600000000000002</v>
      </c>
      <c r="AR696" s="151" t="s">
        <v>152</v>
      </c>
      <c r="AT696" s="151" t="s">
        <v>148</v>
      </c>
      <c r="AU696" s="151" t="s">
        <v>153</v>
      </c>
      <c r="AY696" s="17" t="s">
        <v>145</v>
      </c>
      <c r="BE696" s="152">
        <f>IF(N696="základná",J696,0)</f>
        <v>0</v>
      </c>
      <c r="BF696" s="152">
        <f>IF(N696="znížená",J696,0)</f>
        <v>0</v>
      </c>
      <c r="BG696" s="152">
        <f>IF(N696="zákl. prenesená",J696,0)</f>
        <v>0</v>
      </c>
      <c r="BH696" s="152">
        <f>IF(N696="zníž. prenesená",J696,0)</f>
        <v>0</v>
      </c>
      <c r="BI696" s="152">
        <f>IF(N696="nulová",J696,0)</f>
        <v>0</v>
      </c>
      <c r="BJ696" s="17" t="s">
        <v>153</v>
      </c>
      <c r="BK696" s="152">
        <f>ROUND(I696*H696,2)</f>
        <v>0</v>
      </c>
      <c r="BL696" s="17" t="s">
        <v>152</v>
      </c>
      <c r="BM696" s="151" t="s">
        <v>677</v>
      </c>
    </row>
    <row r="697" spans="2:65" s="12" customFormat="1">
      <c r="B697" s="153"/>
      <c r="D697" s="154" t="s">
        <v>155</v>
      </c>
      <c r="E697" s="155" t="s">
        <v>1</v>
      </c>
      <c r="F697" s="156" t="s">
        <v>678</v>
      </c>
      <c r="H697" s="157">
        <v>32</v>
      </c>
      <c r="I697" s="158"/>
      <c r="L697" s="153"/>
      <c r="M697" s="159"/>
      <c r="T697" s="160"/>
      <c r="AT697" s="155" t="s">
        <v>155</v>
      </c>
      <c r="AU697" s="155" t="s">
        <v>153</v>
      </c>
      <c r="AV697" s="12" t="s">
        <v>153</v>
      </c>
      <c r="AW697" s="12" t="s">
        <v>31</v>
      </c>
      <c r="AX697" s="12" t="s">
        <v>75</v>
      </c>
      <c r="AY697" s="155" t="s">
        <v>145</v>
      </c>
    </row>
    <row r="698" spans="2:65" s="12" customFormat="1">
      <c r="B698" s="153"/>
      <c r="D698" s="154" t="s">
        <v>155</v>
      </c>
      <c r="E698" s="155" t="s">
        <v>1</v>
      </c>
      <c r="F698" s="156" t="s">
        <v>679</v>
      </c>
      <c r="H698" s="157">
        <v>40</v>
      </c>
      <c r="I698" s="158"/>
      <c r="L698" s="153"/>
      <c r="M698" s="159"/>
      <c r="T698" s="160"/>
      <c r="AT698" s="155" t="s">
        <v>155</v>
      </c>
      <c r="AU698" s="155" t="s">
        <v>153</v>
      </c>
      <c r="AV698" s="12" t="s">
        <v>153</v>
      </c>
      <c r="AW698" s="12" t="s">
        <v>31</v>
      </c>
      <c r="AX698" s="12" t="s">
        <v>75</v>
      </c>
      <c r="AY698" s="155" t="s">
        <v>145</v>
      </c>
    </row>
    <row r="699" spans="2:65" s="12" customFormat="1">
      <c r="B699" s="153"/>
      <c r="D699" s="154" t="s">
        <v>155</v>
      </c>
      <c r="E699" s="155" t="s">
        <v>1</v>
      </c>
      <c r="F699" s="156" t="s">
        <v>680</v>
      </c>
      <c r="H699" s="157">
        <v>41</v>
      </c>
      <c r="I699" s="158"/>
      <c r="L699" s="153"/>
      <c r="M699" s="159"/>
      <c r="T699" s="160"/>
      <c r="AT699" s="155" t="s">
        <v>155</v>
      </c>
      <c r="AU699" s="155" t="s">
        <v>153</v>
      </c>
      <c r="AV699" s="12" t="s">
        <v>153</v>
      </c>
      <c r="AW699" s="12" t="s">
        <v>31</v>
      </c>
      <c r="AX699" s="12" t="s">
        <v>75</v>
      </c>
      <c r="AY699" s="155" t="s">
        <v>145</v>
      </c>
    </row>
    <row r="700" spans="2:65" s="12" customFormat="1">
      <c r="B700" s="153"/>
      <c r="D700" s="154" t="s">
        <v>155</v>
      </c>
      <c r="E700" s="155" t="s">
        <v>1</v>
      </c>
      <c r="F700" s="156" t="s">
        <v>681</v>
      </c>
      <c r="H700" s="157">
        <v>2</v>
      </c>
      <c r="I700" s="158"/>
      <c r="L700" s="153"/>
      <c r="M700" s="159"/>
      <c r="T700" s="160"/>
      <c r="AT700" s="155" t="s">
        <v>155</v>
      </c>
      <c r="AU700" s="155" t="s">
        <v>153</v>
      </c>
      <c r="AV700" s="12" t="s">
        <v>153</v>
      </c>
      <c r="AW700" s="12" t="s">
        <v>31</v>
      </c>
      <c r="AX700" s="12" t="s">
        <v>75</v>
      </c>
      <c r="AY700" s="155" t="s">
        <v>145</v>
      </c>
    </row>
    <row r="701" spans="2:65" s="13" customFormat="1">
      <c r="B701" s="161"/>
      <c r="D701" s="154" t="s">
        <v>155</v>
      </c>
      <c r="E701" s="162" t="s">
        <v>1</v>
      </c>
      <c r="F701" s="163" t="s">
        <v>159</v>
      </c>
      <c r="H701" s="164">
        <v>115</v>
      </c>
      <c r="I701" s="165"/>
      <c r="L701" s="161"/>
      <c r="M701" s="166"/>
      <c r="T701" s="167"/>
      <c r="AT701" s="162" t="s">
        <v>155</v>
      </c>
      <c r="AU701" s="162" t="s">
        <v>153</v>
      </c>
      <c r="AV701" s="13" t="s">
        <v>152</v>
      </c>
      <c r="AW701" s="13" t="s">
        <v>31</v>
      </c>
      <c r="AX701" s="13" t="s">
        <v>83</v>
      </c>
      <c r="AY701" s="162" t="s">
        <v>145</v>
      </c>
    </row>
    <row r="702" spans="2:65" s="1" customFormat="1" ht="24.2" customHeight="1">
      <c r="B702" s="32"/>
      <c r="C702" s="139" t="s">
        <v>682</v>
      </c>
      <c r="D702" s="139" t="s">
        <v>148</v>
      </c>
      <c r="E702" s="140" t="s">
        <v>683</v>
      </c>
      <c r="F702" s="141" t="s">
        <v>684</v>
      </c>
      <c r="G702" s="142" t="s">
        <v>162</v>
      </c>
      <c r="H702" s="143">
        <v>115</v>
      </c>
      <c r="I702" s="144"/>
      <c r="J702" s="145">
        <f>ROUND(I702*H702,2)</f>
        <v>0</v>
      </c>
      <c r="K702" s="146"/>
      <c r="L702" s="32"/>
      <c r="M702" s="147" t="s">
        <v>1</v>
      </c>
      <c r="N702" s="148" t="s">
        <v>41</v>
      </c>
      <c r="P702" s="149">
        <f>O702*H702</f>
        <v>0</v>
      </c>
      <c r="Q702" s="149">
        <v>0</v>
      </c>
      <c r="R702" s="149">
        <f>Q702*H702</f>
        <v>0</v>
      </c>
      <c r="S702" s="149">
        <v>2.4E-2</v>
      </c>
      <c r="T702" s="150">
        <f>S702*H702</f>
        <v>2.7600000000000002</v>
      </c>
      <c r="AR702" s="151" t="s">
        <v>152</v>
      </c>
      <c r="AT702" s="151" t="s">
        <v>148</v>
      </c>
      <c r="AU702" s="151" t="s">
        <v>153</v>
      </c>
      <c r="AY702" s="17" t="s">
        <v>145</v>
      </c>
      <c r="BE702" s="152">
        <f>IF(N702="základná",J702,0)</f>
        <v>0</v>
      </c>
      <c r="BF702" s="152">
        <f>IF(N702="znížená",J702,0)</f>
        <v>0</v>
      </c>
      <c r="BG702" s="152">
        <f>IF(N702="zákl. prenesená",J702,0)</f>
        <v>0</v>
      </c>
      <c r="BH702" s="152">
        <f>IF(N702="zníž. prenesená",J702,0)</f>
        <v>0</v>
      </c>
      <c r="BI702" s="152">
        <f>IF(N702="nulová",J702,0)</f>
        <v>0</v>
      </c>
      <c r="BJ702" s="17" t="s">
        <v>153</v>
      </c>
      <c r="BK702" s="152">
        <f>ROUND(I702*H702,2)</f>
        <v>0</v>
      </c>
      <c r="BL702" s="17" t="s">
        <v>152</v>
      </c>
      <c r="BM702" s="151" t="s">
        <v>685</v>
      </c>
    </row>
    <row r="703" spans="2:65" s="14" customFormat="1">
      <c r="B703" s="168"/>
      <c r="D703" s="154" t="s">
        <v>155</v>
      </c>
      <c r="E703" s="169" t="s">
        <v>1</v>
      </c>
      <c r="F703" s="170" t="s">
        <v>686</v>
      </c>
      <c r="H703" s="169" t="s">
        <v>1</v>
      </c>
      <c r="I703" s="171"/>
      <c r="L703" s="168"/>
      <c r="M703" s="172"/>
      <c r="T703" s="173"/>
      <c r="AT703" s="169" t="s">
        <v>155</v>
      </c>
      <c r="AU703" s="169" t="s">
        <v>153</v>
      </c>
      <c r="AV703" s="14" t="s">
        <v>83</v>
      </c>
      <c r="AW703" s="14" t="s">
        <v>31</v>
      </c>
      <c r="AX703" s="14" t="s">
        <v>75</v>
      </c>
      <c r="AY703" s="169" t="s">
        <v>145</v>
      </c>
    </row>
    <row r="704" spans="2:65" s="12" customFormat="1">
      <c r="B704" s="153"/>
      <c r="D704" s="154" t="s">
        <v>155</v>
      </c>
      <c r="E704" s="155" t="s">
        <v>1</v>
      </c>
      <c r="F704" s="156" t="s">
        <v>678</v>
      </c>
      <c r="H704" s="157">
        <v>32</v>
      </c>
      <c r="I704" s="158"/>
      <c r="L704" s="153"/>
      <c r="M704" s="159"/>
      <c r="T704" s="160"/>
      <c r="AT704" s="155" t="s">
        <v>155</v>
      </c>
      <c r="AU704" s="155" t="s">
        <v>153</v>
      </c>
      <c r="AV704" s="12" t="s">
        <v>153</v>
      </c>
      <c r="AW704" s="12" t="s">
        <v>31</v>
      </c>
      <c r="AX704" s="12" t="s">
        <v>75</v>
      </c>
      <c r="AY704" s="155" t="s">
        <v>145</v>
      </c>
    </row>
    <row r="705" spans="2:65" s="12" customFormat="1">
      <c r="B705" s="153"/>
      <c r="D705" s="154" t="s">
        <v>155</v>
      </c>
      <c r="E705" s="155" t="s">
        <v>1</v>
      </c>
      <c r="F705" s="156" t="s">
        <v>679</v>
      </c>
      <c r="H705" s="157">
        <v>40</v>
      </c>
      <c r="I705" s="158"/>
      <c r="L705" s="153"/>
      <c r="M705" s="159"/>
      <c r="T705" s="160"/>
      <c r="AT705" s="155" t="s">
        <v>155</v>
      </c>
      <c r="AU705" s="155" t="s">
        <v>153</v>
      </c>
      <c r="AV705" s="12" t="s">
        <v>153</v>
      </c>
      <c r="AW705" s="12" t="s">
        <v>31</v>
      </c>
      <c r="AX705" s="12" t="s">
        <v>75</v>
      </c>
      <c r="AY705" s="155" t="s">
        <v>145</v>
      </c>
    </row>
    <row r="706" spans="2:65" s="12" customFormat="1">
      <c r="B706" s="153"/>
      <c r="D706" s="154" t="s">
        <v>155</v>
      </c>
      <c r="E706" s="155" t="s">
        <v>1</v>
      </c>
      <c r="F706" s="156" t="s">
        <v>680</v>
      </c>
      <c r="H706" s="157">
        <v>41</v>
      </c>
      <c r="I706" s="158"/>
      <c r="L706" s="153"/>
      <c r="M706" s="159"/>
      <c r="T706" s="160"/>
      <c r="AT706" s="155" t="s">
        <v>155</v>
      </c>
      <c r="AU706" s="155" t="s">
        <v>153</v>
      </c>
      <c r="AV706" s="12" t="s">
        <v>153</v>
      </c>
      <c r="AW706" s="12" t="s">
        <v>31</v>
      </c>
      <c r="AX706" s="12" t="s">
        <v>75</v>
      </c>
      <c r="AY706" s="155" t="s">
        <v>145</v>
      </c>
    </row>
    <row r="707" spans="2:65" s="12" customFormat="1">
      <c r="B707" s="153"/>
      <c r="D707" s="154" t="s">
        <v>155</v>
      </c>
      <c r="E707" s="155" t="s">
        <v>1</v>
      </c>
      <c r="F707" s="156" t="s">
        <v>681</v>
      </c>
      <c r="H707" s="157">
        <v>2</v>
      </c>
      <c r="I707" s="158"/>
      <c r="L707" s="153"/>
      <c r="M707" s="159"/>
      <c r="T707" s="160"/>
      <c r="AT707" s="155" t="s">
        <v>155</v>
      </c>
      <c r="AU707" s="155" t="s">
        <v>153</v>
      </c>
      <c r="AV707" s="12" t="s">
        <v>153</v>
      </c>
      <c r="AW707" s="12" t="s">
        <v>31</v>
      </c>
      <c r="AX707" s="12" t="s">
        <v>75</v>
      </c>
      <c r="AY707" s="155" t="s">
        <v>145</v>
      </c>
    </row>
    <row r="708" spans="2:65" s="13" customFormat="1">
      <c r="B708" s="161"/>
      <c r="D708" s="154" t="s">
        <v>155</v>
      </c>
      <c r="E708" s="162" t="s">
        <v>1</v>
      </c>
      <c r="F708" s="163" t="s">
        <v>159</v>
      </c>
      <c r="H708" s="164">
        <v>115</v>
      </c>
      <c r="I708" s="165"/>
      <c r="L708" s="161"/>
      <c r="M708" s="166"/>
      <c r="T708" s="167"/>
      <c r="AT708" s="162" t="s">
        <v>155</v>
      </c>
      <c r="AU708" s="162" t="s">
        <v>153</v>
      </c>
      <c r="AV708" s="13" t="s">
        <v>152</v>
      </c>
      <c r="AW708" s="13" t="s">
        <v>31</v>
      </c>
      <c r="AX708" s="13" t="s">
        <v>83</v>
      </c>
      <c r="AY708" s="162" t="s">
        <v>145</v>
      </c>
    </row>
    <row r="709" spans="2:65" s="1" customFormat="1" ht="21.75" customHeight="1">
      <c r="B709" s="32"/>
      <c r="C709" s="139" t="s">
        <v>687</v>
      </c>
      <c r="D709" s="139" t="s">
        <v>148</v>
      </c>
      <c r="E709" s="140" t="s">
        <v>688</v>
      </c>
      <c r="F709" s="141" t="s">
        <v>689</v>
      </c>
      <c r="G709" s="142" t="s">
        <v>238</v>
      </c>
      <c r="H709" s="143">
        <v>199.8</v>
      </c>
      <c r="I709" s="144"/>
      <c r="J709" s="145">
        <f>ROUND(I709*H709,2)</f>
        <v>0</v>
      </c>
      <c r="K709" s="146"/>
      <c r="L709" s="32"/>
      <c r="M709" s="147" t="s">
        <v>1</v>
      </c>
      <c r="N709" s="148" t="s">
        <v>41</v>
      </c>
      <c r="P709" s="149">
        <f>O709*H709</f>
        <v>0</v>
      </c>
      <c r="Q709" s="149">
        <v>0</v>
      </c>
      <c r="R709" s="149">
        <f>Q709*H709</f>
        <v>0</v>
      </c>
      <c r="S709" s="149">
        <v>5.0000000000000001E-3</v>
      </c>
      <c r="T709" s="150">
        <f>S709*H709</f>
        <v>0.99900000000000011</v>
      </c>
      <c r="AR709" s="151" t="s">
        <v>152</v>
      </c>
      <c r="AT709" s="151" t="s">
        <v>148</v>
      </c>
      <c r="AU709" s="151" t="s">
        <v>153</v>
      </c>
      <c r="AY709" s="17" t="s">
        <v>145</v>
      </c>
      <c r="BE709" s="152">
        <f>IF(N709="základná",J709,0)</f>
        <v>0</v>
      </c>
      <c r="BF709" s="152">
        <f>IF(N709="znížená",J709,0)</f>
        <v>0</v>
      </c>
      <c r="BG709" s="152">
        <f>IF(N709="zákl. prenesená",J709,0)</f>
        <v>0</v>
      </c>
      <c r="BH709" s="152">
        <f>IF(N709="zníž. prenesená",J709,0)</f>
        <v>0</v>
      </c>
      <c r="BI709" s="152">
        <f>IF(N709="nulová",J709,0)</f>
        <v>0</v>
      </c>
      <c r="BJ709" s="17" t="s">
        <v>153</v>
      </c>
      <c r="BK709" s="152">
        <f>ROUND(I709*H709,2)</f>
        <v>0</v>
      </c>
      <c r="BL709" s="17" t="s">
        <v>152</v>
      </c>
      <c r="BM709" s="151" t="s">
        <v>690</v>
      </c>
    </row>
    <row r="710" spans="2:65" s="14" customFormat="1">
      <c r="B710" s="168"/>
      <c r="D710" s="154" t="s">
        <v>155</v>
      </c>
      <c r="E710" s="169" t="s">
        <v>1</v>
      </c>
      <c r="F710" s="170" t="s">
        <v>691</v>
      </c>
      <c r="H710" s="169" t="s">
        <v>1</v>
      </c>
      <c r="I710" s="171"/>
      <c r="L710" s="168"/>
      <c r="M710" s="172"/>
      <c r="T710" s="173"/>
      <c r="AT710" s="169" t="s">
        <v>155</v>
      </c>
      <c r="AU710" s="169" t="s">
        <v>153</v>
      </c>
      <c r="AV710" s="14" t="s">
        <v>83</v>
      </c>
      <c r="AW710" s="14" t="s">
        <v>31</v>
      </c>
      <c r="AX710" s="14" t="s">
        <v>75</v>
      </c>
      <c r="AY710" s="169" t="s">
        <v>145</v>
      </c>
    </row>
    <row r="711" spans="2:65" s="12" customFormat="1">
      <c r="B711" s="153"/>
      <c r="D711" s="154" t="s">
        <v>155</v>
      </c>
      <c r="E711" s="155" t="s">
        <v>1</v>
      </c>
      <c r="F711" s="156" t="s">
        <v>692</v>
      </c>
      <c r="H711" s="157">
        <v>44.4</v>
      </c>
      <c r="I711" s="158"/>
      <c r="L711" s="153"/>
      <c r="M711" s="159"/>
      <c r="T711" s="160"/>
      <c r="AT711" s="155" t="s">
        <v>155</v>
      </c>
      <c r="AU711" s="155" t="s">
        <v>153</v>
      </c>
      <c r="AV711" s="12" t="s">
        <v>153</v>
      </c>
      <c r="AW711" s="12" t="s">
        <v>31</v>
      </c>
      <c r="AX711" s="12" t="s">
        <v>75</v>
      </c>
      <c r="AY711" s="155" t="s">
        <v>145</v>
      </c>
    </row>
    <row r="712" spans="2:65" s="12" customFormat="1">
      <c r="B712" s="153"/>
      <c r="D712" s="154" t="s">
        <v>155</v>
      </c>
      <c r="E712" s="155" t="s">
        <v>1</v>
      </c>
      <c r="F712" s="156" t="s">
        <v>693</v>
      </c>
      <c r="H712" s="157">
        <v>77.7</v>
      </c>
      <c r="I712" s="158"/>
      <c r="L712" s="153"/>
      <c r="M712" s="159"/>
      <c r="T712" s="160"/>
      <c r="AT712" s="155" t="s">
        <v>155</v>
      </c>
      <c r="AU712" s="155" t="s">
        <v>153</v>
      </c>
      <c r="AV712" s="12" t="s">
        <v>153</v>
      </c>
      <c r="AW712" s="12" t="s">
        <v>31</v>
      </c>
      <c r="AX712" s="12" t="s">
        <v>75</v>
      </c>
      <c r="AY712" s="155" t="s">
        <v>145</v>
      </c>
    </row>
    <row r="713" spans="2:65" s="12" customFormat="1">
      <c r="B713" s="153"/>
      <c r="D713" s="154" t="s">
        <v>155</v>
      </c>
      <c r="E713" s="155" t="s">
        <v>1</v>
      </c>
      <c r="F713" s="156" t="s">
        <v>694</v>
      </c>
      <c r="H713" s="157">
        <v>77.7</v>
      </c>
      <c r="I713" s="158"/>
      <c r="L713" s="153"/>
      <c r="M713" s="159"/>
      <c r="T713" s="160"/>
      <c r="AT713" s="155" t="s">
        <v>155</v>
      </c>
      <c r="AU713" s="155" t="s">
        <v>153</v>
      </c>
      <c r="AV713" s="12" t="s">
        <v>153</v>
      </c>
      <c r="AW713" s="12" t="s">
        <v>31</v>
      </c>
      <c r="AX713" s="12" t="s">
        <v>75</v>
      </c>
      <c r="AY713" s="155" t="s">
        <v>145</v>
      </c>
    </row>
    <row r="714" spans="2:65" s="13" customFormat="1">
      <c r="B714" s="161"/>
      <c r="D714" s="154" t="s">
        <v>155</v>
      </c>
      <c r="E714" s="162" t="s">
        <v>1</v>
      </c>
      <c r="F714" s="163" t="s">
        <v>159</v>
      </c>
      <c r="H714" s="164">
        <v>199.8</v>
      </c>
      <c r="I714" s="165"/>
      <c r="L714" s="161"/>
      <c r="M714" s="166"/>
      <c r="T714" s="167"/>
      <c r="AT714" s="162" t="s">
        <v>155</v>
      </c>
      <c r="AU714" s="162" t="s">
        <v>153</v>
      </c>
      <c r="AV714" s="13" t="s">
        <v>152</v>
      </c>
      <c r="AW714" s="13" t="s">
        <v>31</v>
      </c>
      <c r="AX714" s="13" t="s">
        <v>83</v>
      </c>
      <c r="AY714" s="162" t="s">
        <v>145</v>
      </c>
    </row>
    <row r="715" spans="2:65" s="1" customFormat="1" ht="24.2" customHeight="1">
      <c r="B715" s="32"/>
      <c r="C715" s="139" t="s">
        <v>695</v>
      </c>
      <c r="D715" s="139" t="s">
        <v>148</v>
      </c>
      <c r="E715" s="140" t="s">
        <v>696</v>
      </c>
      <c r="F715" s="141" t="s">
        <v>697</v>
      </c>
      <c r="G715" s="142" t="s">
        <v>188</v>
      </c>
      <c r="H715" s="143">
        <v>177.2</v>
      </c>
      <c r="I715" s="144"/>
      <c r="J715" s="145">
        <f>ROUND(I715*H715,2)</f>
        <v>0</v>
      </c>
      <c r="K715" s="146"/>
      <c r="L715" s="32"/>
      <c r="M715" s="147" t="s">
        <v>1</v>
      </c>
      <c r="N715" s="148" t="s">
        <v>41</v>
      </c>
      <c r="P715" s="149">
        <f>O715*H715</f>
        <v>0</v>
      </c>
      <c r="Q715" s="149">
        <v>0</v>
      </c>
      <c r="R715" s="149">
        <f>Q715*H715</f>
        <v>0</v>
      </c>
      <c r="S715" s="149">
        <v>7.5999999999999998E-2</v>
      </c>
      <c r="T715" s="150">
        <f>S715*H715</f>
        <v>13.467199999999998</v>
      </c>
      <c r="AR715" s="151" t="s">
        <v>152</v>
      </c>
      <c r="AT715" s="151" t="s">
        <v>148</v>
      </c>
      <c r="AU715" s="151" t="s">
        <v>153</v>
      </c>
      <c r="AY715" s="17" t="s">
        <v>145</v>
      </c>
      <c r="BE715" s="152">
        <f>IF(N715="základná",J715,0)</f>
        <v>0</v>
      </c>
      <c r="BF715" s="152">
        <f>IF(N715="znížená",J715,0)</f>
        <v>0</v>
      </c>
      <c r="BG715" s="152">
        <f>IF(N715="zákl. prenesená",J715,0)</f>
        <v>0</v>
      </c>
      <c r="BH715" s="152">
        <f>IF(N715="zníž. prenesená",J715,0)</f>
        <v>0</v>
      </c>
      <c r="BI715" s="152">
        <f>IF(N715="nulová",J715,0)</f>
        <v>0</v>
      </c>
      <c r="BJ715" s="17" t="s">
        <v>153</v>
      </c>
      <c r="BK715" s="152">
        <f>ROUND(I715*H715,2)</f>
        <v>0</v>
      </c>
      <c r="BL715" s="17" t="s">
        <v>152</v>
      </c>
      <c r="BM715" s="151" t="s">
        <v>698</v>
      </c>
    </row>
    <row r="716" spans="2:65" s="12" customFormat="1">
      <c r="B716" s="153"/>
      <c r="D716" s="154" t="s">
        <v>155</v>
      </c>
      <c r="E716" s="155" t="s">
        <v>1</v>
      </c>
      <c r="F716" s="156" t="s">
        <v>699</v>
      </c>
      <c r="H716" s="157">
        <v>48.8</v>
      </c>
      <c r="I716" s="158"/>
      <c r="L716" s="153"/>
      <c r="M716" s="159"/>
      <c r="T716" s="160"/>
      <c r="AT716" s="155" t="s">
        <v>155</v>
      </c>
      <c r="AU716" s="155" t="s">
        <v>153</v>
      </c>
      <c r="AV716" s="12" t="s">
        <v>153</v>
      </c>
      <c r="AW716" s="12" t="s">
        <v>31</v>
      </c>
      <c r="AX716" s="12" t="s">
        <v>75</v>
      </c>
      <c r="AY716" s="155" t="s">
        <v>145</v>
      </c>
    </row>
    <row r="717" spans="2:65" s="12" customFormat="1">
      <c r="B717" s="153"/>
      <c r="D717" s="154" t="s">
        <v>155</v>
      </c>
      <c r="E717" s="155" t="s">
        <v>1</v>
      </c>
      <c r="F717" s="156" t="s">
        <v>700</v>
      </c>
      <c r="H717" s="157">
        <v>61.8</v>
      </c>
      <c r="I717" s="158"/>
      <c r="L717" s="153"/>
      <c r="M717" s="159"/>
      <c r="T717" s="160"/>
      <c r="AT717" s="155" t="s">
        <v>155</v>
      </c>
      <c r="AU717" s="155" t="s">
        <v>153</v>
      </c>
      <c r="AV717" s="12" t="s">
        <v>153</v>
      </c>
      <c r="AW717" s="12" t="s">
        <v>31</v>
      </c>
      <c r="AX717" s="12" t="s">
        <v>75</v>
      </c>
      <c r="AY717" s="155" t="s">
        <v>145</v>
      </c>
    </row>
    <row r="718" spans="2:65" s="12" customFormat="1">
      <c r="B718" s="153"/>
      <c r="D718" s="154" t="s">
        <v>155</v>
      </c>
      <c r="E718" s="155" t="s">
        <v>1</v>
      </c>
      <c r="F718" s="156" t="s">
        <v>701</v>
      </c>
      <c r="H718" s="157">
        <v>63.4</v>
      </c>
      <c r="I718" s="158"/>
      <c r="L718" s="153"/>
      <c r="M718" s="159"/>
      <c r="T718" s="160"/>
      <c r="AT718" s="155" t="s">
        <v>155</v>
      </c>
      <c r="AU718" s="155" t="s">
        <v>153</v>
      </c>
      <c r="AV718" s="12" t="s">
        <v>153</v>
      </c>
      <c r="AW718" s="12" t="s">
        <v>31</v>
      </c>
      <c r="AX718" s="12" t="s">
        <v>75</v>
      </c>
      <c r="AY718" s="155" t="s">
        <v>145</v>
      </c>
    </row>
    <row r="719" spans="2:65" s="12" customFormat="1">
      <c r="B719" s="153"/>
      <c r="D719" s="154" t="s">
        <v>155</v>
      </c>
      <c r="E719" s="155" t="s">
        <v>1</v>
      </c>
      <c r="F719" s="156" t="s">
        <v>702</v>
      </c>
      <c r="H719" s="157">
        <v>3.2</v>
      </c>
      <c r="I719" s="158"/>
      <c r="L719" s="153"/>
      <c r="M719" s="159"/>
      <c r="T719" s="160"/>
      <c r="AT719" s="155" t="s">
        <v>155</v>
      </c>
      <c r="AU719" s="155" t="s">
        <v>153</v>
      </c>
      <c r="AV719" s="12" t="s">
        <v>153</v>
      </c>
      <c r="AW719" s="12" t="s">
        <v>31</v>
      </c>
      <c r="AX719" s="12" t="s">
        <v>75</v>
      </c>
      <c r="AY719" s="155" t="s">
        <v>145</v>
      </c>
    </row>
    <row r="720" spans="2:65" s="13" customFormat="1">
      <c r="B720" s="161"/>
      <c r="D720" s="154" t="s">
        <v>155</v>
      </c>
      <c r="E720" s="162" t="s">
        <v>1</v>
      </c>
      <c r="F720" s="163" t="s">
        <v>159</v>
      </c>
      <c r="H720" s="164">
        <v>177.2</v>
      </c>
      <c r="I720" s="165"/>
      <c r="L720" s="161"/>
      <c r="M720" s="166"/>
      <c r="T720" s="167"/>
      <c r="AT720" s="162" t="s">
        <v>155</v>
      </c>
      <c r="AU720" s="162" t="s">
        <v>153</v>
      </c>
      <c r="AV720" s="13" t="s">
        <v>152</v>
      </c>
      <c r="AW720" s="13" t="s">
        <v>31</v>
      </c>
      <c r="AX720" s="13" t="s">
        <v>83</v>
      </c>
      <c r="AY720" s="162" t="s">
        <v>145</v>
      </c>
    </row>
    <row r="721" spans="2:65" s="1" customFormat="1" ht="24.2" customHeight="1">
      <c r="B721" s="32"/>
      <c r="C721" s="139" t="s">
        <v>703</v>
      </c>
      <c r="D721" s="139" t="s">
        <v>148</v>
      </c>
      <c r="E721" s="140" t="s">
        <v>704</v>
      </c>
      <c r="F721" s="141" t="s">
        <v>705</v>
      </c>
      <c r="G721" s="142" t="s">
        <v>188</v>
      </c>
      <c r="H721" s="143">
        <v>23.49</v>
      </c>
      <c r="I721" s="144"/>
      <c r="J721" s="145">
        <f>ROUND(I721*H721,2)</f>
        <v>0</v>
      </c>
      <c r="K721" s="146"/>
      <c r="L721" s="32"/>
      <c r="M721" s="147" t="s">
        <v>1</v>
      </c>
      <c r="N721" s="148" t="s">
        <v>41</v>
      </c>
      <c r="P721" s="149">
        <f>O721*H721</f>
        <v>0</v>
      </c>
      <c r="Q721" s="149">
        <v>0</v>
      </c>
      <c r="R721" s="149">
        <f>Q721*H721</f>
        <v>0</v>
      </c>
      <c r="S721" s="149">
        <v>0.28100000000000003</v>
      </c>
      <c r="T721" s="150">
        <f>S721*H721</f>
        <v>6.6006900000000002</v>
      </c>
      <c r="AR721" s="151" t="s">
        <v>152</v>
      </c>
      <c r="AT721" s="151" t="s">
        <v>148</v>
      </c>
      <c r="AU721" s="151" t="s">
        <v>153</v>
      </c>
      <c r="AY721" s="17" t="s">
        <v>145</v>
      </c>
      <c r="BE721" s="152">
        <f>IF(N721="základná",J721,0)</f>
        <v>0</v>
      </c>
      <c r="BF721" s="152">
        <f>IF(N721="znížená",J721,0)</f>
        <v>0</v>
      </c>
      <c r="BG721" s="152">
        <f>IF(N721="zákl. prenesená",J721,0)</f>
        <v>0</v>
      </c>
      <c r="BH721" s="152">
        <f>IF(N721="zníž. prenesená",J721,0)</f>
        <v>0</v>
      </c>
      <c r="BI721" s="152">
        <f>IF(N721="nulová",J721,0)</f>
        <v>0</v>
      </c>
      <c r="BJ721" s="17" t="s">
        <v>153</v>
      </c>
      <c r="BK721" s="152">
        <f>ROUND(I721*H721,2)</f>
        <v>0</v>
      </c>
      <c r="BL721" s="17" t="s">
        <v>152</v>
      </c>
      <c r="BM721" s="151" t="s">
        <v>706</v>
      </c>
    </row>
    <row r="722" spans="2:65" s="12" customFormat="1" ht="22.5">
      <c r="B722" s="153"/>
      <c r="D722" s="154" t="s">
        <v>155</v>
      </c>
      <c r="E722" s="155" t="s">
        <v>1</v>
      </c>
      <c r="F722" s="156" t="s">
        <v>707</v>
      </c>
      <c r="H722" s="157">
        <v>23.49</v>
      </c>
      <c r="I722" s="158"/>
      <c r="L722" s="153"/>
      <c r="M722" s="159"/>
      <c r="T722" s="160"/>
      <c r="AT722" s="155" t="s">
        <v>155</v>
      </c>
      <c r="AU722" s="155" t="s">
        <v>153</v>
      </c>
      <c r="AV722" s="12" t="s">
        <v>153</v>
      </c>
      <c r="AW722" s="12" t="s">
        <v>31</v>
      </c>
      <c r="AX722" s="12" t="s">
        <v>83</v>
      </c>
      <c r="AY722" s="155" t="s">
        <v>145</v>
      </c>
    </row>
    <row r="723" spans="2:65" s="1" customFormat="1" ht="24.2" customHeight="1">
      <c r="B723" s="32"/>
      <c r="C723" s="139" t="s">
        <v>708</v>
      </c>
      <c r="D723" s="139" t="s">
        <v>148</v>
      </c>
      <c r="E723" s="140" t="s">
        <v>709</v>
      </c>
      <c r="F723" s="141" t="s">
        <v>710</v>
      </c>
      <c r="G723" s="142" t="s">
        <v>188</v>
      </c>
      <c r="H723" s="143">
        <v>105.444</v>
      </c>
      <c r="I723" s="144"/>
      <c r="J723" s="145">
        <f>ROUND(I723*H723,2)</f>
        <v>0</v>
      </c>
      <c r="K723" s="146"/>
      <c r="L723" s="32"/>
      <c r="M723" s="147" t="s">
        <v>1</v>
      </c>
      <c r="N723" s="148" t="s">
        <v>41</v>
      </c>
      <c r="P723" s="149">
        <f>O723*H723</f>
        <v>0</v>
      </c>
      <c r="Q723" s="149">
        <v>0</v>
      </c>
      <c r="R723" s="149">
        <f>Q723*H723</f>
        <v>0</v>
      </c>
      <c r="S723" s="149">
        <v>0.27</v>
      </c>
      <c r="T723" s="150">
        <f>S723*H723</f>
        <v>28.469880000000003</v>
      </c>
      <c r="AR723" s="151" t="s">
        <v>152</v>
      </c>
      <c r="AT723" s="151" t="s">
        <v>148</v>
      </c>
      <c r="AU723" s="151" t="s">
        <v>153</v>
      </c>
      <c r="AY723" s="17" t="s">
        <v>145</v>
      </c>
      <c r="BE723" s="152">
        <f>IF(N723="základná",J723,0)</f>
        <v>0</v>
      </c>
      <c r="BF723" s="152">
        <f>IF(N723="znížená",J723,0)</f>
        <v>0</v>
      </c>
      <c r="BG723" s="152">
        <f>IF(N723="zákl. prenesená",J723,0)</f>
        <v>0</v>
      </c>
      <c r="BH723" s="152">
        <f>IF(N723="zníž. prenesená",J723,0)</f>
        <v>0</v>
      </c>
      <c r="BI723" s="152">
        <f>IF(N723="nulová",J723,0)</f>
        <v>0</v>
      </c>
      <c r="BJ723" s="17" t="s">
        <v>153</v>
      </c>
      <c r="BK723" s="152">
        <f>ROUND(I723*H723,2)</f>
        <v>0</v>
      </c>
      <c r="BL723" s="17" t="s">
        <v>152</v>
      </c>
      <c r="BM723" s="151" t="s">
        <v>711</v>
      </c>
    </row>
    <row r="724" spans="2:65" s="14" customFormat="1">
      <c r="B724" s="168"/>
      <c r="D724" s="154" t="s">
        <v>155</v>
      </c>
      <c r="E724" s="169" t="s">
        <v>1</v>
      </c>
      <c r="F724" s="170" t="s">
        <v>712</v>
      </c>
      <c r="H724" s="169" t="s">
        <v>1</v>
      </c>
      <c r="I724" s="171"/>
      <c r="L724" s="168"/>
      <c r="M724" s="172"/>
      <c r="T724" s="173"/>
      <c r="AT724" s="169" t="s">
        <v>155</v>
      </c>
      <c r="AU724" s="169" t="s">
        <v>153</v>
      </c>
      <c r="AV724" s="14" t="s">
        <v>83</v>
      </c>
      <c r="AW724" s="14" t="s">
        <v>31</v>
      </c>
      <c r="AX724" s="14" t="s">
        <v>75</v>
      </c>
      <c r="AY724" s="169" t="s">
        <v>145</v>
      </c>
    </row>
    <row r="725" spans="2:65" s="12" customFormat="1">
      <c r="B725" s="153"/>
      <c r="D725" s="154" t="s">
        <v>155</v>
      </c>
      <c r="E725" s="155" t="s">
        <v>1</v>
      </c>
      <c r="F725" s="156" t="s">
        <v>713</v>
      </c>
      <c r="H725" s="157">
        <v>29.088000000000001</v>
      </c>
      <c r="I725" s="158"/>
      <c r="L725" s="153"/>
      <c r="M725" s="159"/>
      <c r="T725" s="160"/>
      <c r="AT725" s="155" t="s">
        <v>155</v>
      </c>
      <c r="AU725" s="155" t="s">
        <v>153</v>
      </c>
      <c r="AV725" s="12" t="s">
        <v>153</v>
      </c>
      <c r="AW725" s="12" t="s">
        <v>31</v>
      </c>
      <c r="AX725" s="12" t="s">
        <v>75</v>
      </c>
      <c r="AY725" s="155" t="s">
        <v>145</v>
      </c>
    </row>
    <row r="726" spans="2:65" s="12" customFormat="1">
      <c r="B726" s="153"/>
      <c r="D726" s="154" t="s">
        <v>155</v>
      </c>
      <c r="E726" s="155" t="s">
        <v>1</v>
      </c>
      <c r="F726" s="156" t="s">
        <v>714</v>
      </c>
      <c r="H726" s="157">
        <v>38.177999999999997</v>
      </c>
      <c r="I726" s="158"/>
      <c r="L726" s="153"/>
      <c r="M726" s="159"/>
      <c r="T726" s="160"/>
      <c r="AT726" s="155" t="s">
        <v>155</v>
      </c>
      <c r="AU726" s="155" t="s">
        <v>153</v>
      </c>
      <c r="AV726" s="12" t="s">
        <v>153</v>
      </c>
      <c r="AW726" s="12" t="s">
        <v>31</v>
      </c>
      <c r="AX726" s="12" t="s">
        <v>75</v>
      </c>
      <c r="AY726" s="155" t="s">
        <v>145</v>
      </c>
    </row>
    <row r="727" spans="2:65" s="12" customFormat="1">
      <c r="B727" s="153"/>
      <c r="D727" s="154" t="s">
        <v>155</v>
      </c>
      <c r="E727" s="155" t="s">
        <v>1</v>
      </c>
      <c r="F727" s="156" t="s">
        <v>715</v>
      </c>
      <c r="H727" s="157">
        <v>38.177999999999997</v>
      </c>
      <c r="I727" s="158"/>
      <c r="L727" s="153"/>
      <c r="M727" s="159"/>
      <c r="T727" s="160"/>
      <c r="AT727" s="155" t="s">
        <v>155</v>
      </c>
      <c r="AU727" s="155" t="s">
        <v>153</v>
      </c>
      <c r="AV727" s="12" t="s">
        <v>153</v>
      </c>
      <c r="AW727" s="12" t="s">
        <v>31</v>
      </c>
      <c r="AX727" s="12" t="s">
        <v>75</v>
      </c>
      <c r="AY727" s="155" t="s">
        <v>145</v>
      </c>
    </row>
    <row r="728" spans="2:65" s="13" customFormat="1">
      <c r="B728" s="161"/>
      <c r="D728" s="154" t="s">
        <v>155</v>
      </c>
      <c r="E728" s="162" t="s">
        <v>1</v>
      </c>
      <c r="F728" s="163" t="s">
        <v>159</v>
      </c>
      <c r="H728" s="164">
        <v>105.44399999999999</v>
      </c>
      <c r="I728" s="165"/>
      <c r="L728" s="161"/>
      <c r="M728" s="166"/>
      <c r="T728" s="167"/>
      <c r="AT728" s="162" t="s">
        <v>155</v>
      </c>
      <c r="AU728" s="162" t="s">
        <v>153</v>
      </c>
      <c r="AV728" s="13" t="s">
        <v>152</v>
      </c>
      <c r="AW728" s="13" t="s">
        <v>31</v>
      </c>
      <c r="AX728" s="13" t="s">
        <v>83</v>
      </c>
      <c r="AY728" s="162" t="s">
        <v>145</v>
      </c>
    </row>
    <row r="729" spans="2:65" s="1" customFormat="1" ht="24.2" customHeight="1">
      <c r="B729" s="32"/>
      <c r="C729" s="139" t="s">
        <v>716</v>
      </c>
      <c r="D729" s="139" t="s">
        <v>148</v>
      </c>
      <c r="E729" s="140" t="s">
        <v>717</v>
      </c>
      <c r="F729" s="141" t="s">
        <v>718</v>
      </c>
      <c r="G729" s="142" t="s">
        <v>162</v>
      </c>
      <c r="H729" s="143">
        <v>1</v>
      </c>
      <c r="I729" s="144"/>
      <c r="J729" s="145">
        <f>ROUND(I729*H729,2)</f>
        <v>0</v>
      </c>
      <c r="K729" s="146"/>
      <c r="L729" s="32"/>
      <c r="M729" s="147" t="s">
        <v>1</v>
      </c>
      <c r="N729" s="148" t="s">
        <v>41</v>
      </c>
      <c r="P729" s="149">
        <f>O729*H729</f>
        <v>0</v>
      </c>
      <c r="Q729" s="149">
        <v>0</v>
      </c>
      <c r="R729" s="149">
        <f>Q729*H729</f>
        <v>0</v>
      </c>
      <c r="S729" s="149">
        <v>5.8999999999999997E-2</v>
      </c>
      <c r="T729" s="150">
        <f>S729*H729</f>
        <v>5.8999999999999997E-2</v>
      </c>
      <c r="AR729" s="151" t="s">
        <v>152</v>
      </c>
      <c r="AT729" s="151" t="s">
        <v>148</v>
      </c>
      <c r="AU729" s="151" t="s">
        <v>153</v>
      </c>
      <c r="AY729" s="17" t="s">
        <v>145</v>
      </c>
      <c r="BE729" s="152">
        <f>IF(N729="základná",J729,0)</f>
        <v>0</v>
      </c>
      <c r="BF729" s="152">
        <f>IF(N729="znížená",J729,0)</f>
        <v>0</v>
      </c>
      <c r="BG729" s="152">
        <f>IF(N729="zákl. prenesená",J729,0)</f>
        <v>0</v>
      </c>
      <c r="BH729" s="152">
        <f>IF(N729="zníž. prenesená",J729,0)</f>
        <v>0</v>
      </c>
      <c r="BI729" s="152">
        <f>IF(N729="nulová",J729,0)</f>
        <v>0</v>
      </c>
      <c r="BJ729" s="17" t="s">
        <v>153</v>
      </c>
      <c r="BK729" s="152">
        <f>ROUND(I729*H729,2)</f>
        <v>0</v>
      </c>
      <c r="BL729" s="17" t="s">
        <v>152</v>
      </c>
      <c r="BM729" s="151" t="s">
        <v>719</v>
      </c>
    </row>
    <row r="730" spans="2:65" s="12" customFormat="1">
      <c r="B730" s="153"/>
      <c r="D730" s="154" t="s">
        <v>155</v>
      </c>
      <c r="E730" s="155" t="s">
        <v>1</v>
      </c>
      <c r="F730" s="156" t="s">
        <v>720</v>
      </c>
      <c r="H730" s="157">
        <v>1</v>
      </c>
      <c r="I730" s="158"/>
      <c r="L730" s="153"/>
      <c r="M730" s="159"/>
      <c r="T730" s="160"/>
      <c r="AT730" s="155" t="s">
        <v>155</v>
      </c>
      <c r="AU730" s="155" t="s">
        <v>153</v>
      </c>
      <c r="AV730" s="12" t="s">
        <v>153</v>
      </c>
      <c r="AW730" s="12" t="s">
        <v>31</v>
      </c>
      <c r="AX730" s="12" t="s">
        <v>83</v>
      </c>
      <c r="AY730" s="155" t="s">
        <v>145</v>
      </c>
    </row>
    <row r="731" spans="2:65" s="1" customFormat="1" ht="24.2" customHeight="1">
      <c r="B731" s="32"/>
      <c r="C731" s="139" t="s">
        <v>721</v>
      </c>
      <c r="D731" s="139" t="s">
        <v>148</v>
      </c>
      <c r="E731" s="140" t="s">
        <v>722</v>
      </c>
      <c r="F731" s="141" t="s">
        <v>723</v>
      </c>
      <c r="G731" s="142" t="s">
        <v>724</v>
      </c>
      <c r="H731" s="143">
        <v>508</v>
      </c>
      <c r="I731" s="144"/>
      <c r="J731" s="145">
        <f>ROUND(I731*H731,2)</f>
        <v>0</v>
      </c>
      <c r="K731" s="146"/>
      <c r="L731" s="32"/>
      <c r="M731" s="147" t="s">
        <v>1</v>
      </c>
      <c r="N731" s="148" t="s">
        <v>41</v>
      </c>
      <c r="P731" s="149">
        <f>O731*H731</f>
        <v>0</v>
      </c>
      <c r="Q731" s="149">
        <v>4.0000000000000003E-5</v>
      </c>
      <c r="R731" s="149">
        <f>Q731*H731</f>
        <v>2.0320000000000001E-2</v>
      </c>
      <c r="S731" s="149">
        <v>4.8000000000000001E-4</v>
      </c>
      <c r="T731" s="150">
        <f>S731*H731</f>
        <v>0.24384</v>
      </c>
      <c r="AR731" s="151" t="s">
        <v>152</v>
      </c>
      <c r="AT731" s="151" t="s">
        <v>148</v>
      </c>
      <c r="AU731" s="151" t="s">
        <v>153</v>
      </c>
      <c r="AY731" s="17" t="s">
        <v>145</v>
      </c>
      <c r="BE731" s="152">
        <f>IF(N731="základná",J731,0)</f>
        <v>0</v>
      </c>
      <c r="BF731" s="152">
        <f>IF(N731="znížená",J731,0)</f>
        <v>0</v>
      </c>
      <c r="BG731" s="152">
        <f>IF(N731="zákl. prenesená",J731,0)</f>
        <v>0</v>
      </c>
      <c r="BH731" s="152">
        <f>IF(N731="zníž. prenesená",J731,0)</f>
        <v>0</v>
      </c>
      <c r="BI731" s="152">
        <f>IF(N731="nulová",J731,0)</f>
        <v>0</v>
      </c>
      <c r="BJ731" s="17" t="s">
        <v>153</v>
      </c>
      <c r="BK731" s="152">
        <f>ROUND(I731*H731,2)</f>
        <v>0</v>
      </c>
      <c r="BL731" s="17" t="s">
        <v>152</v>
      </c>
      <c r="BM731" s="151" t="s">
        <v>725</v>
      </c>
    </row>
    <row r="732" spans="2:65" s="12" customFormat="1">
      <c r="B732" s="153"/>
      <c r="D732" s="154" t="s">
        <v>155</v>
      </c>
      <c r="E732" s="155" t="s">
        <v>1</v>
      </c>
      <c r="F732" s="156" t="s">
        <v>726</v>
      </c>
      <c r="H732" s="157">
        <v>44</v>
      </c>
      <c r="I732" s="158"/>
      <c r="L732" s="153"/>
      <c r="M732" s="159"/>
      <c r="T732" s="160"/>
      <c r="AT732" s="155" t="s">
        <v>155</v>
      </c>
      <c r="AU732" s="155" t="s">
        <v>153</v>
      </c>
      <c r="AV732" s="12" t="s">
        <v>153</v>
      </c>
      <c r="AW732" s="12" t="s">
        <v>31</v>
      </c>
      <c r="AX732" s="12" t="s">
        <v>75</v>
      </c>
      <c r="AY732" s="155" t="s">
        <v>145</v>
      </c>
    </row>
    <row r="733" spans="2:65" s="12" customFormat="1">
      <c r="B733" s="153"/>
      <c r="D733" s="154" t="s">
        <v>155</v>
      </c>
      <c r="E733" s="155" t="s">
        <v>1</v>
      </c>
      <c r="F733" s="156" t="s">
        <v>727</v>
      </c>
      <c r="H733" s="157">
        <v>200</v>
      </c>
      <c r="I733" s="158"/>
      <c r="L733" s="153"/>
      <c r="M733" s="159"/>
      <c r="T733" s="160"/>
      <c r="AT733" s="155" t="s">
        <v>155</v>
      </c>
      <c r="AU733" s="155" t="s">
        <v>153</v>
      </c>
      <c r="AV733" s="12" t="s">
        <v>153</v>
      </c>
      <c r="AW733" s="12" t="s">
        <v>31</v>
      </c>
      <c r="AX733" s="12" t="s">
        <v>75</v>
      </c>
      <c r="AY733" s="155" t="s">
        <v>145</v>
      </c>
    </row>
    <row r="734" spans="2:65" s="12" customFormat="1">
      <c r="B734" s="153"/>
      <c r="D734" s="154" t="s">
        <v>155</v>
      </c>
      <c r="E734" s="155" t="s">
        <v>1</v>
      </c>
      <c r="F734" s="156" t="s">
        <v>728</v>
      </c>
      <c r="H734" s="157">
        <v>176</v>
      </c>
      <c r="I734" s="158"/>
      <c r="L734" s="153"/>
      <c r="M734" s="159"/>
      <c r="T734" s="160"/>
      <c r="AT734" s="155" t="s">
        <v>155</v>
      </c>
      <c r="AU734" s="155" t="s">
        <v>153</v>
      </c>
      <c r="AV734" s="12" t="s">
        <v>153</v>
      </c>
      <c r="AW734" s="12" t="s">
        <v>31</v>
      </c>
      <c r="AX734" s="12" t="s">
        <v>75</v>
      </c>
      <c r="AY734" s="155" t="s">
        <v>145</v>
      </c>
    </row>
    <row r="735" spans="2:65" s="12" customFormat="1">
      <c r="B735" s="153"/>
      <c r="D735" s="154" t="s">
        <v>155</v>
      </c>
      <c r="E735" s="155" t="s">
        <v>1</v>
      </c>
      <c r="F735" s="156" t="s">
        <v>729</v>
      </c>
      <c r="H735" s="157">
        <v>44</v>
      </c>
      <c r="I735" s="158"/>
      <c r="L735" s="153"/>
      <c r="M735" s="159"/>
      <c r="T735" s="160"/>
      <c r="AT735" s="155" t="s">
        <v>155</v>
      </c>
      <c r="AU735" s="155" t="s">
        <v>153</v>
      </c>
      <c r="AV735" s="12" t="s">
        <v>153</v>
      </c>
      <c r="AW735" s="12" t="s">
        <v>31</v>
      </c>
      <c r="AX735" s="12" t="s">
        <v>75</v>
      </c>
      <c r="AY735" s="155" t="s">
        <v>145</v>
      </c>
    </row>
    <row r="736" spans="2:65" s="12" customFormat="1">
      <c r="B736" s="153"/>
      <c r="D736" s="154" t="s">
        <v>155</v>
      </c>
      <c r="E736" s="155" t="s">
        <v>1</v>
      </c>
      <c r="F736" s="156" t="s">
        <v>730</v>
      </c>
      <c r="H736" s="157">
        <v>44</v>
      </c>
      <c r="I736" s="158"/>
      <c r="L736" s="153"/>
      <c r="M736" s="159"/>
      <c r="T736" s="160"/>
      <c r="AT736" s="155" t="s">
        <v>155</v>
      </c>
      <c r="AU736" s="155" t="s">
        <v>153</v>
      </c>
      <c r="AV736" s="12" t="s">
        <v>153</v>
      </c>
      <c r="AW736" s="12" t="s">
        <v>31</v>
      </c>
      <c r="AX736" s="12" t="s">
        <v>75</v>
      </c>
      <c r="AY736" s="155" t="s">
        <v>145</v>
      </c>
    </row>
    <row r="737" spans="2:65" s="13" customFormat="1">
      <c r="B737" s="161"/>
      <c r="D737" s="154" t="s">
        <v>155</v>
      </c>
      <c r="E737" s="162" t="s">
        <v>1</v>
      </c>
      <c r="F737" s="163" t="s">
        <v>159</v>
      </c>
      <c r="H737" s="164">
        <v>508</v>
      </c>
      <c r="I737" s="165"/>
      <c r="L737" s="161"/>
      <c r="M737" s="166"/>
      <c r="T737" s="167"/>
      <c r="AT737" s="162" t="s">
        <v>155</v>
      </c>
      <c r="AU737" s="162" t="s">
        <v>153</v>
      </c>
      <c r="AV737" s="13" t="s">
        <v>152</v>
      </c>
      <c r="AW737" s="13" t="s">
        <v>31</v>
      </c>
      <c r="AX737" s="13" t="s">
        <v>83</v>
      </c>
      <c r="AY737" s="162" t="s">
        <v>145</v>
      </c>
    </row>
    <row r="738" spans="2:65" s="1" customFormat="1" ht="24.2" customHeight="1">
      <c r="B738" s="32"/>
      <c r="C738" s="139" t="s">
        <v>731</v>
      </c>
      <c r="D738" s="139" t="s">
        <v>148</v>
      </c>
      <c r="E738" s="140" t="s">
        <v>732</v>
      </c>
      <c r="F738" s="141" t="s">
        <v>733</v>
      </c>
      <c r="G738" s="142" t="s">
        <v>724</v>
      </c>
      <c r="H738" s="143">
        <v>759</v>
      </c>
      <c r="I738" s="144"/>
      <c r="J738" s="145">
        <f>ROUND(I738*H738,2)</f>
        <v>0</v>
      </c>
      <c r="K738" s="146"/>
      <c r="L738" s="32"/>
      <c r="M738" s="147" t="s">
        <v>1</v>
      </c>
      <c r="N738" s="148" t="s">
        <v>41</v>
      </c>
      <c r="P738" s="149">
        <f>O738*H738</f>
        <v>0</v>
      </c>
      <c r="Q738" s="149">
        <v>4.049E-5</v>
      </c>
      <c r="R738" s="149">
        <f>Q738*H738</f>
        <v>3.0731910000000001E-2</v>
      </c>
      <c r="S738" s="149">
        <v>9.5E-4</v>
      </c>
      <c r="T738" s="150">
        <f>S738*H738</f>
        <v>0.72104999999999997</v>
      </c>
      <c r="AR738" s="151" t="s">
        <v>152</v>
      </c>
      <c r="AT738" s="151" t="s">
        <v>148</v>
      </c>
      <c r="AU738" s="151" t="s">
        <v>153</v>
      </c>
      <c r="AY738" s="17" t="s">
        <v>145</v>
      </c>
      <c r="BE738" s="152">
        <f>IF(N738="základná",J738,0)</f>
        <v>0</v>
      </c>
      <c r="BF738" s="152">
        <f>IF(N738="znížená",J738,0)</f>
        <v>0</v>
      </c>
      <c r="BG738" s="152">
        <f>IF(N738="zákl. prenesená",J738,0)</f>
        <v>0</v>
      </c>
      <c r="BH738" s="152">
        <f>IF(N738="zníž. prenesená",J738,0)</f>
        <v>0</v>
      </c>
      <c r="BI738" s="152">
        <f>IF(N738="nulová",J738,0)</f>
        <v>0</v>
      </c>
      <c r="BJ738" s="17" t="s">
        <v>153</v>
      </c>
      <c r="BK738" s="152">
        <f>ROUND(I738*H738,2)</f>
        <v>0</v>
      </c>
      <c r="BL738" s="17" t="s">
        <v>152</v>
      </c>
      <c r="BM738" s="151" t="s">
        <v>734</v>
      </c>
    </row>
    <row r="739" spans="2:65" s="12" customFormat="1">
      <c r="B739" s="153"/>
      <c r="D739" s="154" t="s">
        <v>155</v>
      </c>
      <c r="E739" s="155" t="s">
        <v>1</v>
      </c>
      <c r="F739" s="156" t="s">
        <v>735</v>
      </c>
      <c r="H739" s="157">
        <v>88</v>
      </c>
      <c r="I739" s="158"/>
      <c r="L739" s="153"/>
      <c r="M739" s="159"/>
      <c r="T739" s="160"/>
      <c r="AT739" s="155" t="s">
        <v>155</v>
      </c>
      <c r="AU739" s="155" t="s">
        <v>153</v>
      </c>
      <c r="AV739" s="12" t="s">
        <v>153</v>
      </c>
      <c r="AW739" s="12" t="s">
        <v>31</v>
      </c>
      <c r="AX739" s="12" t="s">
        <v>75</v>
      </c>
      <c r="AY739" s="155" t="s">
        <v>145</v>
      </c>
    </row>
    <row r="740" spans="2:65" s="12" customFormat="1">
      <c r="B740" s="153"/>
      <c r="D740" s="154" t="s">
        <v>155</v>
      </c>
      <c r="E740" s="155" t="s">
        <v>1</v>
      </c>
      <c r="F740" s="156" t="s">
        <v>736</v>
      </c>
      <c r="H740" s="157">
        <v>275</v>
      </c>
      <c r="I740" s="158"/>
      <c r="L740" s="153"/>
      <c r="M740" s="159"/>
      <c r="T740" s="160"/>
      <c r="AT740" s="155" t="s">
        <v>155</v>
      </c>
      <c r="AU740" s="155" t="s">
        <v>153</v>
      </c>
      <c r="AV740" s="12" t="s">
        <v>153</v>
      </c>
      <c r="AW740" s="12" t="s">
        <v>31</v>
      </c>
      <c r="AX740" s="12" t="s">
        <v>75</v>
      </c>
      <c r="AY740" s="155" t="s">
        <v>145</v>
      </c>
    </row>
    <row r="741" spans="2:65" s="12" customFormat="1">
      <c r="B741" s="153"/>
      <c r="D741" s="154" t="s">
        <v>155</v>
      </c>
      <c r="E741" s="155" t="s">
        <v>1</v>
      </c>
      <c r="F741" s="156" t="s">
        <v>737</v>
      </c>
      <c r="H741" s="157">
        <v>242</v>
      </c>
      <c r="I741" s="158"/>
      <c r="L741" s="153"/>
      <c r="M741" s="159"/>
      <c r="T741" s="160"/>
      <c r="AT741" s="155" t="s">
        <v>155</v>
      </c>
      <c r="AU741" s="155" t="s">
        <v>153</v>
      </c>
      <c r="AV741" s="12" t="s">
        <v>153</v>
      </c>
      <c r="AW741" s="12" t="s">
        <v>31</v>
      </c>
      <c r="AX741" s="12" t="s">
        <v>75</v>
      </c>
      <c r="AY741" s="155" t="s">
        <v>145</v>
      </c>
    </row>
    <row r="742" spans="2:65" s="12" customFormat="1">
      <c r="B742" s="153"/>
      <c r="D742" s="154" t="s">
        <v>155</v>
      </c>
      <c r="E742" s="155" t="s">
        <v>1</v>
      </c>
      <c r="F742" s="156" t="s">
        <v>738</v>
      </c>
      <c r="H742" s="157">
        <v>88</v>
      </c>
      <c r="I742" s="158"/>
      <c r="L742" s="153"/>
      <c r="M742" s="159"/>
      <c r="T742" s="160"/>
      <c r="AT742" s="155" t="s">
        <v>155</v>
      </c>
      <c r="AU742" s="155" t="s">
        <v>153</v>
      </c>
      <c r="AV742" s="12" t="s">
        <v>153</v>
      </c>
      <c r="AW742" s="12" t="s">
        <v>31</v>
      </c>
      <c r="AX742" s="12" t="s">
        <v>75</v>
      </c>
      <c r="AY742" s="155" t="s">
        <v>145</v>
      </c>
    </row>
    <row r="743" spans="2:65" s="12" customFormat="1">
      <c r="B743" s="153"/>
      <c r="D743" s="154" t="s">
        <v>155</v>
      </c>
      <c r="E743" s="155" t="s">
        <v>1</v>
      </c>
      <c r="F743" s="156" t="s">
        <v>739</v>
      </c>
      <c r="H743" s="157">
        <v>66</v>
      </c>
      <c r="I743" s="158"/>
      <c r="L743" s="153"/>
      <c r="M743" s="159"/>
      <c r="T743" s="160"/>
      <c r="AT743" s="155" t="s">
        <v>155</v>
      </c>
      <c r="AU743" s="155" t="s">
        <v>153</v>
      </c>
      <c r="AV743" s="12" t="s">
        <v>153</v>
      </c>
      <c r="AW743" s="12" t="s">
        <v>31</v>
      </c>
      <c r="AX743" s="12" t="s">
        <v>75</v>
      </c>
      <c r="AY743" s="155" t="s">
        <v>145</v>
      </c>
    </row>
    <row r="744" spans="2:65" s="13" customFormat="1">
      <c r="B744" s="161"/>
      <c r="D744" s="154" t="s">
        <v>155</v>
      </c>
      <c r="E744" s="162" t="s">
        <v>1</v>
      </c>
      <c r="F744" s="163" t="s">
        <v>159</v>
      </c>
      <c r="H744" s="164">
        <v>759</v>
      </c>
      <c r="I744" s="165"/>
      <c r="L744" s="161"/>
      <c r="M744" s="166"/>
      <c r="T744" s="167"/>
      <c r="AT744" s="162" t="s">
        <v>155</v>
      </c>
      <c r="AU744" s="162" t="s">
        <v>153</v>
      </c>
      <c r="AV744" s="13" t="s">
        <v>152</v>
      </c>
      <c r="AW744" s="13" t="s">
        <v>31</v>
      </c>
      <c r="AX744" s="13" t="s">
        <v>83</v>
      </c>
      <c r="AY744" s="162" t="s">
        <v>145</v>
      </c>
    </row>
    <row r="745" spans="2:65" s="1" customFormat="1" ht="33" customHeight="1">
      <c r="B745" s="32"/>
      <c r="C745" s="139" t="s">
        <v>740</v>
      </c>
      <c r="D745" s="139" t="s">
        <v>148</v>
      </c>
      <c r="E745" s="140" t="s">
        <v>741</v>
      </c>
      <c r="F745" s="141" t="s">
        <v>742</v>
      </c>
      <c r="G745" s="142" t="s">
        <v>188</v>
      </c>
      <c r="H745" s="143">
        <v>3699.5070000000001</v>
      </c>
      <c r="I745" s="144"/>
      <c r="J745" s="145">
        <f>ROUND(I745*H745,2)</f>
        <v>0</v>
      </c>
      <c r="K745" s="146"/>
      <c r="L745" s="32"/>
      <c r="M745" s="147" t="s">
        <v>1</v>
      </c>
      <c r="N745" s="148" t="s">
        <v>41</v>
      </c>
      <c r="P745" s="149">
        <f>O745*H745</f>
        <v>0</v>
      </c>
      <c r="Q745" s="149">
        <v>0</v>
      </c>
      <c r="R745" s="149">
        <f>Q745*H745</f>
        <v>0</v>
      </c>
      <c r="S745" s="149">
        <v>4.5999999999999999E-2</v>
      </c>
      <c r="T745" s="150">
        <f>S745*H745</f>
        <v>170.177322</v>
      </c>
      <c r="AR745" s="151" t="s">
        <v>152</v>
      </c>
      <c r="AT745" s="151" t="s">
        <v>148</v>
      </c>
      <c r="AU745" s="151" t="s">
        <v>153</v>
      </c>
      <c r="AY745" s="17" t="s">
        <v>145</v>
      </c>
      <c r="BE745" s="152">
        <f>IF(N745="základná",J745,0)</f>
        <v>0</v>
      </c>
      <c r="BF745" s="152">
        <f>IF(N745="znížená",J745,0)</f>
        <v>0</v>
      </c>
      <c r="BG745" s="152">
        <f>IF(N745="zákl. prenesená",J745,0)</f>
        <v>0</v>
      </c>
      <c r="BH745" s="152">
        <f>IF(N745="zníž. prenesená",J745,0)</f>
        <v>0</v>
      </c>
      <c r="BI745" s="152">
        <f>IF(N745="nulová",J745,0)</f>
        <v>0</v>
      </c>
      <c r="BJ745" s="17" t="s">
        <v>153</v>
      </c>
      <c r="BK745" s="152">
        <f>ROUND(I745*H745,2)</f>
        <v>0</v>
      </c>
      <c r="BL745" s="17" t="s">
        <v>152</v>
      </c>
      <c r="BM745" s="151" t="s">
        <v>743</v>
      </c>
    </row>
    <row r="746" spans="2:65" s="14" customFormat="1">
      <c r="B746" s="168"/>
      <c r="D746" s="154" t="s">
        <v>155</v>
      </c>
      <c r="E746" s="169" t="s">
        <v>1</v>
      </c>
      <c r="F746" s="170" t="s">
        <v>744</v>
      </c>
      <c r="H746" s="169" t="s">
        <v>1</v>
      </c>
      <c r="I746" s="171"/>
      <c r="L746" s="168"/>
      <c r="M746" s="172"/>
      <c r="T746" s="173"/>
      <c r="AT746" s="169" t="s">
        <v>155</v>
      </c>
      <c r="AU746" s="169" t="s">
        <v>153</v>
      </c>
      <c r="AV746" s="14" t="s">
        <v>83</v>
      </c>
      <c r="AW746" s="14" t="s">
        <v>31</v>
      </c>
      <c r="AX746" s="14" t="s">
        <v>75</v>
      </c>
      <c r="AY746" s="169" t="s">
        <v>145</v>
      </c>
    </row>
    <row r="747" spans="2:65" s="14" customFormat="1">
      <c r="B747" s="168"/>
      <c r="D747" s="154" t="s">
        <v>155</v>
      </c>
      <c r="E747" s="169" t="s">
        <v>1</v>
      </c>
      <c r="F747" s="170" t="s">
        <v>212</v>
      </c>
      <c r="H747" s="169" t="s">
        <v>1</v>
      </c>
      <c r="I747" s="171"/>
      <c r="L747" s="168"/>
      <c r="M747" s="172"/>
      <c r="T747" s="173"/>
      <c r="AT747" s="169" t="s">
        <v>155</v>
      </c>
      <c r="AU747" s="169" t="s">
        <v>153</v>
      </c>
      <c r="AV747" s="14" t="s">
        <v>83</v>
      </c>
      <c r="AW747" s="14" t="s">
        <v>31</v>
      </c>
      <c r="AX747" s="14" t="s">
        <v>75</v>
      </c>
      <c r="AY747" s="169" t="s">
        <v>145</v>
      </c>
    </row>
    <row r="748" spans="2:65" s="12" customFormat="1">
      <c r="B748" s="153"/>
      <c r="D748" s="154" t="s">
        <v>155</v>
      </c>
      <c r="E748" s="155" t="s">
        <v>1</v>
      </c>
      <c r="F748" s="156" t="s">
        <v>745</v>
      </c>
      <c r="H748" s="157">
        <v>57.765999999999998</v>
      </c>
      <c r="I748" s="158"/>
      <c r="L748" s="153"/>
      <c r="M748" s="159"/>
      <c r="T748" s="160"/>
      <c r="AT748" s="155" t="s">
        <v>155</v>
      </c>
      <c r="AU748" s="155" t="s">
        <v>153</v>
      </c>
      <c r="AV748" s="12" t="s">
        <v>153</v>
      </c>
      <c r="AW748" s="12" t="s">
        <v>31</v>
      </c>
      <c r="AX748" s="12" t="s">
        <v>75</v>
      </c>
      <c r="AY748" s="155" t="s">
        <v>145</v>
      </c>
    </row>
    <row r="749" spans="2:65" s="12" customFormat="1">
      <c r="B749" s="153"/>
      <c r="D749" s="154" t="s">
        <v>155</v>
      </c>
      <c r="E749" s="155" t="s">
        <v>1</v>
      </c>
      <c r="F749" s="156" t="s">
        <v>746</v>
      </c>
      <c r="H749" s="157">
        <v>48.668999999999997</v>
      </c>
      <c r="I749" s="158"/>
      <c r="L749" s="153"/>
      <c r="M749" s="159"/>
      <c r="T749" s="160"/>
      <c r="AT749" s="155" t="s">
        <v>155</v>
      </c>
      <c r="AU749" s="155" t="s">
        <v>153</v>
      </c>
      <c r="AV749" s="12" t="s">
        <v>153</v>
      </c>
      <c r="AW749" s="12" t="s">
        <v>31</v>
      </c>
      <c r="AX749" s="12" t="s">
        <v>75</v>
      </c>
      <c r="AY749" s="155" t="s">
        <v>145</v>
      </c>
    </row>
    <row r="750" spans="2:65" s="12" customFormat="1">
      <c r="B750" s="153"/>
      <c r="D750" s="154" t="s">
        <v>155</v>
      </c>
      <c r="E750" s="155" t="s">
        <v>1</v>
      </c>
      <c r="F750" s="156" t="s">
        <v>747</v>
      </c>
      <c r="H750" s="157">
        <v>182.76900000000001</v>
      </c>
      <c r="I750" s="158"/>
      <c r="L750" s="153"/>
      <c r="M750" s="159"/>
      <c r="T750" s="160"/>
      <c r="AT750" s="155" t="s">
        <v>155</v>
      </c>
      <c r="AU750" s="155" t="s">
        <v>153</v>
      </c>
      <c r="AV750" s="12" t="s">
        <v>153</v>
      </c>
      <c r="AW750" s="12" t="s">
        <v>31</v>
      </c>
      <c r="AX750" s="12" t="s">
        <v>75</v>
      </c>
      <c r="AY750" s="155" t="s">
        <v>145</v>
      </c>
    </row>
    <row r="751" spans="2:65" s="12" customFormat="1">
      <c r="B751" s="153"/>
      <c r="D751" s="154" t="s">
        <v>155</v>
      </c>
      <c r="E751" s="155" t="s">
        <v>1</v>
      </c>
      <c r="F751" s="156" t="s">
        <v>748</v>
      </c>
      <c r="H751" s="157">
        <v>39.237000000000002</v>
      </c>
      <c r="I751" s="158"/>
      <c r="L751" s="153"/>
      <c r="M751" s="159"/>
      <c r="T751" s="160"/>
      <c r="AT751" s="155" t="s">
        <v>155</v>
      </c>
      <c r="AU751" s="155" t="s">
        <v>153</v>
      </c>
      <c r="AV751" s="12" t="s">
        <v>153</v>
      </c>
      <c r="AW751" s="12" t="s">
        <v>31</v>
      </c>
      <c r="AX751" s="12" t="s">
        <v>75</v>
      </c>
      <c r="AY751" s="155" t="s">
        <v>145</v>
      </c>
    </row>
    <row r="752" spans="2:65" s="12" customFormat="1" ht="33.75">
      <c r="B752" s="153"/>
      <c r="D752" s="154" t="s">
        <v>155</v>
      </c>
      <c r="E752" s="155" t="s">
        <v>1</v>
      </c>
      <c r="F752" s="156" t="s">
        <v>749</v>
      </c>
      <c r="H752" s="157">
        <v>94.346999999999994</v>
      </c>
      <c r="I752" s="158"/>
      <c r="L752" s="153"/>
      <c r="M752" s="159"/>
      <c r="T752" s="160"/>
      <c r="AT752" s="155" t="s">
        <v>155</v>
      </c>
      <c r="AU752" s="155" t="s">
        <v>153</v>
      </c>
      <c r="AV752" s="12" t="s">
        <v>153</v>
      </c>
      <c r="AW752" s="12" t="s">
        <v>31</v>
      </c>
      <c r="AX752" s="12" t="s">
        <v>75</v>
      </c>
      <c r="AY752" s="155" t="s">
        <v>145</v>
      </c>
    </row>
    <row r="753" spans="2:51" s="12" customFormat="1">
      <c r="B753" s="153"/>
      <c r="D753" s="154" t="s">
        <v>155</v>
      </c>
      <c r="E753" s="155" t="s">
        <v>1</v>
      </c>
      <c r="F753" s="156" t="s">
        <v>750</v>
      </c>
      <c r="H753" s="157">
        <v>9.0779999999999994</v>
      </c>
      <c r="I753" s="158"/>
      <c r="L753" s="153"/>
      <c r="M753" s="159"/>
      <c r="T753" s="160"/>
      <c r="AT753" s="155" t="s">
        <v>155</v>
      </c>
      <c r="AU753" s="155" t="s">
        <v>153</v>
      </c>
      <c r="AV753" s="12" t="s">
        <v>153</v>
      </c>
      <c r="AW753" s="12" t="s">
        <v>31</v>
      </c>
      <c r="AX753" s="12" t="s">
        <v>75</v>
      </c>
      <c r="AY753" s="155" t="s">
        <v>145</v>
      </c>
    </row>
    <row r="754" spans="2:51" s="12" customFormat="1">
      <c r="B754" s="153"/>
      <c r="D754" s="154" t="s">
        <v>155</v>
      </c>
      <c r="E754" s="155" t="s">
        <v>1</v>
      </c>
      <c r="F754" s="156" t="s">
        <v>751</v>
      </c>
      <c r="H754" s="157">
        <v>4.202</v>
      </c>
      <c r="I754" s="158"/>
      <c r="L754" s="153"/>
      <c r="M754" s="159"/>
      <c r="T754" s="160"/>
      <c r="AT754" s="155" t="s">
        <v>155</v>
      </c>
      <c r="AU754" s="155" t="s">
        <v>153</v>
      </c>
      <c r="AV754" s="12" t="s">
        <v>153</v>
      </c>
      <c r="AW754" s="12" t="s">
        <v>31</v>
      </c>
      <c r="AX754" s="12" t="s">
        <v>75</v>
      </c>
      <c r="AY754" s="155" t="s">
        <v>145</v>
      </c>
    </row>
    <row r="755" spans="2:51" s="12" customFormat="1">
      <c r="B755" s="153"/>
      <c r="D755" s="154" t="s">
        <v>155</v>
      </c>
      <c r="E755" s="155" t="s">
        <v>1</v>
      </c>
      <c r="F755" s="156" t="s">
        <v>752</v>
      </c>
      <c r="H755" s="157">
        <v>8.5269999999999992</v>
      </c>
      <c r="I755" s="158"/>
      <c r="L755" s="153"/>
      <c r="M755" s="159"/>
      <c r="T755" s="160"/>
      <c r="AT755" s="155" t="s">
        <v>155</v>
      </c>
      <c r="AU755" s="155" t="s">
        <v>153</v>
      </c>
      <c r="AV755" s="12" t="s">
        <v>153</v>
      </c>
      <c r="AW755" s="12" t="s">
        <v>31</v>
      </c>
      <c r="AX755" s="12" t="s">
        <v>75</v>
      </c>
      <c r="AY755" s="155" t="s">
        <v>145</v>
      </c>
    </row>
    <row r="756" spans="2:51" s="12" customFormat="1">
      <c r="B756" s="153"/>
      <c r="D756" s="154" t="s">
        <v>155</v>
      </c>
      <c r="E756" s="155" t="s">
        <v>1</v>
      </c>
      <c r="F756" s="156" t="s">
        <v>753</v>
      </c>
      <c r="H756" s="157">
        <v>34.149000000000001</v>
      </c>
      <c r="I756" s="158"/>
      <c r="L756" s="153"/>
      <c r="M756" s="159"/>
      <c r="T756" s="160"/>
      <c r="AT756" s="155" t="s">
        <v>155</v>
      </c>
      <c r="AU756" s="155" t="s">
        <v>153</v>
      </c>
      <c r="AV756" s="12" t="s">
        <v>153</v>
      </c>
      <c r="AW756" s="12" t="s">
        <v>31</v>
      </c>
      <c r="AX756" s="12" t="s">
        <v>75</v>
      </c>
      <c r="AY756" s="155" t="s">
        <v>145</v>
      </c>
    </row>
    <row r="757" spans="2:51" s="12" customFormat="1" ht="22.5">
      <c r="B757" s="153"/>
      <c r="D757" s="154" t="s">
        <v>155</v>
      </c>
      <c r="E757" s="155" t="s">
        <v>1</v>
      </c>
      <c r="F757" s="156" t="s">
        <v>754</v>
      </c>
      <c r="H757" s="157">
        <v>40.109000000000002</v>
      </c>
      <c r="I757" s="158"/>
      <c r="L757" s="153"/>
      <c r="M757" s="159"/>
      <c r="T757" s="160"/>
      <c r="AT757" s="155" t="s">
        <v>155</v>
      </c>
      <c r="AU757" s="155" t="s">
        <v>153</v>
      </c>
      <c r="AV757" s="12" t="s">
        <v>153</v>
      </c>
      <c r="AW757" s="12" t="s">
        <v>31</v>
      </c>
      <c r="AX757" s="12" t="s">
        <v>75</v>
      </c>
      <c r="AY757" s="155" t="s">
        <v>145</v>
      </c>
    </row>
    <row r="758" spans="2:51" s="12" customFormat="1" ht="22.5">
      <c r="B758" s="153"/>
      <c r="D758" s="154" t="s">
        <v>155</v>
      </c>
      <c r="E758" s="155" t="s">
        <v>1</v>
      </c>
      <c r="F758" s="156" t="s">
        <v>755</v>
      </c>
      <c r="H758" s="157">
        <v>37.505000000000003</v>
      </c>
      <c r="I758" s="158"/>
      <c r="L758" s="153"/>
      <c r="M758" s="159"/>
      <c r="T758" s="160"/>
      <c r="AT758" s="155" t="s">
        <v>155</v>
      </c>
      <c r="AU758" s="155" t="s">
        <v>153</v>
      </c>
      <c r="AV758" s="12" t="s">
        <v>153</v>
      </c>
      <c r="AW758" s="12" t="s">
        <v>31</v>
      </c>
      <c r="AX758" s="12" t="s">
        <v>75</v>
      </c>
      <c r="AY758" s="155" t="s">
        <v>145</v>
      </c>
    </row>
    <row r="759" spans="2:51" s="12" customFormat="1" ht="22.5">
      <c r="B759" s="153"/>
      <c r="D759" s="154" t="s">
        <v>155</v>
      </c>
      <c r="E759" s="155" t="s">
        <v>1</v>
      </c>
      <c r="F759" s="156" t="s">
        <v>756</v>
      </c>
      <c r="H759" s="157">
        <v>36.433</v>
      </c>
      <c r="I759" s="158"/>
      <c r="L759" s="153"/>
      <c r="M759" s="159"/>
      <c r="T759" s="160"/>
      <c r="AT759" s="155" t="s">
        <v>155</v>
      </c>
      <c r="AU759" s="155" t="s">
        <v>153</v>
      </c>
      <c r="AV759" s="12" t="s">
        <v>153</v>
      </c>
      <c r="AW759" s="12" t="s">
        <v>31</v>
      </c>
      <c r="AX759" s="12" t="s">
        <v>75</v>
      </c>
      <c r="AY759" s="155" t="s">
        <v>145</v>
      </c>
    </row>
    <row r="760" spans="2:51" s="12" customFormat="1" ht="22.5">
      <c r="B760" s="153"/>
      <c r="D760" s="154" t="s">
        <v>155</v>
      </c>
      <c r="E760" s="155" t="s">
        <v>1</v>
      </c>
      <c r="F760" s="156" t="s">
        <v>757</v>
      </c>
      <c r="H760" s="157">
        <v>40.109000000000002</v>
      </c>
      <c r="I760" s="158"/>
      <c r="L760" s="153"/>
      <c r="M760" s="159"/>
      <c r="T760" s="160"/>
      <c r="AT760" s="155" t="s">
        <v>155</v>
      </c>
      <c r="AU760" s="155" t="s">
        <v>153</v>
      </c>
      <c r="AV760" s="12" t="s">
        <v>153</v>
      </c>
      <c r="AW760" s="12" t="s">
        <v>31</v>
      </c>
      <c r="AX760" s="12" t="s">
        <v>75</v>
      </c>
      <c r="AY760" s="155" t="s">
        <v>145</v>
      </c>
    </row>
    <row r="761" spans="2:51" s="12" customFormat="1" ht="22.5">
      <c r="B761" s="153"/>
      <c r="D761" s="154" t="s">
        <v>155</v>
      </c>
      <c r="E761" s="155" t="s">
        <v>1</v>
      </c>
      <c r="F761" s="156" t="s">
        <v>758</v>
      </c>
      <c r="H761" s="157">
        <v>44.749000000000002</v>
      </c>
      <c r="I761" s="158"/>
      <c r="L761" s="153"/>
      <c r="M761" s="159"/>
      <c r="T761" s="160"/>
      <c r="AT761" s="155" t="s">
        <v>155</v>
      </c>
      <c r="AU761" s="155" t="s">
        <v>153</v>
      </c>
      <c r="AV761" s="12" t="s">
        <v>153</v>
      </c>
      <c r="AW761" s="12" t="s">
        <v>31</v>
      </c>
      <c r="AX761" s="12" t="s">
        <v>75</v>
      </c>
      <c r="AY761" s="155" t="s">
        <v>145</v>
      </c>
    </row>
    <row r="762" spans="2:51" s="12" customFormat="1" ht="22.5">
      <c r="B762" s="153"/>
      <c r="D762" s="154" t="s">
        <v>155</v>
      </c>
      <c r="E762" s="155" t="s">
        <v>1</v>
      </c>
      <c r="F762" s="156" t="s">
        <v>759</v>
      </c>
      <c r="H762" s="157">
        <v>44.749000000000002</v>
      </c>
      <c r="I762" s="158"/>
      <c r="L762" s="153"/>
      <c r="M762" s="159"/>
      <c r="T762" s="160"/>
      <c r="AT762" s="155" t="s">
        <v>155</v>
      </c>
      <c r="AU762" s="155" t="s">
        <v>153</v>
      </c>
      <c r="AV762" s="12" t="s">
        <v>153</v>
      </c>
      <c r="AW762" s="12" t="s">
        <v>31</v>
      </c>
      <c r="AX762" s="12" t="s">
        <v>75</v>
      </c>
      <c r="AY762" s="155" t="s">
        <v>145</v>
      </c>
    </row>
    <row r="763" spans="2:51" s="12" customFormat="1" ht="22.5">
      <c r="B763" s="153"/>
      <c r="D763" s="154" t="s">
        <v>155</v>
      </c>
      <c r="E763" s="155" t="s">
        <v>1</v>
      </c>
      <c r="F763" s="156" t="s">
        <v>760</v>
      </c>
      <c r="H763" s="157">
        <v>38.308999999999997</v>
      </c>
      <c r="I763" s="158"/>
      <c r="L763" s="153"/>
      <c r="M763" s="159"/>
      <c r="T763" s="160"/>
      <c r="AT763" s="155" t="s">
        <v>155</v>
      </c>
      <c r="AU763" s="155" t="s">
        <v>153</v>
      </c>
      <c r="AV763" s="12" t="s">
        <v>153</v>
      </c>
      <c r="AW763" s="12" t="s">
        <v>31</v>
      </c>
      <c r="AX763" s="12" t="s">
        <v>75</v>
      </c>
      <c r="AY763" s="155" t="s">
        <v>145</v>
      </c>
    </row>
    <row r="764" spans="2:51" s="12" customFormat="1" ht="22.5">
      <c r="B764" s="153"/>
      <c r="D764" s="154" t="s">
        <v>155</v>
      </c>
      <c r="E764" s="155" t="s">
        <v>1</v>
      </c>
      <c r="F764" s="156" t="s">
        <v>761</v>
      </c>
      <c r="H764" s="157">
        <v>40.912999999999997</v>
      </c>
      <c r="I764" s="158"/>
      <c r="L764" s="153"/>
      <c r="M764" s="159"/>
      <c r="T764" s="160"/>
      <c r="AT764" s="155" t="s">
        <v>155</v>
      </c>
      <c r="AU764" s="155" t="s">
        <v>153</v>
      </c>
      <c r="AV764" s="12" t="s">
        <v>153</v>
      </c>
      <c r="AW764" s="12" t="s">
        <v>31</v>
      </c>
      <c r="AX764" s="12" t="s">
        <v>75</v>
      </c>
      <c r="AY764" s="155" t="s">
        <v>145</v>
      </c>
    </row>
    <row r="765" spans="2:51" s="12" customFormat="1" ht="22.5">
      <c r="B765" s="153"/>
      <c r="D765" s="154" t="s">
        <v>155</v>
      </c>
      <c r="E765" s="155" t="s">
        <v>1</v>
      </c>
      <c r="F765" s="156" t="s">
        <v>762</v>
      </c>
      <c r="H765" s="157">
        <v>39.305</v>
      </c>
      <c r="I765" s="158"/>
      <c r="L765" s="153"/>
      <c r="M765" s="159"/>
      <c r="T765" s="160"/>
      <c r="AT765" s="155" t="s">
        <v>155</v>
      </c>
      <c r="AU765" s="155" t="s">
        <v>153</v>
      </c>
      <c r="AV765" s="12" t="s">
        <v>153</v>
      </c>
      <c r="AW765" s="12" t="s">
        <v>31</v>
      </c>
      <c r="AX765" s="12" t="s">
        <v>75</v>
      </c>
      <c r="AY765" s="155" t="s">
        <v>145</v>
      </c>
    </row>
    <row r="766" spans="2:51" s="12" customFormat="1" ht="22.5">
      <c r="B766" s="153"/>
      <c r="D766" s="154" t="s">
        <v>155</v>
      </c>
      <c r="E766" s="155" t="s">
        <v>1</v>
      </c>
      <c r="F766" s="156" t="s">
        <v>763</v>
      </c>
      <c r="H766" s="157">
        <v>37.505000000000003</v>
      </c>
      <c r="I766" s="158"/>
      <c r="L766" s="153"/>
      <c r="M766" s="159"/>
      <c r="T766" s="160"/>
      <c r="AT766" s="155" t="s">
        <v>155</v>
      </c>
      <c r="AU766" s="155" t="s">
        <v>153</v>
      </c>
      <c r="AV766" s="12" t="s">
        <v>153</v>
      </c>
      <c r="AW766" s="12" t="s">
        <v>31</v>
      </c>
      <c r="AX766" s="12" t="s">
        <v>75</v>
      </c>
      <c r="AY766" s="155" t="s">
        <v>145</v>
      </c>
    </row>
    <row r="767" spans="2:51" s="12" customFormat="1" ht="22.5">
      <c r="B767" s="153"/>
      <c r="D767" s="154" t="s">
        <v>155</v>
      </c>
      <c r="E767" s="155" t="s">
        <v>1</v>
      </c>
      <c r="F767" s="156" t="s">
        <v>764</v>
      </c>
      <c r="H767" s="157">
        <v>38.308999999999997</v>
      </c>
      <c r="I767" s="158"/>
      <c r="L767" s="153"/>
      <c r="M767" s="159"/>
      <c r="T767" s="160"/>
      <c r="AT767" s="155" t="s">
        <v>155</v>
      </c>
      <c r="AU767" s="155" t="s">
        <v>153</v>
      </c>
      <c r="AV767" s="12" t="s">
        <v>153</v>
      </c>
      <c r="AW767" s="12" t="s">
        <v>31</v>
      </c>
      <c r="AX767" s="12" t="s">
        <v>75</v>
      </c>
      <c r="AY767" s="155" t="s">
        <v>145</v>
      </c>
    </row>
    <row r="768" spans="2:51" s="12" customFormat="1" ht="22.5">
      <c r="B768" s="153"/>
      <c r="D768" s="154" t="s">
        <v>155</v>
      </c>
      <c r="E768" s="155" t="s">
        <v>1</v>
      </c>
      <c r="F768" s="156" t="s">
        <v>765</v>
      </c>
      <c r="H768" s="157">
        <v>40.109000000000002</v>
      </c>
      <c r="I768" s="158"/>
      <c r="L768" s="153"/>
      <c r="M768" s="159"/>
      <c r="T768" s="160"/>
      <c r="AT768" s="155" t="s">
        <v>155</v>
      </c>
      <c r="AU768" s="155" t="s">
        <v>153</v>
      </c>
      <c r="AV768" s="12" t="s">
        <v>153</v>
      </c>
      <c r="AW768" s="12" t="s">
        <v>31</v>
      </c>
      <c r="AX768" s="12" t="s">
        <v>75</v>
      </c>
      <c r="AY768" s="155" t="s">
        <v>145</v>
      </c>
    </row>
    <row r="769" spans="2:51" s="12" customFormat="1" ht="22.5">
      <c r="B769" s="153"/>
      <c r="D769" s="154" t="s">
        <v>155</v>
      </c>
      <c r="E769" s="155" t="s">
        <v>1</v>
      </c>
      <c r="F769" s="156" t="s">
        <v>766</v>
      </c>
      <c r="H769" s="157">
        <v>39.305</v>
      </c>
      <c r="I769" s="158"/>
      <c r="L769" s="153"/>
      <c r="M769" s="159"/>
      <c r="T769" s="160"/>
      <c r="AT769" s="155" t="s">
        <v>155</v>
      </c>
      <c r="AU769" s="155" t="s">
        <v>153</v>
      </c>
      <c r="AV769" s="12" t="s">
        <v>153</v>
      </c>
      <c r="AW769" s="12" t="s">
        <v>31</v>
      </c>
      <c r="AX769" s="12" t="s">
        <v>75</v>
      </c>
      <c r="AY769" s="155" t="s">
        <v>145</v>
      </c>
    </row>
    <row r="770" spans="2:51" s="12" customFormat="1" ht="22.5">
      <c r="B770" s="153"/>
      <c r="D770" s="154" t="s">
        <v>155</v>
      </c>
      <c r="E770" s="155" t="s">
        <v>1</v>
      </c>
      <c r="F770" s="156" t="s">
        <v>767</v>
      </c>
      <c r="H770" s="157">
        <v>38.308999999999997</v>
      </c>
      <c r="I770" s="158"/>
      <c r="L770" s="153"/>
      <c r="M770" s="159"/>
      <c r="T770" s="160"/>
      <c r="AT770" s="155" t="s">
        <v>155</v>
      </c>
      <c r="AU770" s="155" t="s">
        <v>153</v>
      </c>
      <c r="AV770" s="12" t="s">
        <v>153</v>
      </c>
      <c r="AW770" s="12" t="s">
        <v>31</v>
      </c>
      <c r="AX770" s="12" t="s">
        <v>75</v>
      </c>
      <c r="AY770" s="155" t="s">
        <v>145</v>
      </c>
    </row>
    <row r="771" spans="2:51" s="12" customFormat="1" ht="22.5">
      <c r="B771" s="153"/>
      <c r="D771" s="154" t="s">
        <v>155</v>
      </c>
      <c r="E771" s="155" t="s">
        <v>1</v>
      </c>
      <c r="F771" s="156" t="s">
        <v>768</v>
      </c>
      <c r="H771" s="157">
        <v>40.308999999999997</v>
      </c>
      <c r="I771" s="158"/>
      <c r="L771" s="153"/>
      <c r="M771" s="159"/>
      <c r="T771" s="160"/>
      <c r="AT771" s="155" t="s">
        <v>155</v>
      </c>
      <c r="AU771" s="155" t="s">
        <v>153</v>
      </c>
      <c r="AV771" s="12" t="s">
        <v>153</v>
      </c>
      <c r="AW771" s="12" t="s">
        <v>31</v>
      </c>
      <c r="AX771" s="12" t="s">
        <v>75</v>
      </c>
      <c r="AY771" s="155" t="s">
        <v>145</v>
      </c>
    </row>
    <row r="772" spans="2:51" s="12" customFormat="1" ht="22.5">
      <c r="B772" s="153"/>
      <c r="D772" s="154" t="s">
        <v>155</v>
      </c>
      <c r="E772" s="155" t="s">
        <v>1</v>
      </c>
      <c r="F772" s="156" t="s">
        <v>769</v>
      </c>
      <c r="H772" s="157">
        <v>21.151</v>
      </c>
      <c r="I772" s="158"/>
      <c r="L772" s="153"/>
      <c r="M772" s="159"/>
      <c r="T772" s="160"/>
      <c r="AT772" s="155" t="s">
        <v>155</v>
      </c>
      <c r="AU772" s="155" t="s">
        <v>153</v>
      </c>
      <c r="AV772" s="12" t="s">
        <v>153</v>
      </c>
      <c r="AW772" s="12" t="s">
        <v>31</v>
      </c>
      <c r="AX772" s="12" t="s">
        <v>75</v>
      </c>
      <c r="AY772" s="155" t="s">
        <v>145</v>
      </c>
    </row>
    <row r="773" spans="2:51" s="15" customFormat="1">
      <c r="B773" s="174"/>
      <c r="D773" s="154" t="s">
        <v>155</v>
      </c>
      <c r="E773" s="175" t="s">
        <v>1</v>
      </c>
      <c r="F773" s="176" t="s">
        <v>220</v>
      </c>
      <c r="H773" s="177">
        <v>1095.922</v>
      </c>
      <c r="I773" s="178"/>
      <c r="L773" s="174"/>
      <c r="M773" s="179"/>
      <c r="T773" s="180"/>
      <c r="AT773" s="175" t="s">
        <v>155</v>
      </c>
      <c r="AU773" s="175" t="s">
        <v>153</v>
      </c>
      <c r="AV773" s="15" t="s">
        <v>146</v>
      </c>
      <c r="AW773" s="15" t="s">
        <v>31</v>
      </c>
      <c r="AX773" s="15" t="s">
        <v>75</v>
      </c>
      <c r="AY773" s="175" t="s">
        <v>145</v>
      </c>
    </row>
    <row r="774" spans="2:51" s="14" customFormat="1">
      <c r="B774" s="168"/>
      <c r="D774" s="154" t="s">
        <v>155</v>
      </c>
      <c r="E774" s="169" t="s">
        <v>1</v>
      </c>
      <c r="F774" s="170" t="s">
        <v>221</v>
      </c>
      <c r="H774" s="169" t="s">
        <v>1</v>
      </c>
      <c r="I774" s="171"/>
      <c r="L774" s="168"/>
      <c r="M774" s="172"/>
      <c r="T774" s="173"/>
      <c r="AT774" s="169" t="s">
        <v>155</v>
      </c>
      <c r="AU774" s="169" t="s">
        <v>153</v>
      </c>
      <c r="AV774" s="14" t="s">
        <v>83</v>
      </c>
      <c r="AW774" s="14" t="s">
        <v>31</v>
      </c>
      <c r="AX774" s="14" t="s">
        <v>75</v>
      </c>
      <c r="AY774" s="169" t="s">
        <v>145</v>
      </c>
    </row>
    <row r="775" spans="2:51" s="12" customFormat="1" ht="22.5">
      <c r="B775" s="153"/>
      <c r="D775" s="154" t="s">
        <v>155</v>
      </c>
      <c r="E775" s="155" t="s">
        <v>1</v>
      </c>
      <c r="F775" s="156" t="s">
        <v>770</v>
      </c>
      <c r="H775" s="157">
        <v>73.753</v>
      </c>
      <c r="I775" s="158"/>
      <c r="L775" s="153"/>
      <c r="M775" s="159"/>
      <c r="T775" s="160"/>
      <c r="AT775" s="155" t="s">
        <v>155</v>
      </c>
      <c r="AU775" s="155" t="s">
        <v>153</v>
      </c>
      <c r="AV775" s="12" t="s">
        <v>153</v>
      </c>
      <c r="AW775" s="12" t="s">
        <v>31</v>
      </c>
      <c r="AX775" s="12" t="s">
        <v>75</v>
      </c>
      <c r="AY775" s="155" t="s">
        <v>145</v>
      </c>
    </row>
    <row r="776" spans="2:51" s="12" customFormat="1">
      <c r="B776" s="153"/>
      <c r="D776" s="154" t="s">
        <v>155</v>
      </c>
      <c r="E776" s="155" t="s">
        <v>1</v>
      </c>
      <c r="F776" s="156" t="s">
        <v>771</v>
      </c>
      <c r="H776" s="157">
        <v>146.62700000000001</v>
      </c>
      <c r="I776" s="158"/>
      <c r="L776" s="153"/>
      <c r="M776" s="159"/>
      <c r="T776" s="160"/>
      <c r="AT776" s="155" t="s">
        <v>155</v>
      </c>
      <c r="AU776" s="155" t="s">
        <v>153</v>
      </c>
      <c r="AV776" s="12" t="s">
        <v>153</v>
      </c>
      <c r="AW776" s="12" t="s">
        <v>31</v>
      </c>
      <c r="AX776" s="12" t="s">
        <v>75</v>
      </c>
      <c r="AY776" s="155" t="s">
        <v>145</v>
      </c>
    </row>
    <row r="777" spans="2:51" s="12" customFormat="1" ht="22.5">
      <c r="B777" s="153"/>
      <c r="D777" s="154" t="s">
        <v>155</v>
      </c>
      <c r="E777" s="155" t="s">
        <v>1</v>
      </c>
      <c r="F777" s="156" t="s">
        <v>772</v>
      </c>
      <c r="H777" s="157">
        <v>38.308999999999997</v>
      </c>
      <c r="I777" s="158"/>
      <c r="L777" s="153"/>
      <c r="M777" s="159"/>
      <c r="T777" s="160"/>
      <c r="AT777" s="155" t="s">
        <v>155</v>
      </c>
      <c r="AU777" s="155" t="s">
        <v>153</v>
      </c>
      <c r="AV777" s="12" t="s">
        <v>153</v>
      </c>
      <c r="AW777" s="12" t="s">
        <v>31</v>
      </c>
      <c r="AX777" s="12" t="s">
        <v>75</v>
      </c>
      <c r="AY777" s="155" t="s">
        <v>145</v>
      </c>
    </row>
    <row r="778" spans="2:51" s="12" customFormat="1" ht="22.5">
      <c r="B778" s="153"/>
      <c r="D778" s="154" t="s">
        <v>155</v>
      </c>
      <c r="E778" s="155" t="s">
        <v>1</v>
      </c>
      <c r="F778" s="156" t="s">
        <v>773</v>
      </c>
      <c r="H778" s="157">
        <v>39.305</v>
      </c>
      <c r="I778" s="158"/>
      <c r="L778" s="153"/>
      <c r="M778" s="159"/>
      <c r="T778" s="160"/>
      <c r="AT778" s="155" t="s">
        <v>155</v>
      </c>
      <c r="AU778" s="155" t="s">
        <v>153</v>
      </c>
      <c r="AV778" s="12" t="s">
        <v>153</v>
      </c>
      <c r="AW778" s="12" t="s">
        <v>31</v>
      </c>
      <c r="AX778" s="12" t="s">
        <v>75</v>
      </c>
      <c r="AY778" s="155" t="s">
        <v>145</v>
      </c>
    </row>
    <row r="779" spans="2:51" s="12" customFormat="1">
      <c r="B779" s="153"/>
      <c r="D779" s="154" t="s">
        <v>155</v>
      </c>
      <c r="E779" s="155" t="s">
        <v>1</v>
      </c>
      <c r="F779" s="156" t="s">
        <v>774</v>
      </c>
      <c r="H779" s="157">
        <v>64.194000000000003</v>
      </c>
      <c r="I779" s="158"/>
      <c r="L779" s="153"/>
      <c r="M779" s="159"/>
      <c r="T779" s="160"/>
      <c r="AT779" s="155" t="s">
        <v>155</v>
      </c>
      <c r="AU779" s="155" t="s">
        <v>153</v>
      </c>
      <c r="AV779" s="12" t="s">
        <v>153</v>
      </c>
      <c r="AW779" s="12" t="s">
        <v>31</v>
      </c>
      <c r="AX779" s="12" t="s">
        <v>75</v>
      </c>
      <c r="AY779" s="155" t="s">
        <v>145</v>
      </c>
    </row>
    <row r="780" spans="2:51" s="12" customFormat="1" ht="22.5">
      <c r="B780" s="153"/>
      <c r="D780" s="154" t="s">
        <v>155</v>
      </c>
      <c r="E780" s="155" t="s">
        <v>1</v>
      </c>
      <c r="F780" s="156" t="s">
        <v>775</v>
      </c>
      <c r="H780" s="157">
        <v>39.305</v>
      </c>
      <c r="I780" s="158"/>
      <c r="L780" s="153"/>
      <c r="M780" s="159"/>
      <c r="T780" s="160"/>
      <c r="AT780" s="155" t="s">
        <v>155</v>
      </c>
      <c r="AU780" s="155" t="s">
        <v>153</v>
      </c>
      <c r="AV780" s="12" t="s">
        <v>153</v>
      </c>
      <c r="AW780" s="12" t="s">
        <v>31</v>
      </c>
      <c r="AX780" s="12" t="s">
        <v>75</v>
      </c>
      <c r="AY780" s="155" t="s">
        <v>145</v>
      </c>
    </row>
    <row r="781" spans="2:51" s="12" customFormat="1" ht="22.5">
      <c r="B781" s="153"/>
      <c r="D781" s="154" t="s">
        <v>155</v>
      </c>
      <c r="E781" s="155" t="s">
        <v>1</v>
      </c>
      <c r="F781" s="156" t="s">
        <v>776</v>
      </c>
      <c r="H781" s="157">
        <v>35.628999999999998</v>
      </c>
      <c r="I781" s="158"/>
      <c r="L781" s="153"/>
      <c r="M781" s="159"/>
      <c r="T781" s="160"/>
      <c r="AT781" s="155" t="s">
        <v>155</v>
      </c>
      <c r="AU781" s="155" t="s">
        <v>153</v>
      </c>
      <c r="AV781" s="12" t="s">
        <v>153</v>
      </c>
      <c r="AW781" s="12" t="s">
        <v>31</v>
      </c>
      <c r="AX781" s="12" t="s">
        <v>75</v>
      </c>
      <c r="AY781" s="155" t="s">
        <v>145</v>
      </c>
    </row>
    <row r="782" spans="2:51" s="12" customFormat="1" ht="22.5">
      <c r="B782" s="153"/>
      <c r="D782" s="154" t="s">
        <v>155</v>
      </c>
      <c r="E782" s="155" t="s">
        <v>1</v>
      </c>
      <c r="F782" s="156" t="s">
        <v>777</v>
      </c>
      <c r="H782" s="157">
        <v>40.109000000000002</v>
      </c>
      <c r="I782" s="158"/>
      <c r="L782" s="153"/>
      <c r="M782" s="159"/>
      <c r="T782" s="160"/>
      <c r="AT782" s="155" t="s">
        <v>155</v>
      </c>
      <c r="AU782" s="155" t="s">
        <v>153</v>
      </c>
      <c r="AV782" s="12" t="s">
        <v>153</v>
      </c>
      <c r="AW782" s="12" t="s">
        <v>31</v>
      </c>
      <c r="AX782" s="12" t="s">
        <v>75</v>
      </c>
      <c r="AY782" s="155" t="s">
        <v>145</v>
      </c>
    </row>
    <row r="783" spans="2:51" s="12" customFormat="1">
      <c r="B783" s="153"/>
      <c r="D783" s="154" t="s">
        <v>155</v>
      </c>
      <c r="E783" s="155" t="s">
        <v>1</v>
      </c>
      <c r="F783" s="156" t="s">
        <v>778</v>
      </c>
      <c r="H783" s="157">
        <v>9.0779999999999994</v>
      </c>
      <c r="I783" s="158"/>
      <c r="L783" s="153"/>
      <c r="M783" s="159"/>
      <c r="T783" s="160"/>
      <c r="AT783" s="155" t="s">
        <v>155</v>
      </c>
      <c r="AU783" s="155" t="s">
        <v>153</v>
      </c>
      <c r="AV783" s="12" t="s">
        <v>153</v>
      </c>
      <c r="AW783" s="12" t="s">
        <v>31</v>
      </c>
      <c r="AX783" s="12" t="s">
        <v>75</v>
      </c>
      <c r="AY783" s="155" t="s">
        <v>145</v>
      </c>
    </row>
    <row r="784" spans="2:51" s="12" customFormat="1">
      <c r="B784" s="153"/>
      <c r="D784" s="154" t="s">
        <v>155</v>
      </c>
      <c r="E784" s="155" t="s">
        <v>1</v>
      </c>
      <c r="F784" s="156" t="s">
        <v>779</v>
      </c>
      <c r="H784" s="157">
        <v>4.202</v>
      </c>
      <c r="I784" s="158"/>
      <c r="L784" s="153"/>
      <c r="M784" s="159"/>
      <c r="T784" s="160"/>
      <c r="AT784" s="155" t="s">
        <v>155</v>
      </c>
      <c r="AU784" s="155" t="s">
        <v>153</v>
      </c>
      <c r="AV784" s="12" t="s">
        <v>153</v>
      </c>
      <c r="AW784" s="12" t="s">
        <v>31</v>
      </c>
      <c r="AX784" s="12" t="s">
        <v>75</v>
      </c>
      <c r="AY784" s="155" t="s">
        <v>145</v>
      </c>
    </row>
    <row r="785" spans="2:51" s="12" customFormat="1">
      <c r="B785" s="153"/>
      <c r="D785" s="154" t="s">
        <v>155</v>
      </c>
      <c r="E785" s="155" t="s">
        <v>1</v>
      </c>
      <c r="F785" s="156" t="s">
        <v>780</v>
      </c>
      <c r="H785" s="157">
        <v>8.5269999999999992</v>
      </c>
      <c r="I785" s="158"/>
      <c r="L785" s="153"/>
      <c r="M785" s="159"/>
      <c r="T785" s="160"/>
      <c r="AT785" s="155" t="s">
        <v>155</v>
      </c>
      <c r="AU785" s="155" t="s">
        <v>153</v>
      </c>
      <c r="AV785" s="12" t="s">
        <v>153</v>
      </c>
      <c r="AW785" s="12" t="s">
        <v>31</v>
      </c>
      <c r="AX785" s="12" t="s">
        <v>75</v>
      </c>
      <c r="AY785" s="155" t="s">
        <v>145</v>
      </c>
    </row>
    <row r="786" spans="2:51" s="12" customFormat="1">
      <c r="B786" s="153"/>
      <c r="D786" s="154" t="s">
        <v>155</v>
      </c>
      <c r="E786" s="155" t="s">
        <v>1</v>
      </c>
      <c r="F786" s="156" t="s">
        <v>781</v>
      </c>
      <c r="H786" s="157">
        <v>9.3160000000000007</v>
      </c>
      <c r="I786" s="158"/>
      <c r="L786" s="153"/>
      <c r="M786" s="159"/>
      <c r="T786" s="160"/>
      <c r="AT786" s="155" t="s">
        <v>155</v>
      </c>
      <c r="AU786" s="155" t="s">
        <v>153</v>
      </c>
      <c r="AV786" s="12" t="s">
        <v>153</v>
      </c>
      <c r="AW786" s="12" t="s">
        <v>31</v>
      </c>
      <c r="AX786" s="12" t="s">
        <v>75</v>
      </c>
      <c r="AY786" s="155" t="s">
        <v>145</v>
      </c>
    </row>
    <row r="787" spans="2:51" s="12" customFormat="1" ht="22.5">
      <c r="B787" s="153"/>
      <c r="D787" s="154" t="s">
        <v>155</v>
      </c>
      <c r="E787" s="155" t="s">
        <v>1</v>
      </c>
      <c r="F787" s="156" t="s">
        <v>782</v>
      </c>
      <c r="H787" s="157">
        <v>40.109000000000002</v>
      </c>
      <c r="I787" s="158"/>
      <c r="L787" s="153"/>
      <c r="M787" s="159"/>
      <c r="T787" s="160"/>
      <c r="AT787" s="155" t="s">
        <v>155</v>
      </c>
      <c r="AU787" s="155" t="s">
        <v>153</v>
      </c>
      <c r="AV787" s="12" t="s">
        <v>153</v>
      </c>
      <c r="AW787" s="12" t="s">
        <v>31</v>
      </c>
      <c r="AX787" s="12" t="s">
        <v>75</v>
      </c>
      <c r="AY787" s="155" t="s">
        <v>145</v>
      </c>
    </row>
    <row r="788" spans="2:51" s="12" customFormat="1" ht="22.5">
      <c r="B788" s="153"/>
      <c r="D788" s="154" t="s">
        <v>155</v>
      </c>
      <c r="E788" s="155" t="s">
        <v>1</v>
      </c>
      <c r="F788" s="156" t="s">
        <v>783</v>
      </c>
      <c r="H788" s="157">
        <v>37.505000000000003</v>
      </c>
      <c r="I788" s="158"/>
      <c r="L788" s="153"/>
      <c r="M788" s="159"/>
      <c r="T788" s="160"/>
      <c r="AT788" s="155" t="s">
        <v>155</v>
      </c>
      <c r="AU788" s="155" t="s">
        <v>153</v>
      </c>
      <c r="AV788" s="12" t="s">
        <v>153</v>
      </c>
      <c r="AW788" s="12" t="s">
        <v>31</v>
      </c>
      <c r="AX788" s="12" t="s">
        <v>75</v>
      </c>
      <c r="AY788" s="155" t="s">
        <v>145</v>
      </c>
    </row>
    <row r="789" spans="2:51" s="12" customFormat="1" ht="22.5">
      <c r="B789" s="153"/>
      <c r="D789" s="154" t="s">
        <v>155</v>
      </c>
      <c r="E789" s="155" t="s">
        <v>1</v>
      </c>
      <c r="F789" s="156" t="s">
        <v>784</v>
      </c>
      <c r="H789" s="157">
        <v>40.912999999999997</v>
      </c>
      <c r="I789" s="158"/>
      <c r="L789" s="153"/>
      <c r="M789" s="159"/>
      <c r="T789" s="160"/>
      <c r="AT789" s="155" t="s">
        <v>155</v>
      </c>
      <c r="AU789" s="155" t="s">
        <v>153</v>
      </c>
      <c r="AV789" s="12" t="s">
        <v>153</v>
      </c>
      <c r="AW789" s="12" t="s">
        <v>31</v>
      </c>
      <c r="AX789" s="12" t="s">
        <v>75</v>
      </c>
      <c r="AY789" s="155" t="s">
        <v>145</v>
      </c>
    </row>
    <row r="790" spans="2:51" s="12" customFormat="1" ht="22.5">
      <c r="B790" s="153"/>
      <c r="D790" s="154" t="s">
        <v>155</v>
      </c>
      <c r="E790" s="155" t="s">
        <v>1</v>
      </c>
      <c r="F790" s="156" t="s">
        <v>785</v>
      </c>
      <c r="H790" s="157">
        <v>41.104999999999997</v>
      </c>
      <c r="I790" s="158"/>
      <c r="L790" s="153"/>
      <c r="M790" s="159"/>
      <c r="T790" s="160"/>
      <c r="AT790" s="155" t="s">
        <v>155</v>
      </c>
      <c r="AU790" s="155" t="s">
        <v>153</v>
      </c>
      <c r="AV790" s="12" t="s">
        <v>153</v>
      </c>
      <c r="AW790" s="12" t="s">
        <v>31</v>
      </c>
      <c r="AX790" s="12" t="s">
        <v>75</v>
      </c>
      <c r="AY790" s="155" t="s">
        <v>145</v>
      </c>
    </row>
    <row r="791" spans="2:51" s="12" customFormat="1" ht="22.5">
      <c r="B791" s="153"/>
      <c r="D791" s="154" t="s">
        <v>155</v>
      </c>
      <c r="E791" s="155" t="s">
        <v>1</v>
      </c>
      <c r="F791" s="156" t="s">
        <v>786</v>
      </c>
      <c r="H791" s="157">
        <v>40.912999999999997</v>
      </c>
      <c r="I791" s="158"/>
      <c r="L791" s="153"/>
      <c r="M791" s="159"/>
      <c r="T791" s="160"/>
      <c r="AT791" s="155" t="s">
        <v>155</v>
      </c>
      <c r="AU791" s="155" t="s">
        <v>153</v>
      </c>
      <c r="AV791" s="12" t="s">
        <v>153</v>
      </c>
      <c r="AW791" s="12" t="s">
        <v>31</v>
      </c>
      <c r="AX791" s="12" t="s">
        <v>75</v>
      </c>
      <c r="AY791" s="155" t="s">
        <v>145</v>
      </c>
    </row>
    <row r="792" spans="2:51" s="12" customFormat="1" ht="22.5">
      <c r="B792" s="153"/>
      <c r="D792" s="154" t="s">
        <v>155</v>
      </c>
      <c r="E792" s="155" t="s">
        <v>1</v>
      </c>
      <c r="F792" s="156" t="s">
        <v>787</v>
      </c>
      <c r="H792" s="157">
        <v>37.505000000000003</v>
      </c>
      <c r="I792" s="158"/>
      <c r="L792" s="153"/>
      <c r="M792" s="159"/>
      <c r="T792" s="160"/>
      <c r="AT792" s="155" t="s">
        <v>155</v>
      </c>
      <c r="AU792" s="155" t="s">
        <v>153</v>
      </c>
      <c r="AV792" s="12" t="s">
        <v>153</v>
      </c>
      <c r="AW792" s="12" t="s">
        <v>31</v>
      </c>
      <c r="AX792" s="12" t="s">
        <v>75</v>
      </c>
      <c r="AY792" s="155" t="s">
        <v>145</v>
      </c>
    </row>
    <row r="793" spans="2:51" s="12" customFormat="1" ht="22.5">
      <c r="B793" s="153"/>
      <c r="D793" s="154" t="s">
        <v>155</v>
      </c>
      <c r="E793" s="155" t="s">
        <v>1</v>
      </c>
      <c r="F793" s="156" t="s">
        <v>788</v>
      </c>
      <c r="H793" s="157">
        <v>36.433</v>
      </c>
      <c r="I793" s="158"/>
      <c r="L793" s="153"/>
      <c r="M793" s="159"/>
      <c r="T793" s="160"/>
      <c r="AT793" s="155" t="s">
        <v>155</v>
      </c>
      <c r="AU793" s="155" t="s">
        <v>153</v>
      </c>
      <c r="AV793" s="12" t="s">
        <v>153</v>
      </c>
      <c r="AW793" s="12" t="s">
        <v>31</v>
      </c>
      <c r="AX793" s="12" t="s">
        <v>75</v>
      </c>
      <c r="AY793" s="155" t="s">
        <v>145</v>
      </c>
    </row>
    <row r="794" spans="2:51" s="12" customFormat="1" ht="22.5">
      <c r="B794" s="153"/>
      <c r="D794" s="154" t="s">
        <v>155</v>
      </c>
      <c r="E794" s="155" t="s">
        <v>1</v>
      </c>
      <c r="F794" s="156" t="s">
        <v>789</v>
      </c>
      <c r="H794" s="157">
        <v>40.109000000000002</v>
      </c>
      <c r="I794" s="158"/>
      <c r="L794" s="153"/>
      <c r="M794" s="159"/>
      <c r="T794" s="160"/>
      <c r="AT794" s="155" t="s">
        <v>155</v>
      </c>
      <c r="AU794" s="155" t="s">
        <v>153</v>
      </c>
      <c r="AV794" s="12" t="s">
        <v>153</v>
      </c>
      <c r="AW794" s="12" t="s">
        <v>31</v>
      </c>
      <c r="AX794" s="12" t="s">
        <v>75</v>
      </c>
      <c r="AY794" s="155" t="s">
        <v>145</v>
      </c>
    </row>
    <row r="795" spans="2:51" s="12" customFormat="1" ht="22.5">
      <c r="B795" s="153"/>
      <c r="D795" s="154" t="s">
        <v>155</v>
      </c>
      <c r="E795" s="155" t="s">
        <v>1</v>
      </c>
      <c r="F795" s="156" t="s">
        <v>790</v>
      </c>
      <c r="H795" s="157">
        <v>44.749000000000002</v>
      </c>
      <c r="I795" s="158"/>
      <c r="L795" s="153"/>
      <c r="M795" s="159"/>
      <c r="T795" s="160"/>
      <c r="AT795" s="155" t="s">
        <v>155</v>
      </c>
      <c r="AU795" s="155" t="s">
        <v>153</v>
      </c>
      <c r="AV795" s="12" t="s">
        <v>153</v>
      </c>
      <c r="AW795" s="12" t="s">
        <v>31</v>
      </c>
      <c r="AX795" s="12" t="s">
        <v>75</v>
      </c>
      <c r="AY795" s="155" t="s">
        <v>145</v>
      </c>
    </row>
    <row r="796" spans="2:51" s="12" customFormat="1" ht="22.5">
      <c r="B796" s="153"/>
      <c r="D796" s="154" t="s">
        <v>155</v>
      </c>
      <c r="E796" s="155" t="s">
        <v>1</v>
      </c>
      <c r="F796" s="156" t="s">
        <v>791</v>
      </c>
      <c r="H796" s="157">
        <v>44.749000000000002</v>
      </c>
      <c r="I796" s="158"/>
      <c r="L796" s="153"/>
      <c r="M796" s="159"/>
      <c r="T796" s="160"/>
      <c r="AT796" s="155" t="s">
        <v>155</v>
      </c>
      <c r="AU796" s="155" t="s">
        <v>153</v>
      </c>
      <c r="AV796" s="12" t="s">
        <v>153</v>
      </c>
      <c r="AW796" s="12" t="s">
        <v>31</v>
      </c>
      <c r="AX796" s="12" t="s">
        <v>75</v>
      </c>
      <c r="AY796" s="155" t="s">
        <v>145</v>
      </c>
    </row>
    <row r="797" spans="2:51" s="12" customFormat="1" ht="22.5">
      <c r="B797" s="153"/>
      <c r="D797" s="154" t="s">
        <v>155</v>
      </c>
      <c r="E797" s="155" t="s">
        <v>1</v>
      </c>
      <c r="F797" s="156" t="s">
        <v>792</v>
      </c>
      <c r="H797" s="157">
        <v>38.308999999999997</v>
      </c>
      <c r="I797" s="158"/>
      <c r="L797" s="153"/>
      <c r="M797" s="159"/>
      <c r="T797" s="160"/>
      <c r="AT797" s="155" t="s">
        <v>155</v>
      </c>
      <c r="AU797" s="155" t="s">
        <v>153</v>
      </c>
      <c r="AV797" s="12" t="s">
        <v>153</v>
      </c>
      <c r="AW797" s="12" t="s">
        <v>31</v>
      </c>
      <c r="AX797" s="12" t="s">
        <v>75</v>
      </c>
      <c r="AY797" s="155" t="s">
        <v>145</v>
      </c>
    </row>
    <row r="798" spans="2:51" s="12" customFormat="1" ht="22.5">
      <c r="B798" s="153"/>
      <c r="D798" s="154" t="s">
        <v>155</v>
      </c>
      <c r="E798" s="155" t="s">
        <v>1</v>
      </c>
      <c r="F798" s="156" t="s">
        <v>793</v>
      </c>
      <c r="H798" s="157">
        <v>40.912999999999997</v>
      </c>
      <c r="I798" s="158"/>
      <c r="L798" s="153"/>
      <c r="M798" s="159"/>
      <c r="T798" s="160"/>
      <c r="AT798" s="155" t="s">
        <v>155</v>
      </c>
      <c r="AU798" s="155" t="s">
        <v>153</v>
      </c>
      <c r="AV798" s="12" t="s">
        <v>153</v>
      </c>
      <c r="AW798" s="12" t="s">
        <v>31</v>
      </c>
      <c r="AX798" s="12" t="s">
        <v>75</v>
      </c>
      <c r="AY798" s="155" t="s">
        <v>145</v>
      </c>
    </row>
    <row r="799" spans="2:51" s="12" customFormat="1" ht="22.5">
      <c r="B799" s="153"/>
      <c r="D799" s="154" t="s">
        <v>155</v>
      </c>
      <c r="E799" s="155" t="s">
        <v>1</v>
      </c>
      <c r="F799" s="156" t="s">
        <v>794</v>
      </c>
      <c r="H799" s="157">
        <v>39.305</v>
      </c>
      <c r="I799" s="158"/>
      <c r="L799" s="153"/>
      <c r="M799" s="159"/>
      <c r="T799" s="160"/>
      <c r="AT799" s="155" t="s">
        <v>155</v>
      </c>
      <c r="AU799" s="155" t="s">
        <v>153</v>
      </c>
      <c r="AV799" s="12" t="s">
        <v>153</v>
      </c>
      <c r="AW799" s="12" t="s">
        <v>31</v>
      </c>
      <c r="AX799" s="12" t="s">
        <v>75</v>
      </c>
      <c r="AY799" s="155" t="s">
        <v>145</v>
      </c>
    </row>
    <row r="800" spans="2:51" s="12" customFormat="1" ht="22.5">
      <c r="B800" s="153"/>
      <c r="D800" s="154" t="s">
        <v>155</v>
      </c>
      <c r="E800" s="155" t="s">
        <v>1</v>
      </c>
      <c r="F800" s="156" t="s">
        <v>795</v>
      </c>
      <c r="H800" s="157">
        <v>40.912999999999997</v>
      </c>
      <c r="I800" s="158"/>
      <c r="L800" s="153"/>
      <c r="M800" s="159"/>
      <c r="T800" s="160"/>
      <c r="AT800" s="155" t="s">
        <v>155</v>
      </c>
      <c r="AU800" s="155" t="s">
        <v>153</v>
      </c>
      <c r="AV800" s="12" t="s">
        <v>153</v>
      </c>
      <c r="AW800" s="12" t="s">
        <v>31</v>
      </c>
      <c r="AX800" s="12" t="s">
        <v>75</v>
      </c>
      <c r="AY800" s="155" t="s">
        <v>145</v>
      </c>
    </row>
    <row r="801" spans="2:51" s="12" customFormat="1" ht="22.5">
      <c r="B801" s="153"/>
      <c r="D801" s="154" t="s">
        <v>155</v>
      </c>
      <c r="E801" s="155" t="s">
        <v>1</v>
      </c>
      <c r="F801" s="156" t="s">
        <v>796</v>
      </c>
      <c r="H801" s="157">
        <v>38.308999999999997</v>
      </c>
      <c r="I801" s="158"/>
      <c r="L801" s="153"/>
      <c r="M801" s="159"/>
      <c r="T801" s="160"/>
      <c r="AT801" s="155" t="s">
        <v>155</v>
      </c>
      <c r="AU801" s="155" t="s">
        <v>153</v>
      </c>
      <c r="AV801" s="12" t="s">
        <v>153</v>
      </c>
      <c r="AW801" s="12" t="s">
        <v>31</v>
      </c>
      <c r="AX801" s="12" t="s">
        <v>75</v>
      </c>
      <c r="AY801" s="155" t="s">
        <v>145</v>
      </c>
    </row>
    <row r="802" spans="2:51" s="12" customFormat="1" ht="22.5">
      <c r="B802" s="153"/>
      <c r="D802" s="154" t="s">
        <v>155</v>
      </c>
      <c r="E802" s="155" t="s">
        <v>1</v>
      </c>
      <c r="F802" s="156" t="s">
        <v>797</v>
      </c>
      <c r="H802" s="157">
        <v>40.109000000000002</v>
      </c>
      <c r="I802" s="158"/>
      <c r="L802" s="153"/>
      <c r="M802" s="159"/>
      <c r="T802" s="160"/>
      <c r="AT802" s="155" t="s">
        <v>155</v>
      </c>
      <c r="AU802" s="155" t="s">
        <v>153</v>
      </c>
      <c r="AV802" s="12" t="s">
        <v>153</v>
      </c>
      <c r="AW802" s="12" t="s">
        <v>31</v>
      </c>
      <c r="AX802" s="12" t="s">
        <v>75</v>
      </c>
      <c r="AY802" s="155" t="s">
        <v>145</v>
      </c>
    </row>
    <row r="803" spans="2:51" s="12" customFormat="1" ht="22.5">
      <c r="B803" s="153"/>
      <c r="D803" s="154" t="s">
        <v>155</v>
      </c>
      <c r="E803" s="155" t="s">
        <v>1</v>
      </c>
      <c r="F803" s="156" t="s">
        <v>798</v>
      </c>
      <c r="H803" s="157">
        <v>39.305</v>
      </c>
      <c r="I803" s="158"/>
      <c r="L803" s="153"/>
      <c r="M803" s="159"/>
      <c r="T803" s="160"/>
      <c r="AT803" s="155" t="s">
        <v>155</v>
      </c>
      <c r="AU803" s="155" t="s">
        <v>153</v>
      </c>
      <c r="AV803" s="12" t="s">
        <v>153</v>
      </c>
      <c r="AW803" s="12" t="s">
        <v>31</v>
      </c>
      <c r="AX803" s="12" t="s">
        <v>75</v>
      </c>
      <c r="AY803" s="155" t="s">
        <v>145</v>
      </c>
    </row>
    <row r="804" spans="2:51" s="12" customFormat="1" ht="22.5">
      <c r="B804" s="153"/>
      <c r="D804" s="154" t="s">
        <v>155</v>
      </c>
      <c r="E804" s="155" t="s">
        <v>1</v>
      </c>
      <c r="F804" s="156" t="s">
        <v>799</v>
      </c>
      <c r="H804" s="157">
        <v>38.308999999999997</v>
      </c>
      <c r="I804" s="158"/>
      <c r="L804" s="153"/>
      <c r="M804" s="159"/>
      <c r="T804" s="160"/>
      <c r="AT804" s="155" t="s">
        <v>155</v>
      </c>
      <c r="AU804" s="155" t="s">
        <v>153</v>
      </c>
      <c r="AV804" s="12" t="s">
        <v>153</v>
      </c>
      <c r="AW804" s="12" t="s">
        <v>31</v>
      </c>
      <c r="AX804" s="12" t="s">
        <v>75</v>
      </c>
      <c r="AY804" s="155" t="s">
        <v>145</v>
      </c>
    </row>
    <row r="805" spans="2:51" s="12" customFormat="1" ht="22.5">
      <c r="B805" s="153"/>
      <c r="D805" s="154" t="s">
        <v>155</v>
      </c>
      <c r="E805" s="155" t="s">
        <v>1</v>
      </c>
      <c r="F805" s="156" t="s">
        <v>800</v>
      </c>
      <c r="H805" s="157">
        <v>40.308999999999997</v>
      </c>
      <c r="I805" s="158"/>
      <c r="L805" s="153"/>
      <c r="M805" s="159"/>
      <c r="T805" s="160"/>
      <c r="AT805" s="155" t="s">
        <v>155</v>
      </c>
      <c r="AU805" s="155" t="s">
        <v>153</v>
      </c>
      <c r="AV805" s="12" t="s">
        <v>153</v>
      </c>
      <c r="AW805" s="12" t="s">
        <v>31</v>
      </c>
      <c r="AX805" s="12" t="s">
        <v>75</v>
      </c>
      <c r="AY805" s="155" t="s">
        <v>145</v>
      </c>
    </row>
    <row r="806" spans="2:51" s="12" customFormat="1" ht="22.5">
      <c r="B806" s="153"/>
      <c r="D806" s="154" t="s">
        <v>155</v>
      </c>
      <c r="E806" s="155" t="s">
        <v>1</v>
      </c>
      <c r="F806" s="156" t="s">
        <v>801</v>
      </c>
      <c r="H806" s="157">
        <v>21.151</v>
      </c>
      <c r="I806" s="158"/>
      <c r="L806" s="153"/>
      <c r="M806" s="159"/>
      <c r="T806" s="160"/>
      <c r="AT806" s="155" t="s">
        <v>155</v>
      </c>
      <c r="AU806" s="155" t="s">
        <v>153</v>
      </c>
      <c r="AV806" s="12" t="s">
        <v>153</v>
      </c>
      <c r="AW806" s="12" t="s">
        <v>31</v>
      </c>
      <c r="AX806" s="12" t="s">
        <v>75</v>
      </c>
      <c r="AY806" s="155" t="s">
        <v>145</v>
      </c>
    </row>
    <row r="807" spans="2:51" s="15" customFormat="1">
      <c r="B807" s="174"/>
      <c r="D807" s="154" t="s">
        <v>155</v>
      </c>
      <c r="E807" s="175" t="s">
        <v>1</v>
      </c>
      <c r="F807" s="176" t="s">
        <v>220</v>
      </c>
      <c r="H807" s="177">
        <v>1289.376</v>
      </c>
      <c r="I807" s="178"/>
      <c r="L807" s="174"/>
      <c r="M807" s="179"/>
      <c r="T807" s="180"/>
      <c r="AT807" s="175" t="s">
        <v>155</v>
      </c>
      <c r="AU807" s="175" t="s">
        <v>153</v>
      </c>
      <c r="AV807" s="15" t="s">
        <v>146</v>
      </c>
      <c r="AW807" s="15" t="s">
        <v>31</v>
      </c>
      <c r="AX807" s="15" t="s">
        <v>75</v>
      </c>
      <c r="AY807" s="175" t="s">
        <v>145</v>
      </c>
    </row>
    <row r="808" spans="2:51" s="14" customFormat="1">
      <c r="B808" s="168"/>
      <c r="D808" s="154" t="s">
        <v>155</v>
      </c>
      <c r="E808" s="169" t="s">
        <v>1</v>
      </c>
      <c r="F808" s="170" t="s">
        <v>226</v>
      </c>
      <c r="H808" s="169" t="s">
        <v>1</v>
      </c>
      <c r="I808" s="171"/>
      <c r="L808" s="168"/>
      <c r="M808" s="172"/>
      <c r="T808" s="173"/>
      <c r="AT808" s="169" t="s">
        <v>155</v>
      </c>
      <c r="AU808" s="169" t="s">
        <v>153</v>
      </c>
      <c r="AV808" s="14" t="s">
        <v>83</v>
      </c>
      <c r="AW808" s="14" t="s">
        <v>31</v>
      </c>
      <c r="AX808" s="14" t="s">
        <v>75</v>
      </c>
      <c r="AY808" s="169" t="s">
        <v>145</v>
      </c>
    </row>
    <row r="809" spans="2:51" s="12" customFormat="1" ht="22.5">
      <c r="B809" s="153"/>
      <c r="D809" s="154" t="s">
        <v>155</v>
      </c>
      <c r="E809" s="155" t="s">
        <v>1</v>
      </c>
      <c r="F809" s="156" t="s">
        <v>802</v>
      </c>
      <c r="H809" s="157">
        <v>73.753</v>
      </c>
      <c r="I809" s="158"/>
      <c r="L809" s="153"/>
      <c r="M809" s="159"/>
      <c r="T809" s="160"/>
      <c r="AT809" s="155" t="s">
        <v>155</v>
      </c>
      <c r="AU809" s="155" t="s">
        <v>153</v>
      </c>
      <c r="AV809" s="12" t="s">
        <v>153</v>
      </c>
      <c r="AW809" s="12" t="s">
        <v>31</v>
      </c>
      <c r="AX809" s="12" t="s">
        <v>75</v>
      </c>
      <c r="AY809" s="155" t="s">
        <v>145</v>
      </c>
    </row>
    <row r="810" spans="2:51" s="12" customFormat="1">
      <c r="B810" s="153"/>
      <c r="D810" s="154" t="s">
        <v>155</v>
      </c>
      <c r="E810" s="155" t="s">
        <v>1</v>
      </c>
      <c r="F810" s="156" t="s">
        <v>803</v>
      </c>
      <c r="H810" s="157">
        <v>146.62700000000001</v>
      </c>
      <c r="I810" s="158"/>
      <c r="L810" s="153"/>
      <c r="M810" s="159"/>
      <c r="T810" s="160"/>
      <c r="AT810" s="155" t="s">
        <v>155</v>
      </c>
      <c r="AU810" s="155" t="s">
        <v>153</v>
      </c>
      <c r="AV810" s="12" t="s">
        <v>153</v>
      </c>
      <c r="AW810" s="12" t="s">
        <v>31</v>
      </c>
      <c r="AX810" s="12" t="s">
        <v>75</v>
      </c>
      <c r="AY810" s="155" t="s">
        <v>145</v>
      </c>
    </row>
    <row r="811" spans="2:51" s="12" customFormat="1" ht="22.5">
      <c r="B811" s="153"/>
      <c r="D811" s="154" t="s">
        <v>155</v>
      </c>
      <c r="E811" s="155" t="s">
        <v>1</v>
      </c>
      <c r="F811" s="156" t="s">
        <v>804</v>
      </c>
      <c r="H811" s="157">
        <v>38.308999999999997</v>
      </c>
      <c r="I811" s="158"/>
      <c r="L811" s="153"/>
      <c r="M811" s="159"/>
      <c r="T811" s="160"/>
      <c r="AT811" s="155" t="s">
        <v>155</v>
      </c>
      <c r="AU811" s="155" t="s">
        <v>153</v>
      </c>
      <c r="AV811" s="12" t="s">
        <v>153</v>
      </c>
      <c r="AW811" s="12" t="s">
        <v>31</v>
      </c>
      <c r="AX811" s="12" t="s">
        <v>75</v>
      </c>
      <c r="AY811" s="155" t="s">
        <v>145</v>
      </c>
    </row>
    <row r="812" spans="2:51" s="12" customFormat="1" ht="22.5">
      <c r="B812" s="153"/>
      <c r="D812" s="154" t="s">
        <v>155</v>
      </c>
      <c r="E812" s="155" t="s">
        <v>1</v>
      </c>
      <c r="F812" s="156" t="s">
        <v>805</v>
      </c>
      <c r="H812" s="157">
        <v>39.305</v>
      </c>
      <c r="I812" s="158"/>
      <c r="L812" s="153"/>
      <c r="M812" s="159"/>
      <c r="T812" s="160"/>
      <c r="AT812" s="155" t="s">
        <v>155</v>
      </c>
      <c r="AU812" s="155" t="s">
        <v>153</v>
      </c>
      <c r="AV812" s="12" t="s">
        <v>153</v>
      </c>
      <c r="AW812" s="12" t="s">
        <v>31</v>
      </c>
      <c r="AX812" s="12" t="s">
        <v>75</v>
      </c>
      <c r="AY812" s="155" t="s">
        <v>145</v>
      </c>
    </row>
    <row r="813" spans="2:51" s="12" customFormat="1">
      <c r="B813" s="153"/>
      <c r="D813" s="154" t="s">
        <v>155</v>
      </c>
      <c r="E813" s="155" t="s">
        <v>1</v>
      </c>
      <c r="F813" s="156" t="s">
        <v>806</v>
      </c>
      <c r="H813" s="157">
        <v>64.194000000000003</v>
      </c>
      <c r="I813" s="158"/>
      <c r="L813" s="153"/>
      <c r="M813" s="159"/>
      <c r="T813" s="160"/>
      <c r="AT813" s="155" t="s">
        <v>155</v>
      </c>
      <c r="AU813" s="155" t="s">
        <v>153</v>
      </c>
      <c r="AV813" s="12" t="s">
        <v>153</v>
      </c>
      <c r="AW813" s="12" t="s">
        <v>31</v>
      </c>
      <c r="AX813" s="12" t="s">
        <v>75</v>
      </c>
      <c r="AY813" s="155" t="s">
        <v>145</v>
      </c>
    </row>
    <row r="814" spans="2:51" s="12" customFormat="1" ht="22.5">
      <c r="B814" s="153"/>
      <c r="D814" s="154" t="s">
        <v>155</v>
      </c>
      <c r="E814" s="155" t="s">
        <v>1</v>
      </c>
      <c r="F814" s="156" t="s">
        <v>807</v>
      </c>
      <c r="H814" s="157">
        <v>39.305</v>
      </c>
      <c r="I814" s="158"/>
      <c r="L814" s="153"/>
      <c r="M814" s="159"/>
      <c r="T814" s="160"/>
      <c r="AT814" s="155" t="s">
        <v>155</v>
      </c>
      <c r="AU814" s="155" t="s">
        <v>153</v>
      </c>
      <c r="AV814" s="12" t="s">
        <v>153</v>
      </c>
      <c r="AW814" s="12" t="s">
        <v>31</v>
      </c>
      <c r="AX814" s="12" t="s">
        <v>75</v>
      </c>
      <c r="AY814" s="155" t="s">
        <v>145</v>
      </c>
    </row>
    <row r="815" spans="2:51" s="12" customFormat="1" ht="22.5">
      <c r="B815" s="153"/>
      <c r="D815" s="154" t="s">
        <v>155</v>
      </c>
      <c r="E815" s="155" t="s">
        <v>1</v>
      </c>
      <c r="F815" s="156" t="s">
        <v>808</v>
      </c>
      <c r="H815" s="157">
        <v>35.628999999999998</v>
      </c>
      <c r="I815" s="158"/>
      <c r="L815" s="153"/>
      <c r="M815" s="159"/>
      <c r="T815" s="160"/>
      <c r="AT815" s="155" t="s">
        <v>155</v>
      </c>
      <c r="AU815" s="155" t="s">
        <v>153</v>
      </c>
      <c r="AV815" s="12" t="s">
        <v>153</v>
      </c>
      <c r="AW815" s="12" t="s">
        <v>31</v>
      </c>
      <c r="AX815" s="12" t="s">
        <v>75</v>
      </c>
      <c r="AY815" s="155" t="s">
        <v>145</v>
      </c>
    </row>
    <row r="816" spans="2:51" s="12" customFormat="1" ht="22.5">
      <c r="B816" s="153"/>
      <c r="D816" s="154" t="s">
        <v>155</v>
      </c>
      <c r="E816" s="155" t="s">
        <v>1</v>
      </c>
      <c r="F816" s="156" t="s">
        <v>809</v>
      </c>
      <c r="H816" s="157">
        <v>40.109000000000002</v>
      </c>
      <c r="I816" s="158"/>
      <c r="L816" s="153"/>
      <c r="M816" s="159"/>
      <c r="T816" s="160"/>
      <c r="AT816" s="155" t="s">
        <v>155</v>
      </c>
      <c r="AU816" s="155" t="s">
        <v>153</v>
      </c>
      <c r="AV816" s="12" t="s">
        <v>153</v>
      </c>
      <c r="AW816" s="12" t="s">
        <v>31</v>
      </c>
      <c r="AX816" s="12" t="s">
        <v>75</v>
      </c>
      <c r="AY816" s="155" t="s">
        <v>145</v>
      </c>
    </row>
    <row r="817" spans="2:51" s="12" customFormat="1">
      <c r="B817" s="153"/>
      <c r="D817" s="154" t="s">
        <v>155</v>
      </c>
      <c r="E817" s="155" t="s">
        <v>1</v>
      </c>
      <c r="F817" s="156" t="s">
        <v>810</v>
      </c>
      <c r="H817" s="157">
        <v>9.0779999999999994</v>
      </c>
      <c r="I817" s="158"/>
      <c r="L817" s="153"/>
      <c r="M817" s="159"/>
      <c r="T817" s="160"/>
      <c r="AT817" s="155" t="s">
        <v>155</v>
      </c>
      <c r="AU817" s="155" t="s">
        <v>153</v>
      </c>
      <c r="AV817" s="12" t="s">
        <v>153</v>
      </c>
      <c r="AW817" s="12" t="s">
        <v>31</v>
      </c>
      <c r="AX817" s="12" t="s">
        <v>75</v>
      </c>
      <c r="AY817" s="155" t="s">
        <v>145</v>
      </c>
    </row>
    <row r="818" spans="2:51" s="12" customFormat="1">
      <c r="B818" s="153"/>
      <c r="D818" s="154" t="s">
        <v>155</v>
      </c>
      <c r="E818" s="155" t="s">
        <v>1</v>
      </c>
      <c r="F818" s="156" t="s">
        <v>811</v>
      </c>
      <c r="H818" s="157">
        <v>4.202</v>
      </c>
      <c r="I818" s="158"/>
      <c r="L818" s="153"/>
      <c r="M818" s="159"/>
      <c r="T818" s="160"/>
      <c r="AT818" s="155" t="s">
        <v>155</v>
      </c>
      <c r="AU818" s="155" t="s">
        <v>153</v>
      </c>
      <c r="AV818" s="12" t="s">
        <v>153</v>
      </c>
      <c r="AW818" s="12" t="s">
        <v>31</v>
      </c>
      <c r="AX818" s="12" t="s">
        <v>75</v>
      </c>
      <c r="AY818" s="155" t="s">
        <v>145</v>
      </c>
    </row>
    <row r="819" spans="2:51" s="12" customFormat="1">
      <c r="B819" s="153"/>
      <c r="D819" s="154" t="s">
        <v>155</v>
      </c>
      <c r="E819" s="155" t="s">
        <v>1</v>
      </c>
      <c r="F819" s="156" t="s">
        <v>812</v>
      </c>
      <c r="H819" s="157">
        <v>8.5269999999999992</v>
      </c>
      <c r="I819" s="158"/>
      <c r="L819" s="153"/>
      <c r="M819" s="159"/>
      <c r="T819" s="160"/>
      <c r="AT819" s="155" t="s">
        <v>155</v>
      </c>
      <c r="AU819" s="155" t="s">
        <v>153</v>
      </c>
      <c r="AV819" s="12" t="s">
        <v>153</v>
      </c>
      <c r="AW819" s="12" t="s">
        <v>31</v>
      </c>
      <c r="AX819" s="12" t="s">
        <v>75</v>
      </c>
      <c r="AY819" s="155" t="s">
        <v>145</v>
      </c>
    </row>
    <row r="820" spans="2:51" s="12" customFormat="1">
      <c r="B820" s="153"/>
      <c r="D820" s="154" t="s">
        <v>155</v>
      </c>
      <c r="E820" s="155" t="s">
        <v>1</v>
      </c>
      <c r="F820" s="156" t="s">
        <v>813</v>
      </c>
      <c r="H820" s="157">
        <v>34.149000000000001</v>
      </c>
      <c r="I820" s="158"/>
      <c r="L820" s="153"/>
      <c r="M820" s="159"/>
      <c r="T820" s="160"/>
      <c r="AT820" s="155" t="s">
        <v>155</v>
      </c>
      <c r="AU820" s="155" t="s">
        <v>153</v>
      </c>
      <c r="AV820" s="12" t="s">
        <v>153</v>
      </c>
      <c r="AW820" s="12" t="s">
        <v>31</v>
      </c>
      <c r="AX820" s="12" t="s">
        <v>75</v>
      </c>
      <c r="AY820" s="155" t="s">
        <v>145</v>
      </c>
    </row>
    <row r="821" spans="2:51" s="12" customFormat="1" ht="22.5">
      <c r="B821" s="153"/>
      <c r="D821" s="154" t="s">
        <v>155</v>
      </c>
      <c r="E821" s="155" t="s">
        <v>1</v>
      </c>
      <c r="F821" s="156" t="s">
        <v>814</v>
      </c>
      <c r="H821" s="157">
        <v>40.109000000000002</v>
      </c>
      <c r="I821" s="158"/>
      <c r="L821" s="153"/>
      <c r="M821" s="159"/>
      <c r="T821" s="160"/>
      <c r="AT821" s="155" t="s">
        <v>155</v>
      </c>
      <c r="AU821" s="155" t="s">
        <v>153</v>
      </c>
      <c r="AV821" s="12" t="s">
        <v>153</v>
      </c>
      <c r="AW821" s="12" t="s">
        <v>31</v>
      </c>
      <c r="AX821" s="12" t="s">
        <v>75</v>
      </c>
      <c r="AY821" s="155" t="s">
        <v>145</v>
      </c>
    </row>
    <row r="822" spans="2:51" s="12" customFormat="1" ht="22.5">
      <c r="B822" s="153"/>
      <c r="D822" s="154" t="s">
        <v>155</v>
      </c>
      <c r="E822" s="155" t="s">
        <v>1</v>
      </c>
      <c r="F822" s="156" t="s">
        <v>815</v>
      </c>
      <c r="H822" s="157">
        <v>37.505000000000003</v>
      </c>
      <c r="I822" s="158"/>
      <c r="L822" s="153"/>
      <c r="M822" s="159"/>
      <c r="T822" s="160"/>
      <c r="AT822" s="155" t="s">
        <v>155</v>
      </c>
      <c r="AU822" s="155" t="s">
        <v>153</v>
      </c>
      <c r="AV822" s="12" t="s">
        <v>153</v>
      </c>
      <c r="AW822" s="12" t="s">
        <v>31</v>
      </c>
      <c r="AX822" s="12" t="s">
        <v>75</v>
      </c>
      <c r="AY822" s="155" t="s">
        <v>145</v>
      </c>
    </row>
    <row r="823" spans="2:51" s="12" customFormat="1" ht="22.5">
      <c r="B823" s="153"/>
      <c r="D823" s="154" t="s">
        <v>155</v>
      </c>
      <c r="E823" s="155" t="s">
        <v>1</v>
      </c>
      <c r="F823" s="156" t="s">
        <v>816</v>
      </c>
      <c r="H823" s="157">
        <v>40.912999999999997</v>
      </c>
      <c r="I823" s="158"/>
      <c r="L823" s="153"/>
      <c r="M823" s="159"/>
      <c r="T823" s="160"/>
      <c r="AT823" s="155" t="s">
        <v>155</v>
      </c>
      <c r="AU823" s="155" t="s">
        <v>153</v>
      </c>
      <c r="AV823" s="12" t="s">
        <v>153</v>
      </c>
      <c r="AW823" s="12" t="s">
        <v>31</v>
      </c>
      <c r="AX823" s="12" t="s">
        <v>75</v>
      </c>
      <c r="AY823" s="155" t="s">
        <v>145</v>
      </c>
    </row>
    <row r="824" spans="2:51" s="12" customFormat="1" ht="22.5">
      <c r="B824" s="153"/>
      <c r="D824" s="154" t="s">
        <v>155</v>
      </c>
      <c r="E824" s="155" t="s">
        <v>1</v>
      </c>
      <c r="F824" s="156" t="s">
        <v>817</v>
      </c>
      <c r="H824" s="157">
        <v>41.104999999999997</v>
      </c>
      <c r="I824" s="158"/>
      <c r="L824" s="153"/>
      <c r="M824" s="159"/>
      <c r="T824" s="160"/>
      <c r="AT824" s="155" t="s">
        <v>155</v>
      </c>
      <c r="AU824" s="155" t="s">
        <v>153</v>
      </c>
      <c r="AV824" s="12" t="s">
        <v>153</v>
      </c>
      <c r="AW824" s="12" t="s">
        <v>31</v>
      </c>
      <c r="AX824" s="12" t="s">
        <v>75</v>
      </c>
      <c r="AY824" s="155" t="s">
        <v>145</v>
      </c>
    </row>
    <row r="825" spans="2:51" s="12" customFormat="1" ht="22.5">
      <c r="B825" s="153"/>
      <c r="D825" s="154" t="s">
        <v>155</v>
      </c>
      <c r="E825" s="155" t="s">
        <v>1</v>
      </c>
      <c r="F825" s="156" t="s">
        <v>818</v>
      </c>
      <c r="H825" s="157">
        <v>40.912999999999997</v>
      </c>
      <c r="I825" s="158"/>
      <c r="L825" s="153"/>
      <c r="M825" s="159"/>
      <c r="T825" s="160"/>
      <c r="AT825" s="155" t="s">
        <v>155</v>
      </c>
      <c r="AU825" s="155" t="s">
        <v>153</v>
      </c>
      <c r="AV825" s="12" t="s">
        <v>153</v>
      </c>
      <c r="AW825" s="12" t="s">
        <v>31</v>
      </c>
      <c r="AX825" s="12" t="s">
        <v>75</v>
      </c>
      <c r="AY825" s="155" t="s">
        <v>145</v>
      </c>
    </row>
    <row r="826" spans="2:51" s="12" customFormat="1" ht="22.5">
      <c r="B826" s="153"/>
      <c r="D826" s="154" t="s">
        <v>155</v>
      </c>
      <c r="E826" s="155" t="s">
        <v>1</v>
      </c>
      <c r="F826" s="156" t="s">
        <v>819</v>
      </c>
      <c r="H826" s="157">
        <v>37.505000000000003</v>
      </c>
      <c r="I826" s="158"/>
      <c r="L826" s="153"/>
      <c r="M826" s="159"/>
      <c r="T826" s="160"/>
      <c r="AT826" s="155" t="s">
        <v>155</v>
      </c>
      <c r="AU826" s="155" t="s">
        <v>153</v>
      </c>
      <c r="AV826" s="12" t="s">
        <v>153</v>
      </c>
      <c r="AW826" s="12" t="s">
        <v>31</v>
      </c>
      <c r="AX826" s="12" t="s">
        <v>75</v>
      </c>
      <c r="AY826" s="155" t="s">
        <v>145</v>
      </c>
    </row>
    <row r="827" spans="2:51" s="12" customFormat="1" ht="22.5">
      <c r="B827" s="153"/>
      <c r="D827" s="154" t="s">
        <v>155</v>
      </c>
      <c r="E827" s="155" t="s">
        <v>1</v>
      </c>
      <c r="F827" s="156" t="s">
        <v>820</v>
      </c>
      <c r="H827" s="157">
        <v>36.433</v>
      </c>
      <c r="I827" s="158"/>
      <c r="L827" s="153"/>
      <c r="M827" s="159"/>
      <c r="T827" s="160"/>
      <c r="AT827" s="155" t="s">
        <v>155</v>
      </c>
      <c r="AU827" s="155" t="s">
        <v>153</v>
      </c>
      <c r="AV827" s="12" t="s">
        <v>153</v>
      </c>
      <c r="AW827" s="12" t="s">
        <v>31</v>
      </c>
      <c r="AX827" s="12" t="s">
        <v>75</v>
      </c>
      <c r="AY827" s="155" t="s">
        <v>145</v>
      </c>
    </row>
    <row r="828" spans="2:51" s="12" customFormat="1" ht="22.5">
      <c r="B828" s="153"/>
      <c r="D828" s="154" t="s">
        <v>155</v>
      </c>
      <c r="E828" s="155" t="s">
        <v>1</v>
      </c>
      <c r="F828" s="156" t="s">
        <v>821</v>
      </c>
      <c r="H828" s="157">
        <v>40.109000000000002</v>
      </c>
      <c r="I828" s="158"/>
      <c r="L828" s="153"/>
      <c r="M828" s="159"/>
      <c r="T828" s="160"/>
      <c r="AT828" s="155" t="s">
        <v>155</v>
      </c>
      <c r="AU828" s="155" t="s">
        <v>153</v>
      </c>
      <c r="AV828" s="12" t="s">
        <v>153</v>
      </c>
      <c r="AW828" s="12" t="s">
        <v>31</v>
      </c>
      <c r="AX828" s="12" t="s">
        <v>75</v>
      </c>
      <c r="AY828" s="155" t="s">
        <v>145</v>
      </c>
    </row>
    <row r="829" spans="2:51" s="12" customFormat="1" ht="22.5">
      <c r="B829" s="153"/>
      <c r="D829" s="154" t="s">
        <v>155</v>
      </c>
      <c r="E829" s="155" t="s">
        <v>1</v>
      </c>
      <c r="F829" s="156" t="s">
        <v>822</v>
      </c>
      <c r="H829" s="157">
        <v>44.749000000000002</v>
      </c>
      <c r="I829" s="158"/>
      <c r="L829" s="153"/>
      <c r="M829" s="159"/>
      <c r="T829" s="160"/>
      <c r="AT829" s="155" t="s">
        <v>155</v>
      </c>
      <c r="AU829" s="155" t="s">
        <v>153</v>
      </c>
      <c r="AV829" s="12" t="s">
        <v>153</v>
      </c>
      <c r="AW829" s="12" t="s">
        <v>31</v>
      </c>
      <c r="AX829" s="12" t="s">
        <v>75</v>
      </c>
      <c r="AY829" s="155" t="s">
        <v>145</v>
      </c>
    </row>
    <row r="830" spans="2:51" s="12" customFormat="1" ht="22.5">
      <c r="B830" s="153"/>
      <c r="D830" s="154" t="s">
        <v>155</v>
      </c>
      <c r="E830" s="155" t="s">
        <v>1</v>
      </c>
      <c r="F830" s="156" t="s">
        <v>823</v>
      </c>
      <c r="H830" s="157">
        <v>44.749000000000002</v>
      </c>
      <c r="I830" s="158"/>
      <c r="L830" s="153"/>
      <c r="M830" s="159"/>
      <c r="T830" s="160"/>
      <c r="AT830" s="155" t="s">
        <v>155</v>
      </c>
      <c r="AU830" s="155" t="s">
        <v>153</v>
      </c>
      <c r="AV830" s="12" t="s">
        <v>153</v>
      </c>
      <c r="AW830" s="12" t="s">
        <v>31</v>
      </c>
      <c r="AX830" s="12" t="s">
        <v>75</v>
      </c>
      <c r="AY830" s="155" t="s">
        <v>145</v>
      </c>
    </row>
    <row r="831" spans="2:51" s="12" customFormat="1" ht="22.5">
      <c r="B831" s="153"/>
      <c r="D831" s="154" t="s">
        <v>155</v>
      </c>
      <c r="E831" s="155" t="s">
        <v>1</v>
      </c>
      <c r="F831" s="156" t="s">
        <v>824</v>
      </c>
      <c r="H831" s="157">
        <v>38.308999999999997</v>
      </c>
      <c r="I831" s="158"/>
      <c r="L831" s="153"/>
      <c r="M831" s="159"/>
      <c r="T831" s="160"/>
      <c r="AT831" s="155" t="s">
        <v>155</v>
      </c>
      <c r="AU831" s="155" t="s">
        <v>153</v>
      </c>
      <c r="AV831" s="12" t="s">
        <v>153</v>
      </c>
      <c r="AW831" s="12" t="s">
        <v>31</v>
      </c>
      <c r="AX831" s="12" t="s">
        <v>75</v>
      </c>
      <c r="AY831" s="155" t="s">
        <v>145</v>
      </c>
    </row>
    <row r="832" spans="2:51" s="12" customFormat="1" ht="22.5">
      <c r="B832" s="153"/>
      <c r="D832" s="154" t="s">
        <v>155</v>
      </c>
      <c r="E832" s="155" t="s">
        <v>1</v>
      </c>
      <c r="F832" s="156" t="s">
        <v>825</v>
      </c>
      <c r="H832" s="157">
        <v>40.912999999999997</v>
      </c>
      <c r="I832" s="158"/>
      <c r="L832" s="153"/>
      <c r="M832" s="159"/>
      <c r="T832" s="160"/>
      <c r="AT832" s="155" t="s">
        <v>155</v>
      </c>
      <c r="AU832" s="155" t="s">
        <v>153</v>
      </c>
      <c r="AV832" s="12" t="s">
        <v>153</v>
      </c>
      <c r="AW832" s="12" t="s">
        <v>31</v>
      </c>
      <c r="AX832" s="12" t="s">
        <v>75</v>
      </c>
      <c r="AY832" s="155" t="s">
        <v>145</v>
      </c>
    </row>
    <row r="833" spans="2:65" s="12" customFormat="1" ht="22.5">
      <c r="B833" s="153"/>
      <c r="D833" s="154" t="s">
        <v>155</v>
      </c>
      <c r="E833" s="155" t="s">
        <v>1</v>
      </c>
      <c r="F833" s="156" t="s">
        <v>826</v>
      </c>
      <c r="H833" s="157">
        <v>39.305</v>
      </c>
      <c r="I833" s="158"/>
      <c r="L833" s="153"/>
      <c r="M833" s="159"/>
      <c r="T833" s="160"/>
      <c r="AT833" s="155" t="s">
        <v>155</v>
      </c>
      <c r="AU833" s="155" t="s">
        <v>153</v>
      </c>
      <c r="AV833" s="12" t="s">
        <v>153</v>
      </c>
      <c r="AW833" s="12" t="s">
        <v>31</v>
      </c>
      <c r="AX833" s="12" t="s">
        <v>75</v>
      </c>
      <c r="AY833" s="155" t="s">
        <v>145</v>
      </c>
    </row>
    <row r="834" spans="2:65" s="12" customFormat="1" ht="22.5">
      <c r="B834" s="153"/>
      <c r="D834" s="154" t="s">
        <v>155</v>
      </c>
      <c r="E834" s="155" t="s">
        <v>1</v>
      </c>
      <c r="F834" s="156" t="s">
        <v>827</v>
      </c>
      <c r="H834" s="157">
        <v>40.912999999999997</v>
      </c>
      <c r="I834" s="158"/>
      <c r="L834" s="153"/>
      <c r="M834" s="159"/>
      <c r="T834" s="160"/>
      <c r="AT834" s="155" t="s">
        <v>155</v>
      </c>
      <c r="AU834" s="155" t="s">
        <v>153</v>
      </c>
      <c r="AV834" s="12" t="s">
        <v>153</v>
      </c>
      <c r="AW834" s="12" t="s">
        <v>31</v>
      </c>
      <c r="AX834" s="12" t="s">
        <v>75</v>
      </c>
      <c r="AY834" s="155" t="s">
        <v>145</v>
      </c>
    </row>
    <row r="835" spans="2:65" s="12" customFormat="1" ht="22.5">
      <c r="B835" s="153"/>
      <c r="D835" s="154" t="s">
        <v>155</v>
      </c>
      <c r="E835" s="155" t="s">
        <v>1</v>
      </c>
      <c r="F835" s="156" t="s">
        <v>828</v>
      </c>
      <c r="H835" s="157">
        <v>38.308999999999997</v>
      </c>
      <c r="I835" s="158"/>
      <c r="L835" s="153"/>
      <c r="M835" s="159"/>
      <c r="T835" s="160"/>
      <c r="AT835" s="155" t="s">
        <v>155</v>
      </c>
      <c r="AU835" s="155" t="s">
        <v>153</v>
      </c>
      <c r="AV835" s="12" t="s">
        <v>153</v>
      </c>
      <c r="AW835" s="12" t="s">
        <v>31</v>
      </c>
      <c r="AX835" s="12" t="s">
        <v>75</v>
      </c>
      <c r="AY835" s="155" t="s">
        <v>145</v>
      </c>
    </row>
    <row r="836" spans="2:65" s="12" customFormat="1" ht="22.5">
      <c r="B836" s="153"/>
      <c r="D836" s="154" t="s">
        <v>155</v>
      </c>
      <c r="E836" s="155" t="s">
        <v>1</v>
      </c>
      <c r="F836" s="156" t="s">
        <v>829</v>
      </c>
      <c r="H836" s="157">
        <v>40.109000000000002</v>
      </c>
      <c r="I836" s="158"/>
      <c r="L836" s="153"/>
      <c r="M836" s="159"/>
      <c r="T836" s="160"/>
      <c r="AT836" s="155" t="s">
        <v>155</v>
      </c>
      <c r="AU836" s="155" t="s">
        <v>153</v>
      </c>
      <c r="AV836" s="12" t="s">
        <v>153</v>
      </c>
      <c r="AW836" s="12" t="s">
        <v>31</v>
      </c>
      <c r="AX836" s="12" t="s">
        <v>75</v>
      </c>
      <c r="AY836" s="155" t="s">
        <v>145</v>
      </c>
    </row>
    <row r="837" spans="2:65" s="12" customFormat="1" ht="22.5">
      <c r="B837" s="153"/>
      <c r="D837" s="154" t="s">
        <v>155</v>
      </c>
      <c r="E837" s="155" t="s">
        <v>1</v>
      </c>
      <c r="F837" s="156" t="s">
        <v>830</v>
      </c>
      <c r="H837" s="157">
        <v>39.305</v>
      </c>
      <c r="I837" s="158"/>
      <c r="L837" s="153"/>
      <c r="M837" s="159"/>
      <c r="T837" s="160"/>
      <c r="AT837" s="155" t="s">
        <v>155</v>
      </c>
      <c r="AU837" s="155" t="s">
        <v>153</v>
      </c>
      <c r="AV837" s="12" t="s">
        <v>153</v>
      </c>
      <c r="AW837" s="12" t="s">
        <v>31</v>
      </c>
      <c r="AX837" s="12" t="s">
        <v>75</v>
      </c>
      <c r="AY837" s="155" t="s">
        <v>145</v>
      </c>
    </row>
    <row r="838" spans="2:65" s="12" customFormat="1" ht="22.5">
      <c r="B838" s="153"/>
      <c r="D838" s="154" t="s">
        <v>155</v>
      </c>
      <c r="E838" s="155" t="s">
        <v>1</v>
      </c>
      <c r="F838" s="156" t="s">
        <v>831</v>
      </c>
      <c r="H838" s="157">
        <v>38.308999999999997</v>
      </c>
      <c r="I838" s="158"/>
      <c r="L838" s="153"/>
      <c r="M838" s="159"/>
      <c r="T838" s="160"/>
      <c r="AT838" s="155" t="s">
        <v>155</v>
      </c>
      <c r="AU838" s="155" t="s">
        <v>153</v>
      </c>
      <c r="AV838" s="12" t="s">
        <v>153</v>
      </c>
      <c r="AW838" s="12" t="s">
        <v>31</v>
      </c>
      <c r="AX838" s="12" t="s">
        <v>75</v>
      </c>
      <c r="AY838" s="155" t="s">
        <v>145</v>
      </c>
    </row>
    <row r="839" spans="2:65" s="12" customFormat="1" ht="22.5">
      <c r="B839" s="153"/>
      <c r="D839" s="154" t="s">
        <v>155</v>
      </c>
      <c r="E839" s="155" t="s">
        <v>1</v>
      </c>
      <c r="F839" s="156" t="s">
        <v>832</v>
      </c>
      <c r="H839" s="157">
        <v>40.308999999999997</v>
      </c>
      <c r="I839" s="158"/>
      <c r="L839" s="153"/>
      <c r="M839" s="159"/>
      <c r="T839" s="160"/>
      <c r="AT839" s="155" t="s">
        <v>155</v>
      </c>
      <c r="AU839" s="155" t="s">
        <v>153</v>
      </c>
      <c r="AV839" s="12" t="s">
        <v>153</v>
      </c>
      <c r="AW839" s="12" t="s">
        <v>31</v>
      </c>
      <c r="AX839" s="12" t="s">
        <v>75</v>
      </c>
      <c r="AY839" s="155" t="s">
        <v>145</v>
      </c>
    </row>
    <row r="840" spans="2:65" s="12" customFormat="1" ht="22.5">
      <c r="B840" s="153"/>
      <c r="D840" s="154" t="s">
        <v>155</v>
      </c>
      <c r="E840" s="155" t="s">
        <v>1</v>
      </c>
      <c r="F840" s="156" t="s">
        <v>833</v>
      </c>
      <c r="H840" s="157">
        <v>21.151</v>
      </c>
      <c r="I840" s="158"/>
      <c r="L840" s="153"/>
      <c r="M840" s="159"/>
      <c r="T840" s="160"/>
      <c r="AT840" s="155" t="s">
        <v>155</v>
      </c>
      <c r="AU840" s="155" t="s">
        <v>153</v>
      </c>
      <c r="AV840" s="12" t="s">
        <v>153</v>
      </c>
      <c r="AW840" s="12" t="s">
        <v>31</v>
      </c>
      <c r="AX840" s="12" t="s">
        <v>75</v>
      </c>
      <c r="AY840" s="155" t="s">
        <v>145</v>
      </c>
    </row>
    <row r="841" spans="2:65" s="15" customFormat="1">
      <c r="B841" s="174"/>
      <c r="D841" s="154" t="s">
        <v>155</v>
      </c>
      <c r="E841" s="175" t="s">
        <v>1</v>
      </c>
      <c r="F841" s="176" t="s">
        <v>220</v>
      </c>
      <c r="H841" s="177">
        <v>1314.2090000000001</v>
      </c>
      <c r="I841" s="178"/>
      <c r="L841" s="174"/>
      <c r="M841" s="179"/>
      <c r="T841" s="180"/>
      <c r="AT841" s="175" t="s">
        <v>155</v>
      </c>
      <c r="AU841" s="175" t="s">
        <v>153</v>
      </c>
      <c r="AV841" s="15" t="s">
        <v>146</v>
      </c>
      <c r="AW841" s="15" t="s">
        <v>31</v>
      </c>
      <c r="AX841" s="15" t="s">
        <v>75</v>
      </c>
      <c r="AY841" s="175" t="s">
        <v>145</v>
      </c>
    </row>
    <row r="842" spans="2:65" s="13" customFormat="1">
      <c r="B842" s="161"/>
      <c r="D842" s="154" t="s">
        <v>155</v>
      </c>
      <c r="E842" s="162" t="s">
        <v>1</v>
      </c>
      <c r="F842" s="163" t="s">
        <v>159</v>
      </c>
      <c r="H842" s="164">
        <v>3699.5069999999996</v>
      </c>
      <c r="I842" s="165"/>
      <c r="L842" s="161"/>
      <c r="M842" s="166"/>
      <c r="T842" s="167"/>
      <c r="AT842" s="162" t="s">
        <v>155</v>
      </c>
      <c r="AU842" s="162" t="s">
        <v>153</v>
      </c>
      <c r="AV842" s="13" t="s">
        <v>152</v>
      </c>
      <c r="AW842" s="13" t="s">
        <v>31</v>
      </c>
      <c r="AX842" s="13" t="s">
        <v>83</v>
      </c>
      <c r="AY842" s="162" t="s">
        <v>145</v>
      </c>
    </row>
    <row r="843" spans="2:65" s="1" customFormat="1" ht="37.9" customHeight="1">
      <c r="B843" s="32"/>
      <c r="C843" s="139" t="s">
        <v>834</v>
      </c>
      <c r="D843" s="139" t="s">
        <v>148</v>
      </c>
      <c r="E843" s="140" t="s">
        <v>835</v>
      </c>
      <c r="F843" s="141" t="s">
        <v>836</v>
      </c>
      <c r="G843" s="142" t="s">
        <v>188</v>
      </c>
      <c r="H843" s="143">
        <v>715.02</v>
      </c>
      <c r="I843" s="144"/>
      <c r="J843" s="145">
        <f>ROUND(I843*H843,2)</f>
        <v>0</v>
      </c>
      <c r="K843" s="146"/>
      <c r="L843" s="32"/>
      <c r="M843" s="147" t="s">
        <v>1</v>
      </c>
      <c r="N843" s="148" t="s">
        <v>41</v>
      </c>
      <c r="P843" s="149">
        <f>O843*H843</f>
        <v>0</v>
      </c>
      <c r="Q843" s="149">
        <v>0</v>
      </c>
      <c r="R843" s="149">
        <f>Q843*H843</f>
        <v>0</v>
      </c>
      <c r="S843" s="149">
        <v>6.8000000000000005E-2</v>
      </c>
      <c r="T843" s="150">
        <f>S843*H843</f>
        <v>48.621360000000003</v>
      </c>
      <c r="AR843" s="151" t="s">
        <v>152</v>
      </c>
      <c r="AT843" s="151" t="s">
        <v>148</v>
      </c>
      <c r="AU843" s="151" t="s">
        <v>153</v>
      </c>
      <c r="AY843" s="17" t="s">
        <v>145</v>
      </c>
      <c r="BE843" s="152">
        <f>IF(N843="základná",J843,0)</f>
        <v>0</v>
      </c>
      <c r="BF843" s="152">
        <f>IF(N843="znížená",J843,0)</f>
        <v>0</v>
      </c>
      <c r="BG843" s="152">
        <f>IF(N843="zákl. prenesená",J843,0)</f>
        <v>0</v>
      </c>
      <c r="BH843" s="152">
        <f>IF(N843="zníž. prenesená",J843,0)</f>
        <v>0</v>
      </c>
      <c r="BI843" s="152">
        <f>IF(N843="nulová",J843,0)</f>
        <v>0</v>
      </c>
      <c r="BJ843" s="17" t="s">
        <v>153</v>
      </c>
      <c r="BK843" s="152">
        <f>ROUND(I843*H843,2)</f>
        <v>0</v>
      </c>
      <c r="BL843" s="17" t="s">
        <v>152</v>
      </c>
      <c r="BM843" s="151" t="s">
        <v>837</v>
      </c>
    </row>
    <row r="844" spans="2:65" s="14" customFormat="1">
      <c r="B844" s="168"/>
      <c r="D844" s="154" t="s">
        <v>155</v>
      </c>
      <c r="E844" s="169" t="s">
        <v>1</v>
      </c>
      <c r="F844" s="170" t="s">
        <v>838</v>
      </c>
      <c r="H844" s="169" t="s">
        <v>1</v>
      </c>
      <c r="I844" s="171"/>
      <c r="L844" s="168"/>
      <c r="M844" s="172"/>
      <c r="T844" s="173"/>
      <c r="AT844" s="169" t="s">
        <v>155</v>
      </c>
      <c r="AU844" s="169" t="s">
        <v>153</v>
      </c>
      <c r="AV844" s="14" t="s">
        <v>83</v>
      </c>
      <c r="AW844" s="14" t="s">
        <v>31</v>
      </c>
      <c r="AX844" s="14" t="s">
        <v>75</v>
      </c>
      <c r="AY844" s="169" t="s">
        <v>145</v>
      </c>
    </row>
    <row r="845" spans="2:65" s="14" customFormat="1">
      <c r="B845" s="168"/>
      <c r="D845" s="154" t="s">
        <v>155</v>
      </c>
      <c r="E845" s="169" t="s">
        <v>1</v>
      </c>
      <c r="F845" s="170" t="s">
        <v>212</v>
      </c>
      <c r="H845" s="169" t="s">
        <v>1</v>
      </c>
      <c r="I845" s="171"/>
      <c r="L845" s="168"/>
      <c r="M845" s="172"/>
      <c r="T845" s="173"/>
      <c r="AT845" s="169" t="s">
        <v>155</v>
      </c>
      <c r="AU845" s="169" t="s">
        <v>153</v>
      </c>
      <c r="AV845" s="14" t="s">
        <v>83</v>
      </c>
      <c r="AW845" s="14" t="s">
        <v>31</v>
      </c>
      <c r="AX845" s="14" t="s">
        <v>75</v>
      </c>
      <c r="AY845" s="169" t="s">
        <v>145</v>
      </c>
    </row>
    <row r="846" spans="2:65" s="12" customFormat="1">
      <c r="B846" s="153"/>
      <c r="D846" s="154" t="s">
        <v>155</v>
      </c>
      <c r="E846" s="155" t="s">
        <v>1</v>
      </c>
      <c r="F846" s="156" t="s">
        <v>839</v>
      </c>
      <c r="H846" s="157">
        <v>11.56</v>
      </c>
      <c r="I846" s="158"/>
      <c r="L846" s="153"/>
      <c r="M846" s="159"/>
      <c r="T846" s="160"/>
      <c r="AT846" s="155" t="s">
        <v>155</v>
      </c>
      <c r="AU846" s="155" t="s">
        <v>153</v>
      </c>
      <c r="AV846" s="12" t="s">
        <v>153</v>
      </c>
      <c r="AW846" s="12" t="s">
        <v>31</v>
      </c>
      <c r="AX846" s="12" t="s">
        <v>75</v>
      </c>
      <c r="AY846" s="155" t="s">
        <v>145</v>
      </c>
    </row>
    <row r="847" spans="2:65" s="12" customFormat="1" ht="22.5">
      <c r="B847" s="153"/>
      <c r="D847" s="154" t="s">
        <v>155</v>
      </c>
      <c r="E847" s="155" t="s">
        <v>1</v>
      </c>
      <c r="F847" s="156" t="s">
        <v>840</v>
      </c>
      <c r="H847" s="157">
        <v>44.96</v>
      </c>
      <c r="I847" s="158"/>
      <c r="L847" s="153"/>
      <c r="M847" s="159"/>
      <c r="T847" s="160"/>
      <c r="AT847" s="155" t="s">
        <v>155</v>
      </c>
      <c r="AU847" s="155" t="s">
        <v>153</v>
      </c>
      <c r="AV847" s="12" t="s">
        <v>153</v>
      </c>
      <c r="AW847" s="12" t="s">
        <v>31</v>
      </c>
      <c r="AX847" s="12" t="s">
        <v>75</v>
      </c>
      <c r="AY847" s="155" t="s">
        <v>145</v>
      </c>
    </row>
    <row r="848" spans="2:65" s="12" customFormat="1">
      <c r="B848" s="153"/>
      <c r="D848" s="154" t="s">
        <v>155</v>
      </c>
      <c r="E848" s="155" t="s">
        <v>1</v>
      </c>
      <c r="F848" s="156" t="s">
        <v>841</v>
      </c>
      <c r="H848" s="157">
        <v>12.24</v>
      </c>
      <c r="I848" s="158"/>
      <c r="L848" s="153"/>
      <c r="M848" s="159"/>
      <c r="T848" s="160"/>
      <c r="AT848" s="155" t="s">
        <v>155</v>
      </c>
      <c r="AU848" s="155" t="s">
        <v>153</v>
      </c>
      <c r="AV848" s="12" t="s">
        <v>153</v>
      </c>
      <c r="AW848" s="12" t="s">
        <v>31</v>
      </c>
      <c r="AX848" s="12" t="s">
        <v>75</v>
      </c>
      <c r="AY848" s="155" t="s">
        <v>145</v>
      </c>
    </row>
    <row r="849" spans="2:51" s="12" customFormat="1">
      <c r="B849" s="153"/>
      <c r="D849" s="154" t="s">
        <v>155</v>
      </c>
      <c r="E849" s="155" t="s">
        <v>1</v>
      </c>
      <c r="F849" s="156" t="s">
        <v>842</v>
      </c>
      <c r="H849" s="157">
        <v>9.16</v>
      </c>
      <c r="I849" s="158"/>
      <c r="L849" s="153"/>
      <c r="M849" s="159"/>
      <c r="T849" s="160"/>
      <c r="AT849" s="155" t="s">
        <v>155</v>
      </c>
      <c r="AU849" s="155" t="s">
        <v>153</v>
      </c>
      <c r="AV849" s="12" t="s">
        <v>153</v>
      </c>
      <c r="AW849" s="12" t="s">
        <v>31</v>
      </c>
      <c r="AX849" s="12" t="s">
        <v>75</v>
      </c>
      <c r="AY849" s="155" t="s">
        <v>145</v>
      </c>
    </row>
    <row r="850" spans="2:51" s="12" customFormat="1" ht="22.5">
      <c r="B850" s="153"/>
      <c r="D850" s="154" t="s">
        <v>155</v>
      </c>
      <c r="E850" s="155" t="s">
        <v>1</v>
      </c>
      <c r="F850" s="156" t="s">
        <v>843</v>
      </c>
      <c r="H850" s="157">
        <v>29.08</v>
      </c>
      <c r="I850" s="158"/>
      <c r="L850" s="153"/>
      <c r="M850" s="159"/>
      <c r="T850" s="160"/>
      <c r="AT850" s="155" t="s">
        <v>155</v>
      </c>
      <c r="AU850" s="155" t="s">
        <v>153</v>
      </c>
      <c r="AV850" s="12" t="s">
        <v>153</v>
      </c>
      <c r="AW850" s="12" t="s">
        <v>31</v>
      </c>
      <c r="AX850" s="12" t="s">
        <v>75</v>
      </c>
      <c r="AY850" s="155" t="s">
        <v>145</v>
      </c>
    </row>
    <row r="851" spans="2:51" s="12" customFormat="1">
      <c r="B851" s="153"/>
      <c r="D851" s="154" t="s">
        <v>155</v>
      </c>
      <c r="E851" s="155" t="s">
        <v>1</v>
      </c>
      <c r="F851" s="156" t="s">
        <v>844</v>
      </c>
      <c r="H851" s="157">
        <v>7.68</v>
      </c>
      <c r="I851" s="158"/>
      <c r="L851" s="153"/>
      <c r="M851" s="159"/>
      <c r="T851" s="160"/>
      <c r="AT851" s="155" t="s">
        <v>155</v>
      </c>
      <c r="AU851" s="155" t="s">
        <v>153</v>
      </c>
      <c r="AV851" s="12" t="s">
        <v>153</v>
      </c>
      <c r="AW851" s="12" t="s">
        <v>31</v>
      </c>
      <c r="AX851" s="12" t="s">
        <v>75</v>
      </c>
      <c r="AY851" s="155" t="s">
        <v>145</v>
      </c>
    </row>
    <row r="852" spans="2:51" s="12" customFormat="1">
      <c r="B852" s="153"/>
      <c r="D852" s="154" t="s">
        <v>155</v>
      </c>
      <c r="E852" s="155" t="s">
        <v>1</v>
      </c>
      <c r="F852" s="156" t="s">
        <v>845</v>
      </c>
      <c r="H852" s="157">
        <v>60.143999999999998</v>
      </c>
      <c r="I852" s="158"/>
      <c r="L852" s="153"/>
      <c r="M852" s="159"/>
      <c r="T852" s="160"/>
      <c r="AT852" s="155" t="s">
        <v>155</v>
      </c>
      <c r="AU852" s="155" t="s">
        <v>153</v>
      </c>
      <c r="AV852" s="12" t="s">
        <v>153</v>
      </c>
      <c r="AW852" s="12" t="s">
        <v>31</v>
      </c>
      <c r="AX852" s="12" t="s">
        <v>75</v>
      </c>
      <c r="AY852" s="155" t="s">
        <v>145</v>
      </c>
    </row>
    <row r="853" spans="2:51" s="12" customFormat="1">
      <c r="B853" s="153"/>
      <c r="D853" s="154" t="s">
        <v>155</v>
      </c>
      <c r="E853" s="155" t="s">
        <v>1</v>
      </c>
      <c r="F853" s="156" t="s">
        <v>846</v>
      </c>
      <c r="H853" s="157">
        <v>34.1</v>
      </c>
      <c r="I853" s="158"/>
      <c r="L853" s="153"/>
      <c r="M853" s="159"/>
      <c r="T853" s="160"/>
      <c r="AT853" s="155" t="s">
        <v>155</v>
      </c>
      <c r="AU853" s="155" t="s">
        <v>153</v>
      </c>
      <c r="AV853" s="12" t="s">
        <v>153</v>
      </c>
      <c r="AW853" s="12" t="s">
        <v>31</v>
      </c>
      <c r="AX853" s="12" t="s">
        <v>75</v>
      </c>
      <c r="AY853" s="155" t="s">
        <v>145</v>
      </c>
    </row>
    <row r="854" spans="2:51" s="15" customFormat="1">
      <c r="B854" s="174"/>
      <c r="D854" s="154" t="s">
        <v>155</v>
      </c>
      <c r="E854" s="175" t="s">
        <v>1</v>
      </c>
      <c r="F854" s="176" t="s">
        <v>220</v>
      </c>
      <c r="H854" s="177">
        <v>208.92400000000001</v>
      </c>
      <c r="I854" s="178"/>
      <c r="L854" s="174"/>
      <c r="M854" s="179"/>
      <c r="T854" s="180"/>
      <c r="AT854" s="175" t="s">
        <v>155</v>
      </c>
      <c r="AU854" s="175" t="s">
        <v>153</v>
      </c>
      <c r="AV854" s="15" t="s">
        <v>146</v>
      </c>
      <c r="AW854" s="15" t="s">
        <v>31</v>
      </c>
      <c r="AX854" s="15" t="s">
        <v>75</v>
      </c>
      <c r="AY854" s="175" t="s">
        <v>145</v>
      </c>
    </row>
    <row r="855" spans="2:51" s="14" customFormat="1">
      <c r="B855" s="168"/>
      <c r="D855" s="154" t="s">
        <v>155</v>
      </c>
      <c r="E855" s="169" t="s">
        <v>1</v>
      </c>
      <c r="F855" s="170" t="s">
        <v>221</v>
      </c>
      <c r="H855" s="169" t="s">
        <v>1</v>
      </c>
      <c r="I855" s="171"/>
      <c r="L855" s="168"/>
      <c r="M855" s="172"/>
      <c r="T855" s="173"/>
      <c r="AT855" s="169" t="s">
        <v>155</v>
      </c>
      <c r="AU855" s="169" t="s">
        <v>153</v>
      </c>
      <c r="AV855" s="14" t="s">
        <v>83</v>
      </c>
      <c r="AW855" s="14" t="s">
        <v>31</v>
      </c>
      <c r="AX855" s="14" t="s">
        <v>75</v>
      </c>
      <c r="AY855" s="169" t="s">
        <v>145</v>
      </c>
    </row>
    <row r="856" spans="2:51" s="12" customFormat="1">
      <c r="B856" s="153"/>
      <c r="D856" s="154" t="s">
        <v>155</v>
      </c>
      <c r="E856" s="155" t="s">
        <v>1</v>
      </c>
      <c r="F856" s="156" t="s">
        <v>847</v>
      </c>
      <c r="H856" s="157">
        <v>21.48</v>
      </c>
      <c r="I856" s="158"/>
      <c r="L856" s="153"/>
      <c r="M856" s="159"/>
      <c r="T856" s="160"/>
      <c r="AT856" s="155" t="s">
        <v>155</v>
      </c>
      <c r="AU856" s="155" t="s">
        <v>153</v>
      </c>
      <c r="AV856" s="12" t="s">
        <v>153</v>
      </c>
      <c r="AW856" s="12" t="s">
        <v>31</v>
      </c>
      <c r="AX856" s="12" t="s">
        <v>75</v>
      </c>
      <c r="AY856" s="155" t="s">
        <v>145</v>
      </c>
    </row>
    <row r="857" spans="2:51" s="12" customFormat="1">
      <c r="B857" s="153"/>
      <c r="D857" s="154" t="s">
        <v>155</v>
      </c>
      <c r="E857" s="155" t="s">
        <v>1</v>
      </c>
      <c r="F857" s="156" t="s">
        <v>848</v>
      </c>
      <c r="H857" s="157">
        <v>11.56</v>
      </c>
      <c r="I857" s="158"/>
      <c r="L857" s="153"/>
      <c r="M857" s="159"/>
      <c r="T857" s="160"/>
      <c r="AT857" s="155" t="s">
        <v>155</v>
      </c>
      <c r="AU857" s="155" t="s">
        <v>153</v>
      </c>
      <c r="AV857" s="12" t="s">
        <v>153</v>
      </c>
      <c r="AW857" s="12" t="s">
        <v>31</v>
      </c>
      <c r="AX857" s="12" t="s">
        <v>75</v>
      </c>
      <c r="AY857" s="155" t="s">
        <v>145</v>
      </c>
    </row>
    <row r="858" spans="2:51" s="12" customFormat="1" ht="22.5">
      <c r="B858" s="153"/>
      <c r="D858" s="154" t="s">
        <v>155</v>
      </c>
      <c r="E858" s="155" t="s">
        <v>1</v>
      </c>
      <c r="F858" s="156" t="s">
        <v>849</v>
      </c>
      <c r="H858" s="157">
        <v>44.96</v>
      </c>
      <c r="I858" s="158"/>
      <c r="L858" s="153"/>
      <c r="M858" s="159"/>
      <c r="T858" s="160"/>
      <c r="AT858" s="155" t="s">
        <v>155</v>
      </c>
      <c r="AU858" s="155" t="s">
        <v>153</v>
      </c>
      <c r="AV858" s="12" t="s">
        <v>153</v>
      </c>
      <c r="AW858" s="12" t="s">
        <v>31</v>
      </c>
      <c r="AX858" s="12" t="s">
        <v>75</v>
      </c>
      <c r="AY858" s="155" t="s">
        <v>145</v>
      </c>
    </row>
    <row r="859" spans="2:51" s="12" customFormat="1">
      <c r="B859" s="153"/>
      <c r="D859" s="154" t="s">
        <v>155</v>
      </c>
      <c r="E859" s="155" t="s">
        <v>1</v>
      </c>
      <c r="F859" s="156" t="s">
        <v>850</v>
      </c>
      <c r="H859" s="157">
        <v>12.24</v>
      </c>
      <c r="I859" s="158"/>
      <c r="L859" s="153"/>
      <c r="M859" s="159"/>
      <c r="T859" s="160"/>
      <c r="AT859" s="155" t="s">
        <v>155</v>
      </c>
      <c r="AU859" s="155" t="s">
        <v>153</v>
      </c>
      <c r="AV859" s="12" t="s">
        <v>153</v>
      </c>
      <c r="AW859" s="12" t="s">
        <v>31</v>
      </c>
      <c r="AX859" s="12" t="s">
        <v>75</v>
      </c>
      <c r="AY859" s="155" t="s">
        <v>145</v>
      </c>
    </row>
    <row r="860" spans="2:51" s="12" customFormat="1">
      <c r="B860" s="153"/>
      <c r="D860" s="154" t="s">
        <v>155</v>
      </c>
      <c r="E860" s="155" t="s">
        <v>1</v>
      </c>
      <c r="F860" s="156" t="s">
        <v>851</v>
      </c>
      <c r="H860" s="157">
        <v>9.16</v>
      </c>
      <c r="I860" s="158"/>
      <c r="L860" s="153"/>
      <c r="M860" s="159"/>
      <c r="T860" s="160"/>
      <c r="AT860" s="155" t="s">
        <v>155</v>
      </c>
      <c r="AU860" s="155" t="s">
        <v>153</v>
      </c>
      <c r="AV860" s="12" t="s">
        <v>153</v>
      </c>
      <c r="AW860" s="12" t="s">
        <v>31</v>
      </c>
      <c r="AX860" s="12" t="s">
        <v>75</v>
      </c>
      <c r="AY860" s="155" t="s">
        <v>145</v>
      </c>
    </row>
    <row r="861" spans="2:51" s="12" customFormat="1" ht="22.5">
      <c r="B861" s="153"/>
      <c r="D861" s="154" t="s">
        <v>155</v>
      </c>
      <c r="E861" s="155" t="s">
        <v>1</v>
      </c>
      <c r="F861" s="156" t="s">
        <v>852</v>
      </c>
      <c r="H861" s="157">
        <v>29.08</v>
      </c>
      <c r="I861" s="158"/>
      <c r="L861" s="153"/>
      <c r="M861" s="159"/>
      <c r="T861" s="160"/>
      <c r="AT861" s="155" t="s">
        <v>155</v>
      </c>
      <c r="AU861" s="155" t="s">
        <v>153</v>
      </c>
      <c r="AV861" s="12" t="s">
        <v>153</v>
      </c>
      <c r="AW861" s="12" t="s">
        <v>31</v>
      </c>
      <c r="AX861" s="12" t="s">
        <v>75</v>
      </c>
      <c r="AY861" s="155" t="s">
        <v>145</v>
      </c>
    </row>
    <row r="862" spans="2:51" s="12" customFormat="1">
      <c r="B862" s="153"/>
      <c r="D862" s="154" t="s">
        <v>155</v>
      </c>
      <c r="E862" s="155" t="s">
        <v>1</v>
      </c>
      <c r="F862" s="156" t="s">
        <v>853</v>
      </c>
      <c r="H862" s="157">
        <v>25.8</v>
      </c>
      <c r="I862" s="158"/>
      <c r="L862" s="153"/>
      <c r="M862" s="159"/>
      <c r="T862" s="160"/>
      <c r="AT862" s="155" t="s">
        <v>155</v>
      </c>
      <c r="AU862" s="155" t="s">
        <v>153</v>
      </c>
      <c r="AV862" s="12" t="s">
        <v>153</v>
      </c>
      <c r="AW862" s="12" t="s">
        <v>31</v>
      </c>
      <c r="AX862" s="12" t="s">
        <v>75</v>
      </c>
      <c r="AY862" s="155" t="s">
        <v>145</v>
      </c>
    </row>
    <row r="863" spans="2:51" s="12" customFormat="1">
      <c r="B863" s="153"/>
      <c r="D863" s="154" t="s">
        <v>155</v>
      </c>
      <c r="E863" s="155" t="s">
        <v>1</v>
      </c>
      <c r="F863" s="156" t="s">
        <v>854</v>
      </c>
      <c r="H863" s="157">
        <v>77.328000000000003</v>
      </c>
      <c r="I863" s="158"/>
      <c r="L863" s="153"/>
      <c r="M863" s="159"/>
      <c r="T863" s="160"/>
      <c r="AT863" s="155" t="s">
        <v>155</v>
      </c>
      <c r="AU863" s="155" t="s">
        <v>153</v>
      </c>
      <c r="AV863" s="12" t="s">
        <v>153</v>
      </c>
      <c r="AW863" s="12" t="s">
        <v>31</v>
      </c>
      <c r="AX863" s="12" t="s">
        <v>75</v>
      </c>
      <c r="AY863" s="155" t="s">
        <v>145</v>
      </c>
    </row>
    <row r="864" spans="2:51" s="12" customFormat="1">
      <c r="B864" s="153"/>
      <c r="D864" s="154" t="s">
        <v>155</v>
      </c>
      <c r="E864" s="155" t="s">
        <v>1</v>
      </c>
      <c r="F864" s="156" t="s">
        <v>855</v>
      </c>
      <c r="H864" s="157">
        <v>26.9</v>
      </c>
      <c r="I864" s="158"/>
      <c r="L864" s="153"/>
      <c r="M864" s="159"/>
      <c r="T864" s="160"/>
      <c r="AT864" s="155" t="s">
        <v>155</v>
      </c>
      <c r="AU864" s="155" t="s">
        <v>153</v>
      </c>
      <c r="AV864" s="12" t="s">
        <v>153</v>
      </c>
      <c r="AW864" s="12" t="s">
        <v>31</v>
      </c>
      <c r="AX864" s="12" t="s">
        <v>75</v>
      </c>
      <c r="AY864" s="155" t="s">
        <v>145</v>
      </c>
    </row>
    <row r="865" spans="2:65" s="15" customFormat="1">
      <c r="B865" s="174"/>
      <c r="D865" s="154" t="s">
        <v>155</v>
      </c>
      <c r="E865" s="175" t="s">
        <v>1</v>
      </c>
      <c r="F865" s="176" t="s">
        <v>220</v>
      </c>
      <c r="H865" s="177">
        <v>258.50799999999998</v>
      </c>
      <c r="I865" s="178"/>
      <c r="L865" s="174"/>
      <c r="M865" s="179"/>
      <c r="T865" s="180"/>
      <c r="AT865" s="175" t="s">
        <v>155</v>
      </c>
      <c r="AU865" s="175" t="s">
        <v>153</v>
      </c>
      <c r="AV865" s="15" t="s">
        <v>146</v>
      </c>
      <c r="AW865" s="15" t="s">
        <v>31</v>
      </c>
      <c r="AX865" s="15" t="s">
        <v>75</v>
      </c>
      <c r="AY865" s="175" t="s">
        <v>145</v>
      </c>
    </row>
    <row r="866" spans="2:65" s="14" customFormat="1">
      <c r="B866" s="168"/>
      <c r="D866" s="154" t="s">
        <v>155</v>
      </c>
      <c r="E866" s="169" t="s">
        <v>1</v>
      </c>
      <c r="F866" s="170" t="s">
        <v>226</v>
      </c>
      <c r="H866" s="169" t="s">
        <v>1</v>
      </c>
      <c r="I866" s="171"/>
      <c r="L866" s="168"/>
      <c r="M866" s="172"/>
      <c r="T866" s="173"/>
      <c r="AT866" s="169" t="s">
        <v>155</v>
      </c>
      <c r="AU866" s="169" t="s">
        <v>153</v>
      </c>
      <c r="AV866" s="14" t="s">
        <v>83</v>
      </c>
      <c r="AW866" s="14" t="s">
        <v>31</v>
      </c>
      <c r="AX866" s="14" t="s">
        <v>75</v>
      </c>
      <c r="AY866" s="169" t="s">
        <v>145</v>
      </c>
    </row>
    <row r="867" spans="2:65" s="12" customFormat="1">
      <c r="B867" s="153"/>
      <c r="D867" s="154" t="s">
        <v>155</v>
      </c>
      <c r="E867" s="155" t="s">
        <v>1</v>
      </c>
      <c r="F867" s="156" t="s">
        <v>856</v>
      </c>
      <c r="H867" s="157">
        <v>21.48</v>
      </c>
      <c r="I867" s="158"/>
      <c r="L867" s="153"/>
      <c r="M867" s="159"/>
      <c r="T867" s="160"/>
      <c r="AT867" s="155" t="s">
        <v>155</v>
      </c>
      <c r="AU867" s="155" t="s">
        <v>153</v>
      </c>
      <c r="AV867" s="12" t="s">
        <v>153</v>
      </c>
      <c r="AW867" s="12" t="s">
        <v>31</v>
      </c>
      <c r="AX867" s="12" t="s">
        <v>75</v>
      </c>
      <c r="AY867" s="155" t="s">
        <v>145</v>
      </c>
    </row>
    <row r="868" spans="2:65" s="12" customFormat="1">
      <c r="B868" s="153"/>
      <c r="D868" s="154" t="s">
        <v>155</v>
      </c>
      <c r="E868" s="155" t="s">
        <v>1</v>
      </c>
      <c r="F868" s="156" t="s">
        <v>857</v>
      </c>
      <c r="H868" s="157">
        <v>11.56</v>
      </c>
      <c r="I868" s="158"/>
      <c r="L868" s="153"/>
      <c r="M868" s="159"/>
      <c r="T868" s="160"/>
      <c r="AT868" s="155" t="s">
        <v>155</v>
      </c>
      <c r="AU868" s="155" t="s">
        <v>153</v>
      </c>
      <c r="AV868" s="12" t="s">
        <v>153</v>
      </c>
      <c r="AW868" s="12" t="s">
        <v>31</v>
      </c>
      <c r="AX868" s="12" t="s">
        <v>75</v>
      </c>
      <c r="AY868" s="155" t="s">
        <v>145</v>
      </c>
    </row>
    <row r="869" spans="2:65" s="12" customFormat="1" ht="22.5">
      <c r="B869" s="153"/>
      <c r="D869" s="154" t="s">
        <v>155</v>
      </c>
      <c r="E869" s="155" t="s">
        <v>1</v>
      </c>
      <c r="F869" s="156" t="s">
        <v>858</v>
      </c>
      <c r="H869" s="157">
        <v>44.96</v>
      </c>
      <c r="I869" s="158"/>
      <c r="L869" s="153"/>
      <c r="M869" s="159"/>
      <c r="T869" s="160"/>
      <c r="AT869" s="155" t="s">
        <v>155</v>
      </c>
      <c r="AU869" s="155" t="s">
        <v>153</v>
      </c>
      <c r="AV869" s="12" t="s">
        <v>153</v>
      </c>
      <c r="AW869" s="12" t="s">
        <v>31</v>
      </c>
      <c r="AX869" s="12" t="s">
        <v>75</v>
      </c>
      <c r="AY869" s="155" t="s">
        <v>145</v>
      </c>
    </row>
    <row r="870" spans="2:65" s="12" customFormat="1">
      <c r="B870" s="153"/>
      <c r="D870" s="154" t="s">
        <v>155</v>
      </c>
      <c r="E870" s="155" t="s">
        <v>1</v>
      </c>
      <c r="F870" s="156" t="s">
        <v>859</v>
      </c>
      <c r="H870" s="157">
        <v>12.24</v>
      </c>
      <c r="I870" s="158"/>
      <c r="L870" s="153"/>
      <c r="M870" s="159"/>
      <c r="T870" s="160"/>
      <c r="AT870" s="155" t="s">
        <v>155</v>
      </c>
      <c r="AU870" s="155" t="s">
        <v>153</v>
      </c>
      <c r="AV870" s="12" t="s">
        <v>153</v>
      </c>
      <c r="AW870" s="12" t="s">
        <v>31</v>
      </c>
      <c r="AX870" s="12" t="s">
        <v>75</v>
      </c>
      <c r="AY870" s="155" t="s">
        <v>145</v>
      </c>
    </row>
    <row r="871" spans="2:65" s="12" customFormat="1">
      <c r="B871" s="153"/>
      <c r="D871" s="154" t="s">
        <v>155</v>
      </c>
      <c r="E871" s="155" t="s">
        <v>1</v>
      </c>
      <c r="F871" s="156" t="s">
        <v>860</v>
      </c>
      <c r="H871" s="157">
        <v>9.16</v>
      </c>
      <c r="I871" s="158"/>
      <c r="L871" s="153"/>
      <c r="M871" s="159"/>
      <c r="T871" s="160"/>
      <c r="AT871" s="155" t="s">
        <v>155</v>
      </c>
      <c r="AU871" s="155" t="s">
        <v>153</v>
      </c>
      <c r="AV871" s="12" t="s">
        <v>153</v>
      </c>
      <c r="AW871" s="12" t="s">
        <v>31</v>
      </c>
      <c r="AX871" s="12" t="s">
        <v>75</v>
      </c>
      <c r="AY871" s="155" t="s">
        <v>145</v>
      </c>
    </row>
    <row r="872" spans="2:65" s="12" customFormat="1" ht="22.5">
      <c r="B872" s="153"/>
      <c r="D872" s="154" t="s">
        <v>155</v>
      </c>
      <c r="E872" s="155" t="s">
        <v>1</v>
      </c>
      <c r="F872" s="156" t="s">
        <v>861</v>
      </c>
      <c r="H872" s="157">
        <v>29.08</v>
      </c>
      <c r="I872" s="158"/>
      <c r="L872" s="153"/>
      <c r="M872" s="159"/>
      <c r="T872" s="160"/>
      <c r="AT872" s="155" t="s">
        <v>155</v>
      </c>
      <c r="AU872" s="155" t="s">
        <v>153</v>
      </c>
      <c r="AV872" s="12" t="s">
        <v>153</v>
      </c>
      <c r="AW872" s="12" t="s">
        <v>31</v>
      </c>
      <c r="AX872" s="12" t="s">
        <v>75</v>
      </c>
      <c r="AY872" s="155" t="s">
        <v>145</v>
      </c>
    </row>
    <row r="873" spans="2:65" s="12" customFormat="1">
      <c r="B873" s="153"/>
      <c r="D873" s="154" t="s">
        <v>155</v>
      </c>
      <c r="E873" s="155" t="s">
        <v>1</v>
      </c>
      <c r="F873" s="156" t="s">
        <v>862</v>
      </c>
      <c r="H873" s="157">
        <v>7.68</v>
      </c>
      <c r="I873" s="158"/>
      <c r="L873" s="153"/>
      <c r="M873" s="159"/>
      <c r="T873" s="160"/>
      <c r="AT873" s="155" t="s">
        <v>155</v>
      </c>
      <c r="AU873" s="155" t="s">
        <v>153</v>
      </c>
      <c r="AV873" s="12" t="s">
        <v>153</v>
      </c>
      <c r="AW873" s="12" t="s">
        <v>31</v>
      </c>
      <c r="AX873" s="12" t="s">
        <v>75</v>
      </c>
      <c r="AY873" s="155" t="s">
        <v>145</v>
      </c>
    </row>
    <row r="874" spans="2:65" s="12" customFormat="1">
      <c r="B874" s="153"/>
      <c r="D874" s="154" t="s">
        <v>155</v>
      </c>
      <c r="E874" s="155" t="s">
        <v>1</v>
      </c>
      <c r="F874" s="156" t="s">
        <v>863</v>
      </c>
      <c r="H874" s="157">
        <v>77.328000000000003</v>
      </c>
      <c r="I874" s="158"/>
      <c r="L874" s="153"/>
      <c r="M874" s="159"/>
      <c r="T874" s="160"/>
      <c r="AT874" s="155" t="s">
        <v>155</v>
      </c>
      <c r="AU874" s="155" t="s">
        <v>153</v>
      </c>
      <c r="AV874" s="12" t="s">
        <v>153</v>
      </c>
      <c r="AW874" s="12" t="s">
        <v>31</v>
      </c>
      <c r="AX874" s="12" t="s">
        <v>75</v>
      </c>
      <c r="AY874" s="155" t="s">
        <v>145</v>
      </c>
    </row>
    <row r="875" spans="2:65" s="12" customFormat="1">
      <c r="B875" s="153"/>
      <c r="D875" s="154" t="s">
        <v>155</v>
      </c>
      <c r="E875" s="155" t="s">
        <v>1</v>
      </c>
      <c r="F875" s="156" t="s">
        <v>864</v>
      </c>
      <c r="H875" s="157">
        <v>34.1</v>
      </c>
      <c r="I875" s="158"/>
      <c r="L875" s="153"/>
      <c r="M875" s="159"/>
      <c r="T875" s="160"/>
      <c r="AT875" s="155" t="s">
        <v>155</v>
      </c>
      <c r="AU875" s="155" t="s">
        <v>153</v>
      </c>
      <c r="AV875" s="12" t="s">
        <v>153</v>
      </c>
      <c r="AW875" s="12" t="s">
        <v>31</v>
      </c>
      <c r="AX875" s="12" t="s">
        <v>75</v>
      </c>
      <c r="AY875" s="155" t="s">
        <v>145</v>
      </c>
    </row>
    <row r="876" spans="2:65" s="15" customFormat="1">
      <c r="B876" s="174"/>
      <c r="D876" s="154" t="s">
        <v>155</v>
      </c>
      <c r="E876" s="175" t="s">
        <v>1</v>
      </c>
      <c r="F876" s="176" t="s">
        <v>220</v>
      </c>
      <c r="H876" s="177">
        <v>247.58799999999999</v>
      </c>
      <c r="I876" s="178"/>
      <c r="L876" s="174"/>
      <c r="M876" s="179"/>
      <c r="T876" s="180"/>
      <c r="AT876" s="175" t="s">
        <v>155</v>
      </c>
      <c r="AU876" s="175" t="s">
        <v>153</v>
      </c>
      <c r="AV876" s="15" t="s">
        <v>146</v>
      </c>
      <c r="AW876" s="15" t="s">
        <v>31</v>
      </c>
      <c r="AX876" s="15" t="s">
        <v>75</v>
      </c>
      <c r="AY876" s="175" t="s">
        <v>145</v>
      </c>
    </row>
    <row r="877" spans="2:65" s="13" customFormat="1">
      <c r="B877" s="161"/>
      <c r="D877" s="154" t="s">
        <v>155</v>
      </c>
      <c r="E877" s="162" t="s">
        <v>1</v>
      </c>
      <c r="F877" s="163" t="s">
        <v>159</v>
      </c>
      <c r="H877" s="164">
        <v>715.02</v>
      </c>
      <c r="I877" s="165"/>
      <c r="L877" s="161"/>
      <c r="M877" s="166"/>
      <c r="T877" s="167"/>
      <c r="AT877" s="162" t="s">
        <v>155</v>
      </c>
      <c r="AU877" s="162" t="s">
        <v>153</v>
      </c>
      <c r="AV877" s="13" t="s">
        <v>152</v>
      </c>
      <c r="AW877" s="13" t="s">
        <v>31</v>
      </c>
      <c r="AX877" s="13" t="s">
        <v>83</v>
      </c>
      <c r="AY877" s="162" t="s">
        <v>145</v>
      </c>
    </row>
    <row r="878" spans="2:65" s="1" customFormat="1" ht="24.2" customHeight="1">
      <c r="B878" s="32"/>
      <c r="C878" s="139" t="s">
        <v>865</v>
      </c>
      <c r="D878" s="139" t="s">
        <v>148</v>
      </c>
      <c r="E878" s="140" t="s">
        <v>866</v>
      </c>
      <c r="F878" s="141" t="s">
        <v>867</v>
      </c>
      <c r="G878" s="142" t="s">
        <v>868</v>
      </c>
      <c r="H878" s="143">
        <v>403.10599999999999</v>
      </c>
      <c r="I878" s="144"/>
      <c r="J878" s="145">
        <f>ROUND(I878*H878,2)</f>
        <v>0</v>
      </c>
      <c r="K878" s="146"/>
      <c r="L878" s="32"/>
      <c r="M878" s="147" t="s">
        <v>1</v>
      </c>
      <c r="N878" s="148" t="s">
        <v>41</v>
      </c>
      <c r="P878" s="149">
        <f>O878*H878</f>
        <v>0</v>
      </c>
      <c r="Q878" s="149">
        <v>0</v>
      </c>
      <c r="R878" s="149">
        <f>Q878*H878</f>
        <v>0</v>
      </c>
      <c r="S878" s="149">
        <v>0</v>
      </c>
      <c r="T878" s="150">
        <f>S878*H878</f>
        <v>0</v>
      </c>
      <c r="AR878" s="151" t="s">
        <v>152</v>
      </c>
      <c r="AT878" s="151" t="s">
        <v>148</v>
      </c>
      <c r="AU878" s="151" t="s">
        <v>153</v>
      </c>
      <c r="AY878" s="17" t="s">
        <v>145</v>
      </c>
      <c r="BE878" s="152">
        <f>IF(N878="základná",J878,0)</f>
        <v>0</v>
      </c>
      <c r="BF878" s="152">
        <f>IF(N878="znížená",J878,0)</f>
        <v>0</v>
      </c>
      <c r="BG878" s="152">
        <f>IF(N878="zákl. prenesená",J878,0)</f>
        <v>0</v>
      </c>
      <c r="BH878" s="152">
        <f>IF(N878="zníž. prenesená",J878,0)</f>
        <v>0</v>
      </c>
      <c r="BI878" s="152">
        <f>IF(N878="nulová",J878,0)</f>
        <v>0</v>
      </c>
      <c r="BJ878" s="17" t="s">
        <v>153</v>
      </c>
      <c r="BK878" s="152">
        <f>ROUND(I878*H878,2)</f>
        <v>0</v>
      </c>
      <c r="BL878" s="17" t="s">
        <v>152</v>
      </c>
      <c r="BM878" s="151" t="s">
        <v>869</v>
      </c>
    </row>
    <row r="879" spans="2:65" s="1" customFormat="1" ht="24.2" customHeight="1">
      <c r="B879" s="32"/>
      <c r="C879" s="139" t="s">
        <v>870</v>
      </c>
      <c r="D879" s="139" t="s">
        <v>148</v>
      </c>
      <c r="E879" s="140" t="s">
        <v>871</v>
      </c>
      <c r="F879" s="141" t="s">
        <v>872</v>
      </c>
      <c r="G879" s="142" t="s">
        <v>868</v>
      </c>
      <c r="H879" s="143">
        <v>403.10599999999999</v>
      </c>
      <c r="I879" s="144"/>
      <c r="J879" s="145">
        <f>ROUND(I879*H879,2)</f>
        <v>0</v>
      </c>
      <c r="K879" s="146"/>
      <c r="L879" s="32"/>
      <c r="M879" s="147" t="s">
        <v>1</v>
      </c>
      <c r="N879" s="148" t="s">
        <v>41</v>
      </c>
      <c r="P879" s="149">
        <f>O879*H879</f>
        <v>0</v>
      </c>
      <c r="Q879" s="149">
        <v>0</v>
      </c>
      <c r="R879" s="149">
        <f>Q879*H879</f>
        <v>0</v>
      </c>
      <c r="S879" s="149">
        <v>0</v>
      </c>
      <c r="T879" s="150">
        <f>S879*H879</f>
        <v>0</v>
      </c>
      <c r="AR879" s="151" t="s">
        <v>152</v>
      </c>
      <c r="AT879" s="151" t="s">
        <v>148</v>
      </c>
      <c r="AU879" s="151" t="s">
        <v>153</v>
      </c>
      <c r="AY879" s="17" t="s">
        <v>145</v>
      </c>
      <c r="BE879" s="152">
        <f>IF(N879="základná",J879,0)</f>
        <v>0</v>
      </c>
      <c r="BF879" s="152">
        <f>IF(N879="znížená",J879,0)</f>
        <v>0</v>
      </c>
      <c r="BG879" s="152">
        <f>IF(N879="zákl. prenesená",J879,0)</f>
        <v>0</v>
      </c>
      <c r="BH879" s="152">
        <f>IF(N879="zníž. prenesená",J879,0)</f>
        <v>0</v>
      </c>
      <c r="BI879" s="152">
        <f>IF(N879="nulová",J879,0)</f>
        <v>0</v>
      </c>
      <c r="BJ879" s="17" t="s">
        <v>153</v>
      </c>
      <c r="BK879" s="152">
        <f>ROUND(I879*H879,2)</f>
        <v>0</v>
      </c>
      <c r="BL879" s="17" t="s">
        <v>152</v>
      </c>
      <c r="BM879" s="151" t="s">
        <v>873</v>
      </c>
    </row>
    <row r="880" spans="2:65" s="1" customFormat="1" ht="21.75" customHeight="1">
      <c r="B880" s="32"/>
      <c r="C880" s="139" t="s">
        <v>874</v>
      </c>
      <c r="D880" s="139" t="s">
        <v>148</v>
      </c>
      <c r="E880" s="140" t="s">
        <v>875</v>
      </c>
      <c r="F880" s="141" t="s">
        <v>876</v>
      </c>
      <c r="G880" s="142" t="s">
        <v>868</v>
      </c>
      <c r="H880" s="143">
        <v>403.10599999999999</v>
      </c>
      <c r="I880" s="144"/>
      <c r="J880" s="145">
        <f>ROUND(I880*H880,2)</f>
        <v>0</v>
      </c>
      <c r="K880" s="146"/>
      <c r="L880" s="32"/>
      <c r="M880" s="147" t="s">
        <v>1</v>
      </c>
      <c r="N880" s="148" t="s">
        <v>41</v>
      </c>
      <c r="P880" s="149">
        <f>O880*H880</f>
        <v>0</v>
      </c>
      <c r="Q880" s="149">
        <v>0</v>
      </c>
      <c r="R880" s="149">
        <f>Q880*H880</f>
        <v>0</v>
      </c>
      <c r="S880" s="149">
        <v>0</v>
      </c>
      <c r="T880" s="150">
        <f>S880*H880</f>
        <v>0</v>
      </c>
      <c r="AR880" s="151" t="s">
        <v>152</v>
      </c>
      <c r="AT880" s="151" t="s">
        <v>148</v>
      </c>
      <c r="AU880" s="151" t="s">
        <v>153</v>
      </c>
      <c r="AY880" s="17" t="s">
        <v>145</v>
      </c>
      <c r="BE880" s="152">
        <f>IF(N880="základná",J880,0)</f>
        <v>0</v>
      </c>
      <c r="BF880" s="152">
        <f>IF(N880="znížená",J880,0)</f>
        <v>0</v>
      </c>
      <c r="BG880" s="152">
        <f>IF(N880="zákl. prenesená",J880,0)</f>
        <v>0</v>
      </c>
      <c r="BH880" s="152">
        <f>IF(N880="zníž. prenesená",J880,0)</f>
        <v>0</v>
      </c>
      <c r="BI880" s="152">
        <f>IF(N880="nulová",J880,0)</f>
        <v>0</v>
      </c>
      <c r="BJ880" s="17" t="s">
        <v>153</v>
      </c>
      <c r="BK880" s="152">
        <f>ROUND(I880*H880,2)</f>
        <v>0</v>
      </c>
      <c r="BL880" s="17" t="s">
        <v>152</v>
      </c>
      <c r="BM880" s="151" t="s">
        <v>877</v>
      </c>
    </row>
    <row r="881" spans="2:65" s="1" customFormat="1" ht="24.2" customHeight="1">
      <c r="B881" s="32"/>
      <c r="C881" s="139" t="s">
        <v>878</v>
      </c>
      <c r="D881" s="139" t="s">
        <v>148</v>
      </c>
      <c r="E881" s="140" t="s">
        <v>879</v>
      </c>
      <c r="F881" s="141" t="s">
        <v>880</v>
      </c>
      <c r="G881" s="142" t="s">
        <v>868</v>
      </c>
      <c r="H881" s="143">
        <v>3627.9540000000002</v>
      </c>
      <c r="I881" s="144"/>
      <c r="J881" s="145">
        <f>ROUND(I881*H881,2)</f>
        <v>0</v>
      </c>
      <c r="K881" s="146"/>
      <c r="L881" s="32"/>
      <c r="M881" s="147" t="s">
        <v>1</v>
      </c>
      <c r="N881" s="148" t="s">
        <v>41</v>
      </c>
      <c r="P881" s="149">
        <f>O881*H881</f>
        <v>0</v>
      </c>
      <c r="Q881" s="149">
        <v>0</v>
      </c>
      <c r="R881" s="149">
        <f>Q881*H881</f>
        <v>0</v>
      </c>
      <c r="S881" s="149">
        <v>0</v>
      </c>
      <c r="T881" s="150">
        <f>S881*H881</f>
        <v>0</v>
      </c>
      <c r="AR881" s="151" t="s">
        <v>152</v>
      </c>
      <c r="AT881" s="151" t="s">
        <v>148</v>
      </c>
      <c r="AU881" s="151" t="s">
        <v>153</v>
      </c>
      <c r="AY881" s="17" t="s">
        <v>145</v>
      </c>
      <c r="BE881" s="152">
        <f>IF(N881="základná",J881,0)</f>
        <v>0</v>
      </c>
      <c r="BF881" s="152">
        <f>IF(N881="znížená",J881,0)</f>
        <v>0</v>
      </c>
      <c r="BG881" s="152">
        <f>IF(N881="zákl. prenesená",J881,0)</f>
        <v>0</v>
      </c>
      <c r="BH881" s="152">
        <f>IF(N881="zníž. prenesená",J881,0)</f>
        <v>0</v>
      </c>
      <c r="BI881" s="152">
        <f>IF(N881="nulová",J881,0)</f>
        <v>0</v>
      </c>
      <c r="BJ881" s="17" t="s">
        <v>153</v>
      </c>
      <c r="BK881" s="152">
        <f>ROUND(I881*H881,2)</f>
        <v>0</v>
      </c>
      <c r="BL881" s="17" t="s">
        <v>152</v>
      </c>
      <c r="BM881" s="151" t="s">
        <v>881</v>
      </c>
    </row>
    <row r="882" spans="2:65" s="12" customFormat="1">
      <c r="B882" s="153"/>
      <c r="D882" s="154" t="s">
        <v>155</v>
      </c>
      <c r="E882" s="155" t="s">
        <v>1</v>
      </c>
      <c r="F882" s="156" t="s">
        <v>882</v>
      </c>
      <c r="H882" s="157">
        <v>3627.9540000000002</v>
      </c>
      <c r="I882" s="158"/>
      <c r="L882" s="153"/>
      <c r="M882" s="159"/>
      <c r="T882" s="160"/>
      <c r="AT882" s="155" t="s">
        <v>155</v>
      </c>
      <c r="AU882" s="155" t="s">
        <v>153</v>
      </c>
      <c r="AV882" s="12" t="s">
        <v>153</v>
      </c>
      <c r="AW882" s="12" t="s">
        <v>31</v>
      </c>
      <c r="AX882" s="12" t="s">
        <v>83</v>
      </c>
      <c r="AY882" s="155" t="s">
        <v>145</v>
      </c>
    </row>
    <row r="883" spans="2:65" s="1" customFormat="1" ht="24.2" customHeight="1">
      <c r="B883" s="32"/>
      <c r="C883" s="139" t="s">
        <v>883</v>
      </c>
      <c r="D883" s="139" t="s">
        <v>148</v>
      </c>
      <c r="E883" s="140" t="s">
        <v>884</v>
      </c>
      <c r="F883" s="141" t="s">
        <v>885</v>
      </c>
      <c r="G883" s="142" t="s">
        <v>868</v>
      </c>
      <c r="H883" s="143">
        <v>403.10599999999999</v>
      </c>
      <c r="I883" s="144"/>
      <c r="J883" s="145">
        <f>ROUND(I883*H883,2)</f>
        <v>0</v>
      </c>
      <c r="K883" s="146"/>
      <c r="L883" s="32"/>
      <c r="M883" s="147" t="s">
        <v>1</v>
      </c>
      <c r="N883" s="148" t="s">
        <v>41</v>
      </c>
      <c r="P883" s="149">
        <f>O883*H883</f>
        <v>0</v>
      </c>
      <c r="Q883" s="149">
        <v>0</v>
      </c>
      <c r="R883" s="149">
        <f>Q883*H883</f>
        <v>0</v>
      </c>
      <c r="S883" s="149">
        <v>0</v>
      </c>
      <c r="T883" s="150">
        <f>S883*H883</f>
        <v>0</v>
      </c>
      <c r="AR883" s="151" t="s">
        <v>152</v>
      </c>
      <c r="AT883" s="151" t="s">
        <v>148</v>
      </c>
      <c r="AU883" s="151" t="s">
        <v>153</v>
      </c>
      <c r="AY883" s="17" t="s">
        <v>145</v>
      </c>
      <c r="BE883" s="152">
        <f>IF(N883="základná",J883,0)</f>
        <v>0</v>
      </c>
      <c r="BF883" s="152">
        <f>IF(N883="znížená",J883,0)</f>
        <v>0</v>
      </c>
      <c r="BG883" s="152">
        <f>IF(N883="zákl. prenesená",J883,0)</f>
        <v>0</v>
      </c>
      <c r="BH883" s="152">
        <f>IF(N883="zníž. prenesená",J883,0)</f>
        <v>0</v>
      </c>
      <c r="BI883" s="152">
        <f>IF(N883="nulová",J883,0)</f>
        <v>0</v>
      </c>
      <c r="BJ883" s="17" t="s">
        <v>153</v>
      </c>
      <c r="BK883" s="152">
        <f>ROUND(I883*H883,2)</f>
        <v>0</v>
      </c>
      <c r="BL883" s="17" t="s">
        <v>152</v>
      </c>
      <c r="BM883" s="151" t="s">
        <v>886</v>
      </c>
    </row>
    <row r="884" spans="2:65" s="1" customFormat="1" ht="24.2" customHeight="1">
      <c r="B884" s="32"/>
      <c r="C884" s="139" t="s">
        <v>887</v>
      </c>
      <c r="D884" s="139" t="s">
        <v>148</v>
      </c>
      <c r="E884" s="140" t="s">
        <v>888</v>
      </c>
      <c r="F884" s="141" t="s">
        <v>889</v>
      </c>
      <c r="G884" s="142" t="s">
        <v>868</v>
      </c>
      <c r="H884" s="143">
        <v>3224.848</v>
      </c>
      <c r="I884" s="144"/>
      <c r="J884" s="145">
        <f>ROUND(I884*H884,2)</f>
        <v>0</v>
      </c>
      <c r="K884" s="146"/>
      <c r="L884" s="32"/>
      <c r="M884" s="147" t="s">
        <v>1</v>
      </c>
      <c r="N884" s="148" t="s">
        <v>41</v>
      </c>
      <c r="P884" s="149">
        <f>O884*H884</f>
        <v>0</v>
      </c>
      <c r="Q884" s="149">
        <v>0</v>
      </c>
      <c r="R884" s="149">
        <f>Q884*H884</f>
        <v>0</v>
      </c>
      <c r="S884" s="149">
        <v>0</v>
      </c>
      <c r="T884" s="150">
        <f>S884*H884</f>
        <v>0</v>
      </c>
      <c r="AR884" s="151" t="s">
        <v>152</v>
      </c>
      <c r="AT884" s="151" t="s">
        <v>148</v>
      </c>
      <c r="AU884" s="151" t="s">
        <v>153</v>
      </c>
      <c r="AY884" s="17" t="s">
        <v>145</v>
      </c>
      <c r="BE884" s="152">
        <f>IF(N884="základná",J884,0)</f>
        <v>0</v>
      </c>
      <c r="BF884" s="152">
        <f>IF(N884="znížená",J884,0)</f>
        <v>0</v>
      </c>
      <c r="BG884" s="152">
        <f>IF(N884="zákl. prenesená",J884,0)</f>
        <v>0</v>
      </c>
      <c r="BH884" s="152">
        <f>IF(N884="zníž. prenesená",J884,0)</f>
        <v>0</v>
      </c>
      <c r="BI884" s="152">
        <f>IF(N884="nulová",J884,0)</f>
        <v>0</v>
      </c>
      <c r="BJ884" s="17" t="s">
        <v>153</v>
      </c>
      <c r="BK884" s="152">
        <f>ROUND(I884*H884,2)</f>
        <v>0</v>
      </c>
      <c r="BL884" s="17" t="s">
        <v>152</v>
      </c>
      <c r="BM884" s="151" t="s">
        <v>890</v>
      </c>
    </row>
    <row r="885" spans="2:65" s="12" customFormat="1">
      <c r="B885" s="153"/>
      <c r="D885" s="154" t="s">
        <v>155</v>
      </c>
      <c r="E885" s="155" t="s">
        <v>1</v>
      </c>
      <c r="F885" s="156" t="s">
        <v>891</v>
      </c>
      <c r="H885" s="157">
        <v>3224.848</v>
      </c>
      <c r="I885" s="158"/>
      <c r="L885" s="153"/>
      <c r="M885" s="159"/>
      <c r="T885" s="160"/>
      <c r="AT885" s="155" t="s">
        <v>155</v>
      </c>
      <c r="AU885" s="155" t="s">
        <v>153</v>
      </c>
      <c r="AV885" s="12" t="s">
        <v>153</v>
      </c>
      <c r="AW885" s="12" t="s">
        <v>31</v>
      </c>
      <c r="AX885" s="12" t="s">
        <v>83</v>
      </c>
      <c r="AY885" s="155" t="s">
        <v>145</v>
      </c>
    </row>
    <row r="886" spans="2:65" s="1" customFormat="1" ht="24.2" customHeight="1">
      <c r="B886" s="32"/>
      <c r="C886" s="139" t="s">
        <v>892</v>
      </c>
      <c r="D886" s="139" t="s">
        <v>148</v>
      </c>
      <c r="E886" s="140" t="s">
        <v>893</v>
      </c>
      <c r="F886" s="141" t="s">
        <v>894</v>
      </c>
      <c r="G886" s="142" t="s">
        <v>868</v>
      </c>
      <c r="H886" s="143">
        <v>403.10599999999999</v>
      </c>
      <c r="I886" s="144"/>
      <c r="J886" s="145">
        <f>ROUND(I886*H886,2)</f>
        <v>0</v>
      </c>
      <c r="K886" s="146"/>
      <c r="L886" s="32"/>
      <c r="M886" s="147" t="s">
        <v>1</v>
      </c>
      <c r="N886" s="148" t="s">
        <v>41</v>
      </c>
      <c r="P886" s="149">
        <f>O886*H886</f>
        <v>0</v>
      </c>
      <c r="Q886" s="149">
        <v>0</v>
      </c>
      <c r="R886" s="149">
        <f>Q886*H886</f>
        <v>0</v>
      </c>
      <c r="S886" s="149">
        <v>0</v>
      </c>
      <c r="T886" s="150">
        <f>S886*H886</f>
        <v>0</v>
      </c>
      <c r="AR886" s="151" t="s">
        <v>152</v>
      </c>
      <c r="AT886" s="151" t="s">
        <v>148</v>
      </c>
      <c r="AU886" s="151" t="s">
        <v>153</v>
      </c>
      <c r="AY886" s="17" t="s">
        <v>145</v>
      </c>
      <c r="BE886" s="152">
        <f>IF(N886="základná",J886,0)</f>
        <v>0</v>
      </c>
      <c r="BF886" s="152">
        <f>IF(N886="znížená",J886,0)</f>
        <v>0</v>
      </c>
      <c r="BG886" s="152">
        <f>IF(N886="zákl. prenesená",J886,0)</f>
        <v>0</v>
      </c>
      <c r="BH886" s="152">
        <f>IF(N886="zníž. prenesená",J886,0)</f>
        <v>0</v>
      </c>
      <c r="BI886" s="152">
        <f>IF(N886="nulová",J886,0)</f>
        <v>0</v>
      </c>
      <c r="BJ886" s="17" t="s">
        <v>153</v>
      </c>
      <c r="BK886" s="152">
        <f>ROUND(I886*H886,2)</f>
        <v>0</v>
      </c>
      <c r="BL886" s="17" t="s">
        <v>152</v>
      </c>
      <c r="BM886" s="151" t="s">
        <v>895</v>
      </c>
    </row>
    <row r="887" spans="2:65" s="11" customFormat="1" ht="22.9" customHeight="1">
      <c r="B887" s="127"/>
      <c r="D887" s="128" t="s">
        <v>74</v>
      </c>
      <c r="E887" s="137" t="s">
        <v>896</v>
      </c>
      <c r="F887" s="137" t="s">
        <v>897</v>
      </c>
      <c r="I887" s="130"/>
      <c r="J887" s="138">
        <f>BK887</f>
        <v>0</v>
      </c>
      <c r="L887" s="127"/>
      <c r="M887" s="132"/>
      <c r="P887" s="133">
        <f>P888</f>
        <v>0</v>
      </c>
      <c r="R887" s="133">
        <f>R888</f>
        <v>0</v>
      </c>
      <c r="T887" s="134">
        <f>T888</f>
        <v>0</v>
      </c>
      <c r="AR887" s="128" t="s">
        <v>83</v>
      </c>
      <c r="AT887" s="135" t="s">
        <v>74</v>
      </c>
      <c r="AU887" s="135" t="s">
        <v>83</v>
      </c>
      <c r="AY887" s="128" t="s">
        <v>145</v>
      </c>
      <c r="BK887" s="136">
        <f>BK888</f>
        <v>0</v>
      </c>
    </row>
    <row r="888" spans="2:65" s="1" customFormat="1" ht="24.2" customHeight="1">
      <c r="B888" s="32"/>
      <c r="C888" s="139" t="s">
        <v>898</v>
      </c>
      <c r="D888" s="139" t="s">
        <v>148</v>
      </c>
      <c r="E888" s="140" t="s">
        <v>899</v>
      </c>
      <c r="F888" s="141" t="s">
        <v>900</v>
      </c>
      <c r="G888" s="142" t="s">
        <v>868</v>
      </c>
      <c r="H888" s="143">
        <v>302.03699999999998</v>
      </c>
      <c r="I888" s="144"/>
      <c r="J888" s="145">
        <f>ROUND(I888*H888,2)</f>
        <v>0</v>
      </c>
      <c r="K888" s="146"/>
      <c r="L888" s="32"/>
      <c r="M888" s="147" t="s">
        <v>1</v>
      </c>
      <c r="N888" s="148" t="s">
        <v>41</v>
      </c>
      <c r="P888" s="149">
        <f>O888*H888</f>
        <v>0</v>
      </c>
      <c r="Q888" s="149">
        <v>0</v>
      </c>
      <c r="R888" s="149">
        <f>Q888*H888</f>
        <v>0</v>
      </c>
      <c r="S888" s="149">
        <v>0</v>
      </c>
      <c r="T888" s="150">
        <f>S888*H888</f>
        <v>0</v>
      </c>
      <c r="AR888" s="151" t="s">
        <v>152</v>
      </c>
      <c r="AT888" s="151" t="s">
        <v>148</v>
      </c>
      <c r="AU888" s="151" t="s">
        <v>153</v>
      </c>
      <c r="AY888" s="17" t="s">
        <v>145</v>
      </c>
      <c r="BE888" s="152">
        <f>IF(N888="základná",J888,0)</f>
        <v>0</v>
      </c>
      <c r="BF888" s="152">
        <f>IF(N888="znížená",J888,0)</f>
        <v>0</v>
      </c>
      <c r="BG888" s="152">
        <f>IF(N888="zákl. prenesená",J888,0)</f>
        <v>0</v>
      </c>
      <c r="BH888" s="152">
        <f>IF(N888="zníž. prenesená",J888,0)</f>
        <v>0</v>
      </c>
      <c r="BI888" s="152">
        <f>IF(N888="nulová",J888,0)</f>
        <v>0</v>
      </c>
      <c r="BJ888" s="17" t="s">
        <v>153</v>
      </c>
      <c r="BK888" s="152">
        <f>ROUND(I888*H888,2)</f>
        <v>0</v>
      </c>
      <c r="BL888" s="17" t="s">
        <v>152</v>
      </c>
      <c r="BM888" s="151" t="s">
        <v>901</v>
      </c>
    </row>
    <row r="889" spans="2:65" s="11" customFormat="1" ht="25.9" customHeight="1">
      <c r="B889" s="127"/>
      <c r="D889" s="128" t="s">
        <v>74</v>
      </c>
      <c r="E889" s="129" t="s">
        <v>902</v>
      </c>
      <c r="F889" s="129" t="s">
        <v>903</v>
      </c>
      <c r="I889" s="130"/>
      <c r="J889" s="131">
        <f>BK889</f>
        <v>0</v>
      </c>
      <c r="L889" s="127"/>
      <c r="M889" s="132"/>
      <c r="P889" s="133">
        <f>P890+P896+P916+P930+P998+P1046+P1064+P1088+P1163+P1223+P1236</f>
        <v>0</v>
      </c>
      <c r="R889" s="133">
        <f>R890+R896+R916+R930+R998+R1046+R1064+R1088+R1163+R1223+R1236</f>
        <v>72.103231323180012</v>
      </c>
      <c r="T889" s="134">
        <f>T890+T896+T916+T930+T998+T1046+T1064+T1088+T1163+T1223+T1236</f>
        <v>1.5671199999999998</v>
      </c>
      <c r="AR889" s="128" t="s">
        <v>153</v>
      </c>
      <c r="AT889" s="135" t="s">
        <v>74</v>
      </c>
      <c r="AU889" s="135" t="s">
        <v>75</v>
      </c>
      <c r="AY889" s="128" t="s">
        <v>145</v>
      </c>
      <c r="BK889" s="136">
        <f>BK890+BK896+BK916+BK930+BK998+BK1046+BK1064+BK1088+BK1163+BK1223+BK1236</f>
        <v>0</v>
      </c>
    </row>
    <row r="890" spans="2:65" s="11" customFormat="1" ht="22.9" customHeight="1">
      <c r="B890" s="127"/>
      <c r="D890" s="128" t="s">
        <v>74</v>
      </c>
      <c r="E890" s="137" t="s">
        <v>904</v>
      </c>
      <c r="F890" s="137" t="s">
        <v>905</v>
      </c>
      <c r="I890" s="130"/>
      <c r="J890" s="138">
        <f>BK890</f>
        <v>0</v>
      </c>
      <c r="L890" s="127"/>
      <c r="M890" s="132"/>
      <c r="P890" s="133">
        <f>SUM(P891:P895)</f>
        <v>0</v>
      </c>
      <c r="R890" s="133">
        <f>SUM(R891:R895)</f>
        <v>1.6342861500000001</v>
      </c>
      <c r="T890" s="134">
        <f>SUM(T891:T895)</f>
        <v>0</v>
      </c>
      <c r="AR890" s="128" t="s">
        <v>153</v>
      </c>
      <c r="AT890" s="135" t="s">
        <v>74</v>
      </c>
      <c r="AU890" s="135" t="s">
        <v>83</v>
      </c>
      <c r="AY890" s="128" t="s">
        <v>145</v>
      </c>
      <c r="BK890" s="136">
        <f>SUM(BK891:BK895)</f>
        <v>0</v>
      </c>
    </row>
    <row r="891" spans="2:65" s="1" customFormat="1" ht="49.15" customHeight="1">
      <c r="B891" s="32"/>
      <c r="C891" s="139" t="s">
        <v>906</v>
      </c>
      <c r="D891" s="139" t="s">
        <v>148</v>
      </c>
      <c r="E891" s="140" t="s">
        <v>907</v>
      </c>
      <c r="F891" s="141" t="s">
        <v>908</v>
      </c>
      <c r="G891" s="142" t="s">
        <v>188</v>
      </c>
      <c r="H891" s="143">
        <v>843.42200000000003</v>
      </c>
      <c r="I891" s="144"/>
      <c r="J891" s="145">
        <f>ROUND(I891*H891,2)</f>
        <v>0</v>
      </c>
      <c r="K891" s="146"/>
      <c r="L891" s="32"/>
      <c r="M891" s="147" t="s">
        <v>1</v>
      </c>
      <c r="N891" s="148" t="s">
        <v>41</v>
      </c>
      <c r="P891" s="149">
        <f>O891*H891</f>
        <v>0</v>
      </c>
      <c r="Q891" s="149">
        <v>1.575E-3</v>
      </c>
      <c r="R891" s="149">
        <f>Q891*H891</f>
        <v>1.3283896500000001</v>
      </c>
      <c r="S891" s="149">
        <v>0</v>
      </c>
      <c r="T891" s="150">
        <f>S891*H891</f>
        <v>0</v>
      </c>
      <c r="AR891" s="151" t="s">
        <v>287</v>
      </c>
      <c r="AT891" s="151" t="s">
        <v>148</v>
      </c>
      <c r="AU891" s="151" t="s">
        <v>153</v>
      </c>
      <c r="AY891" s="17" t="s">
        <v>145</v>
      </c>
      <c r="BE891" s="152">
        <f>IF(N891="základná",J891,0)</f>
        <v>0</v>
      </c>
      <c r="BF891" s="152">
        <f>IF(N891="znížená",J891,0)</f>
        <v>0</v>
      </c>
      <c r="BG891" s="152">
        <f>IF(N891="zákl. prenesená",J891,0)</f>
        <v>0</v>
      </c>
      <c r="BH891" s="152">
        <f>IF(N891="zníž. prenesená",J891,0)</f>
        <v>0</v>
      </c>
      <c r="BI891" s="152">
        <f>IF(N891="nulová",J891,0)</f>
        <v>0</v>
      </c>
      <c r="BJ891" s="17" t="s">
        <v>153</v>
      </c>
      <c r="BK891" s="152">
        <f>ROUND(I891*H891,2)</f>
        <v>0</v>
      </c>
      <c r="BL891" s="17" t="s">
        <v>287</v>
      </c>
      <c r="BM891" s="151" t="s">
        <v>909</v>
      </c>
    </row>
    <row r="892" spans="2:65" s="12" customFormat="1">
      <c r="B892" s="153"/>
      <c r="D892" s="154" t="s">
        <v>155</v>
      </c>
      <c r="E892" s="155" t="s">
        <v>1</v>
      </c>
      <c r="F892" s="156" t="s">
        <v>910</v>
      </c>
      <c r="H892" s="157">
        <v>843.42200000000003</v>
      </c>
      <c r="I892" s="158"/>
      <c r="L892" s="153"/>
      <c r="M892" s="159"/>
      <c r="T892" s="160"/>
      <c r="AT892" s="155" t="s">
        <v>155</v>
      </c>
      <c r="AU892" s="155" t="s">
        <v>153</v>
      </c>
      <c r="AV892" s="12" t="s">
        <v>153</v>
      </c>
      <c r="AW892" s="12" t="s">
        <v>31</v>
      </c>
      <c r="AX892" s="12" t="s">
        <v>83</v>
      </c>
      <c r="AY892" s="155" t="s">
        <v>145</v>
      </c>
    </row>
    <row r="893" spans="2:65" s="1" customFormat="1" ht="49.15" customHeight="1">
      <c r="B893" s="32"/>
      <c r="C893" s="139" t="s">
        <v>911</v>
      </c>
      <c r="D893" s="139" t="s">
        <v>148</v>
      </c>
      <c r="E893" s="140" t="s">
        <v>912</v>
      </c>
      <c r="F893" s="141" t="s">
        <v>913</v>
      </c>
      <c r="G893" s="142" t="s">
        <v>188</v>
      </c>
      <c r="H893" s="143">
        <v>194.22</v>
      </c>
      <c r="I893" s="144"/>
      <c r="J893" s="145">
        <f>ROUND(I893*H893,2)</f>
        <v>0</v>
      </c>
      <c r="K893" s="146"/>
      <c r="L893" s="32"/>
      <c r="M893" s="147" t="s">
        <v>1</v>
      </c>
      <c r="N893" s="148" t="s">
        <v>41</v>
      </c>
      <c r="P893" s="149">
        <f>O893*H893</f>
        <v>0</v>
      </c>
      <c r="Q893" s="149">
        <v>1.575E-3</v>
      </c>
      <c r="R893" s="149">
        <f>Q893*H893</f>
        <v>0.30589650000000002</v>
      </c>
      <c r="S893" s="149">
        <v>0</v>
      </c>
      <c r="T893" s="150">
        <f>S893*H893</f>
        <v>0</v>
      </c>
      <c r="AR893" s="151" t="s">
        <v>287</v>
      </c>
      <c r="AT893" s="151" t="s">
        <v>148</v>
      </c>
      <c r="AU893" s="151" t="s">
        <v>153</v>
      </c>
      <c r="AY893" s="17" t="s">
        <v>145</v>
      </c>
      <c r="BE893" s="152">
        <f>IF(N893="základná",J893,0)</f>
        <v>0</v>
      </c>
      <c r="BF893" s="152">
        <f>IF(N893="znížená",J893,0)</f>
        <v>0</v>
      </c>
      <c r="BG893" s="152">
        <f>IF(N893="zákl. prenesená",J893,0)</f>
        <v>0</v>
      </c>
      <c r="BH893" s="152">
        <f>IF(N893="zníž. prenesená",J893,0)</f>
        <v>0</v>
      </c>
      <c r="BI893" s="152">
        <f>IF(N893="nulová",J893,0)</f>
        <v>0</v>
      </c>
      <c r="BJ893" s="17" t="s">
        <v>153</v>
      </c>
      <c r="BK893" s="152">
        <f>ROUND(I893*H893,2)</f>
        <v>0</v>
      </c>
      <c r="BL893" s="17" t="s">
        <v>287</v>
      </c>
      <c r="BM893" s="151" t="s">
        <v>914</v>
      </c>
    </row>
    <row r="894" spans="2:65" s="12" customFormat="1">
      <c r="B894" s="153"/>
      <c r="D894" s="154" t="s">
        <v>155</v>
      </c>
      <c r="E894" s="155" t="s">
        <v>1</v>
      </c>
      <c r="F894" s="156" t="s">
        <v>425</v>
      </c>
      <c r="H894" s="157">
        <v>194.22</v>
      </c>
      <c r="I894" s="158"/>
      <c r="L894" s="153"/>
      <c r="M894" s="159"/>
      <c r="T894" s="160"/>
      <c r="AT894" s="155" t="s">
        <v>155</v>
      </c>
      <c r="AU894" s="155" t="s">
        <v>153</v>
      </c>
      <c r="AV894" s="12" t="s">
        <v>153</v>
      </c>
      <c r="AW894" s="12" t="s">
        <v>31</v>
      </c>
      <c r="AX894" s="12" t="s">
        <v>83</v>
      </c>
      <c r="AY894" s="155" t="s">
        <v>145</v>
      </c>
    </row>
    <row r="895" spans="2:65" s="1" customFormat="1" ht="24.2" customHeight="1">
      <c r="B895" s="32"/>
      <c r="C895" s="139" t="s">
        <v>915</v>
      </c>
      <c r="D895" s="139" t="s">
        <v>148</v>
      </c>
      <c r="E895" s="140" t="s">
        <v>916</v>
      </c>
      <c r="F895" s="141" t="s">
        <v>917</v>
      </c>
      <c r="G895" s="142" t="s">
        <v>918</v>
      </c>
      <c r="H895" s="192"/>
      <c r="I895" s="144"/>
      <c r="J895" s="145">
        <f>ROUND(I895*H895,2)</f>
        <v>0</v>
      </c>
      <c r="K895" s="146"/>
      <c r="L895" s="32"/>
      <c r="M895" s="147" t="s">
        <v>1</v>
      </c>
      <c r="N895" s="148" t="s">
        <v>41</v>
      </c>
      <c r="P895" s="149">
        <f>O895*H895</f>
        <v>0</v>
      </c>
      <c r="Q895" s="149">
        <v>0</v>
      </c>
      <c r="R895" s="149">
        <f>Q895*H895</f>
        <v>0</v>
      </c>
      <c r="S895" s="149">
        <v>0</v>
      </c>
      <c r="T895" s="150">
        <f>S895*H895</f>
        <v>0</v>
      </c>
      <c r="AR895" s="151" t="s">
        <v>287</v>
      </c>
      <c r="AT895" s="151" t="s">
        <v>148</v>
      </c>
      <c r="AU895" s="151" t="s">
        <v>153</v>
      </c>
      <c r="AY895" s="17" t="s">
        <v>145</v>
      </c>
      <c r="BE895" s="152">
        <f>IF(N895="základná",J895,0)</f>
        <v>0</v>
      </c>
      <c r="BF895" s="152">
        <f>IF(N895="znížená",J895,0)</f>
        <v>0</v>
      </c>
      <c r="BG895" s="152">
        <f>IF(N895="zákl. prenesená",J895,0)</f>
        <v>0</v>
      </c>
      <c r="BH895" s="152">
        <f>IF(N895="zníž. prenesená",J895,0)</f>
        <v>0</v>
      </c>
      <c r="BI895" s="152">
        <f>IF(N895="nulová",J895,0)</f>
        <v>0</v>
      </c>
      <c r="BJ895" s="17" t="s">
        <v>153</v>
      </c>
      <c r="BK895" s="152">
        <f>ROUND(I895*H895,2)</f>
        <v>0</v>
      </c>
      <c r="BL895" s="17" t="s">
        <v>287</v>
      </c>
      <c r="BM895" s="151" t="s">
        <v>919</v>
      </c>
    </row>
    <row r="896" spans="2:65" s="11" customFormat="1" ht="22.9" customHeight="1">
      <c r="B896" s="127"/>
      <c r="D896" s="128" t="s">
        <v>74</v>
      </c>
      <c r="E896" s="137" t="s">
        <v>920</v>
      </c>
      <c r="F896" s="137" t="s">
        <v>921</v>
      </c>
      <c r="I896" s="130"/>
      <c r="J896" s="138">
        <f>BK896</f>
        <v>0</v>
      </c>
      <c r="L896" s="127"/>
      <c r="M896" s="132"/>
      <c r="P896" s="133">
        <f>SUM(P897:P915)</f>
        <v>0</v>
      </c>
      <c r="R896" s="133">
        <f>SUM(R897:R915)</f>
        <v>0.21179999999999999</v>
      </c>
      <c r="T896" s="134">
        <f>SUM(T897:T915)</f>
        <v>0</v>
      </c>
      <c r="AR896" s="128" t="s">
        <v>153</v>
      </c>
      <c r="AT896" s="135" t="s">
        <v>74</v>
      </c>
      <c r="AU896" s="135" t="s">
        <v>83</v>
      </c>
      <c r="AY896" s="128" t="s">
        <v>145</v>
      </c>
      <c r="BK896" s="136">
        <f>SUM(BK897:BK915)</f>
        <v>0</v>
      </c>
    </row>
    <row r="897" spans="2:65" s="1" customFormat="1" ht="24.2" customHeight="1">
      <c r="B897" s="32"/>
      <c r="C897" s="139" t="s">
        <v>922</v>
      </c>
      <c r="D897" s="139" t="s">
        <v>148</v>
      </c>
      <c r="E897" s="140" t="s">
        <v>923</v>
      </c>
      <c r="F897" s="141" t="s">
        <v>924</v>
      </c>
      <c r="G897" s="142" t="s">
        <v>162</v>
      </c>
      <c r="H897" s="143">
        <v>75</v>
      </c>
      <c r="I897" s="144"/>
      <c r="J897" s="145">
        <f>ROUND(I897*H897,2)</f>
        <v>0</v>
      </c>
      <c r="K897" s="146"/>
      <c r="L897" s="32"/>
      <c r="M897" s="147" t="s">
        <v>1</v>
      </c>
      <c r="N897" s="148" t="s">
        <v>41</v>
      </c>
      <c r="P897" s="149">
        <f>O897*H897</f>
        <v>0</v>
      </c>
      <c r="Q897" s="149">
        <v>0</v>
      </c>
      <c r="R897" s="149">
        <f>Q897*H897</f>
        <v>0</v>
      </c>
      <c r="S897" s="149">
        <v>0</v>
      </c>
      <c r="T897" s="150">
        <f>S897*H897</f>
        <v>0</v>
      </c>
      <c r="AR897" s="151" t="s">
        <v>287</v>
      </c>
      <c r="AT897" s="151" t="s">
        <v>148</v>
      </c>
      <c r="AU897" s="151" t="s">
        <v>153</v>
      </c>
      <c r="AY897" s="17" t="s">
        <v>145</v>
      </c>
      <c r="BE897" s="152">
        <f>IF(N897="základná",J897,0)</f>
        <v>0</v>
      </c>
      <c r="BF897" s="152">
        <f>IF(N897="znížená",J897,0)</f>
        <v>0</v>
      </c>
      <c r="BG897" s="152">
        <f>IF(N897="zákl. prenesená",J897,0)</f>
        <v>0</v>
      </c>
      <c r="BH897" s="152">
        <f>IF(N897="zníž. prenesená",J897,0)</f>
        <v>0</v>
      </c>
      <c r="BI897" s="152">
        <f>IF(N897="nulová",J897,0)</f>
        <v>0</v>
      </c>
      <c r="BJ897" s="17" t="s">
        <v>153</v>
      </c>
      <c r="BK897" s="152">
        <f>ROUND(I897*H897,2)</f>
        <v>0</v>
      </c>
      <c r="BL897" s="17" t="s">
        <v>287</v>
      </c>
      <c r="BM897" s="151" t="s">
        <v>925</v>
      </c>
    </row>
    <row r="898" spans="2:65" s="12" customFormat="1">
      <c r="B898" s="153"/>
      <c r="D898" s="154" t="s">
        <v>155</v>
      </c>
      <c r="E898" s="155" t="s">
        <v>1</v>
      </c>
      <c r="F898" s="156" t="s">
        <v>926</v>
      </c>
      <c r="H898" s="157">
        <v>15</v>
      </c>
      <c r="I898" s="158"/>
      <c r="L898" s="153"/>
      <c r="M898" s="159"/>
      <c r="T898" s="160"/>
      <c r="AT898" s="155" t="s">
        <v>155</v>
      </c>
      <c r="AU898" s="155" t="s">
        <v>153</v>
      </c>
      <c r="AV898" s="12" t="s">
        <v>153</v>
      </c>
      <c r="AW898" s="12" t="s">
        <v>31</v>
      </c>
      <c r="AX898" s="12" t="s">
        <v>75</v>
      </c>
      <c r="AY898" s="155" t="s">
        <v>145</v>
      </c>
    </row>
    <row r="899" spans="2:65" s="12" customFormat="1">
      <c r="B899" s="153"/>
      <c r="D899" s="154" t="s">
        <v>155</v>
      </c>
      <c r="E899" s="155" t="s">
        <v>1</v>
      </c>
      <c r="F899" s="156" t="s">
        <v>927</v>
      </c>
      <c r="H899" s="157">
        <v>15</v>
      </c>
      <c r="I899" s="158"/>
      <c r="L899" s="153"/>
      <c r="M899" s="159"/>
      <c r="T899" s="160"/>
      <c r="AT899" s="155" t="s">
        <v>155</v>
      </c>
      <c r="AU899" s="155" t="s">
        <v>153</v>
      </c>
      <c r="AV899" s="12" t="s">
        <v>153</v>
      </c>
      <c r="AW899" s="12" t="s">
        <v>31</v>
      </c>
      <c r="AX899" s="12" t="s">
        <v>75</v>
      </c>
      <c r="AY899" s="155" t="s">
        <v>145</v>
      </c>
    </row>
    <row r="900" spans="2:65" s="12" customFormat="1">
      <c r="B900" s="153"/>
      <c r="D900" s="154" t="s">
        <v>155</v>
      </c>
      <c r="E900" s="155" t="s">
        <v>1</v>
      </c>
      <c r="F900" s="156" t="s">
        <v>928</v>
      </c>
      <c r="H900" s="157">
        <v>15</v>
      </c>
      <c r="I900" s="158"/>
      <c r="L900" s="153"/>
      <c r="M900" s="159"/>
      <c r="T900" s="160"/>
      <c r="AT900" s="155" t="s">
        <v>155</v>
      </c>
      <c r="AU900" s="155" t="s">
        <v>153</v>
      </c>
      <c r="AV900" s="12" t="s">
        <v>153</v>
      </c>
      <c r="AW900" s="12" t="s">
        <v>31</v>
      </c>
      <c r="AX900" s="12" t="s">
        <v>75</v>
      </c>
      <c r="AY900" s="155" t="s">
        <v>145</v>
      </c>
    </row>
    <row r="901" spans="2:65" s="12" customFormat="1">
      <c r="B901" s="153"/>
      <c r="D901" s="154" t="s">
        <v>155</v>
      </c>
      <c r="E901" s="155" t="s">
        <v>1</v>
      </c>
      <c r="F901" s="156" t="s">
        <v>929</v>
      </c>
      <c r="H901" s="157">
        <v>15</v>
      </c>
      <c r="I901" s="158"/>
      <c r="L901" s="153"/>
      <c r="M901" s="159"/>
      <c r="T901" s="160"/>
      <c r="AT901" s="155" t="s">
        <v>155</v>
      </c>
      <c r="AU901" s="155" t="s">
        <v>153</v>
      </c>
      <c r="AV901" s="12" t="s">
        <v>153</v>
      </c>
      <c r="AW901" s="12" t="s">
        <v>31</v>
      </c>
      <c r="AX901" s="12" t="s">
        <v>75</v>
      </c>
      <c r="AY901" s="155" t="s">
        <v>145</v>
      </c>
    </row>
    <row r="902" spans="2:65" s="12" customFormat="1">
      <c r="B902" s="153"/>
      <c r="D902" s="154" t="s">
        <v>155</v>
      </c>
      <c r="E902" s="155" t="s">
        <v>1</v>
      </c>
      <c r="F902" s="156" t="s">
        <v>930</v>
      </c>
      <c r="H902" s="157">
        <v>15</v>
      </c>
      <c r="I902" s="158"/>
      <c r="L902" s="153"/>
      <c r="M902" s="159"/>
      <c r="T902" s="160"/>
      <c r="AT902" s="155" t="s">
        <v>155</v>
      </c>
      <c r="AU902" s="155" t="s">
        <v>153</v>
      </c>
      <c r="AV902" s="12" t="s">
        <v>153</v>
      </c>
      <c r="AW902" s="12" t="s">
        <v>31</v>
      </c>
      <c r="AX902" s="12" t="s">
        <v>75</v>
      </c>
      <c r="AY902" s="155" t="s">
        <v>145</v>
      </c>
    </row>
    <row r="903" spans="2:65" s="13" customFormat="1">
      <c r="B903" s="161"/>
      <c r="D903" s="154" t="s">
        <v>155</v>
      </c>
      <c r="E903" s="162" t="s">
        <v>1</v>
      </c>
      <c r="F903" s="163" t="s">
        <v>159</v>
      </c>
      <c r="H903" s="164">
        <v>75</v>
      </c>
      <c r="I903" s="165"/>
      <c r="L903" s="161"/>
      <c r="M903" s="166"/>
      <c r="T903" s="167"/>
      <c r="AT903" s="162" t="s">
        <v>155</v>
      </c>
      <c r="AU903" s="162" t="s">
        <v>153</v>
      </c>
      <c r="AV903" s="13" t="s">
        <v>152</v>
      </c>
      <c r="AW903" s="13" t="s">
        <v>31</v>
      </c>
      <c r="AX903" s="13" t="s">
        <v>83</v>
      </c>
      <c r="AY903" s="162" t="s">
        <v>145</v>
      </c>
    </row>
    <row r="904" spans="2:65" s="1" customFormat="1" ht="24.2" customHeight="1">
      <c r="B904" s="32"/>
      <c r="C904" s="181" t="s">
        <v>931</v>
      </c>
      <c r="D904" s="181" t="s">
        <v>435</v>
      </c>
      <c r="E904" s="182" t="s">
        <v>932</v>
      </c>
      <c r="F904" s="183" t="s">
        <v>933</v>
      </c>
      <c r="G904" s="184" t="s">
        <v>162</v>
      </c>
      <c r="H904" s="185">
        <v>75</v>
      </c>
      <c r="I904" s="186"/>
      <c r="J904" s="187">
        <f>ROUND(I904*H904,2)</f>
        <v>0</v>
      </c>
      <c r="K904" s="188"/>
      <c r="L904" s="189"/>
      <c r="M904" s="190" t="s">
        <v>1</v>
      </c>
      <c r="N904" s="191" t="s">
        <v>41</v>
      </c>
      <c r="P904" s="149">
        <f>O904*H904</f>
        <v>0</v>
      </c>
      <c r="Q904" s="149">
        <v>1.2099999999999999E-3</v>
      </c>
      <c r="R904" s="149">
        <f>Q904*H904</f>
        <v>9.0749999999999997E-2</v>
      </c>
      <c r="S904" s="149">
        <v>0</v>
      </c>
      <c r="T904" s="150">
        <f>S904*H904</f>
        <v>0</v>
      </c>
      <c r="AR904" s="151" t="s">
        <v>474</v>
      </c>
      <c r="AT904" s="151" t="s">
        <v>435</v>
      </c>
      <c r="AU904" s="151" t="s">
        <v>153</v>
      </c>
      <c r="AY904" s="17" t="s">
        <v>145</v>
      </c>
      <c r="BE904" s="152">
        <f>IF(N904="základná",J904,0)</f>
        <v>0</v>
      </c>
      <c r="BF904" s="152">
        <f>IF(N904="znížená",J904,0)</f>
        <v>0</v>
      </c>
      <c r="BG904" s="152">
        <f>IF(N904="zákl. prenesená",J904,0)</f>
        <v>0</v>
      </c>
      <c r="BH904" s="152">
        <f>IF(N904="zníž. prenesená",J904,0)</f>
        <v>0</v>
      </c>
      <c r="BI904" s="152">
        <f>IF(N904="nulová",J904,0)</f>
        <v>0</v>
      </c>
      <c r="BJ904" s="17" t="s">
        <v>153</v>
      </c>
      <c r="BK904" s="152">
        <f>ROUND(I904*H904,2)</f>
        <v>0</v>
      </c>
      <c r="BL904" s="17" t="s">
        <v>287</v>
      </c>
      <c r="BM904" s="151" t="s">
        <v>934</v>
      </c>
    </row>
    <row r="905" spans="2:65" s="1" customFormat="1" ht="24.2" customHeight="1">
      <c r="B905" s="32"/>
      <c r="C905" s="139" t="s">
        <v>935</v>
      </c>
      <c r="D905" s="139" t="s">
        <v>148</v>
      </c>
      <c r="E905" s="140" t="s">
        <v>936</v>
      </c>
      <c r="F905" s="141" t="s">
        <v>937</v>
      </c>
      <c r="G905" s="142" t="s">
        <v>162</v>
      </c>
      <c r="H905" s="143">
        <v>40</v>
      </c>
      <c r="I905" s="144"/>
      <c r="J905" s="145">
        <f>ROUND(I905*H905,2)</f>
        <v>0</v>
      </c>
      <c r="K905" s="146"/>
      <c r="L905" s="32"/>
      <c r="M905" s="147" t="s">
        <v>1</v>
      </c>
      <c r="N905" s="148" t="s">
        <v>41</v>
      </c>
      <c r="P905" s="149">
        <f>O905*H905</f>
        <v>0</v>
      </c>
      <c r="Q905" s="149">
        <v>0</v>
      </c>
      <c r="R905" s="149">
        <f>Q905*H905</f>
        <v>0</v>
      </c>
      <c r="S905" s="149">
        <v>0</v>
      </c>
      <c r="T905" s="150">
        <f>S905*H905</f>
        <v>0</v>
      </c>
      <c r="AR905" s="151" t="s">
        <v>287</v>
      </c>
      <c r="AT905" s="151" t="s">
        <v>148</v>
      </c>
      <c r="AU905" s="151" t="s">
        <v>153</v>
      </c>
      <c r="AY905" s="17" t="s">
        <v>145</v>
      </c>
      <c r="BE905" s="152">
        <f>IF(N905="základná",J905,0)</f>
        <v>0</v>
      </c>
      <c r="BF905" s="152">
        <f>IF(N905="znížená",J905,0)</f>
        <v>0</v>
      </c>
      <c r="BG905" s="152">
        <f>IF(N905="zákl. prenesená",J905,0)</f>
        <v>0</v>
      </c>
      <c r="BH905" s="152">
        <f>IF(N905="zníž. prenesená",J905,0)</f>
        <v>0</v>
      </c>
      <c r="BI905" s="152">
        <f>IF(N905="nulová",J905,0)</f>
        <v>0</v>
      </c>
      <c r="BJ905" s="17" t="s">
        <v>153</v>
      </c>
      <c r="BK905" s="152">
        <f>ROUND(I905*H905,2)</f>
        <v>0</v>
      </c>
      <c r="BL905" s="17" t="s">
        <v>287</v>
      </c>
      <c r="BM905" s="151" t="s">
        <v>938</v>
      </c>
    </row>
    <row r="906" spans="2:65" s="12" customFormat="1">
      <c r="B906" s="153"/>
      <c r="D906" s="154" t="s">
        <v>155</v>
      </c>
      <c r="E906" s="155" t="s">
        <v>1</v>
      </c>
      <c r="F906" s="156" t="s">
        <v>939</v>
      </c>
      <c r="H906" s="157">
        <v>8</v>
      </c>
      <c r="I906" s="158"/>
      <c r="L906" s="153"/>
      <c r="M906" s="159"/>
      <c r="T906" s="160"/>
      <c r="AT906" s="155" t="s">
        <v>155</v>
      </c>
      <c r="AU906" s="155" t="s">
        <v>153</v>
      </c>
      <c r="AV906" s="12" t="s">
        <v>153</v>
      </c>
      <c r="AW906" s="12" t="s">
        <v>31</v>
      </c>
      <c r="AX906" s="12" t="s">
        <v>75</v>
      </c>
      <c r="AY906" s="155" t="s">
        <v>145</v>
      </c>
    </row>
    <row r="907" spans="2:65" s="12" customFormat="1">
      <c r="B907" s="153"/>
      <c r="D907" s="154" t="s">
        <v>155</v>
      </c>
      <c r="E907" s="155" t="s">
        <v>1</v>
      </c>
      <c r="F907" s="156" t="s">
        <v>940</v>
      </c>
      <c r="H907" s="157">
        <v>8</v>
      </c>
      <c r="I907" s="158"/>
      <c r="L907" s="153"/>
      <c r="M907" s="159"/>
      <c r="T907" s="160"/>
      <c r="AT907" s="155" t="s">
        <v>155</v>
      </c>
      <c r="AU907" s="155" t="s">
        <v>153</v>
      </c>
      <c r="AV907" s="12" t="s">
        <v>153</v>
      </c>
      <c r="AW907" s="12" t="s">
        <v>31</v>
      </c>
      <c r="AX907" s="12" t="s">
        <v>75</v>
      </c>
      <c r="AY907" s="155" t="s">
        <v>145</v>
      </c>
    </row>
    <row r="908" spans="2:65" s="12" customFormat="1">
      <c r="B908" s="153"/>
      <c r="D908" s="154" t="s">
        <v>155</v>
      </c>
      <c r="E908" s="155" t="s">
        <v>1</v>
      </c>
      <c r="F908" s="156" t="s">
        <v>941</v>
      </c>
      <c r="H908" s="157">
        <v>8</v>
      </c>
      <c r="I908" s="158"/>
      <c r="L908" s="153"/>
      <c r="M908" s="159"/>
      <c r="T908" s="160"/>
      <c r="AT908" s="155" t="s">
        <v>155</v>
      </c>
      <c r="AU908" s="155" t="s">
        <v>153</v>
      </c>
      <c r="AV908" s="12" t="s">
        <v>153</v>
      </c>
      <c r="AW908" s="12" t="s">
        <v>31</v>
      </c>
      <c r="AX908" s="12" t="s">
        <v>75</v>
      </c>
      <c r="AY908" s="155" t="s">
        <v>145</v>
      </c>
    </row>
    <row r="909" spans="2:65" s="12" customFormat="1">
      <c r="B909" s="153"/>
      <c r="D909" s="154" t="s">
        <v>155</v>
      </c>
      <c r="E909" s="155" t="s">
        <v>1</v>
      </c>
      <c r="F909" s="156" t="s">
        <v>942</v>
      </c>
      <c r="H909" s="157">
        <v>8</v>
      </c>
      <c r="I909" s="158"/>
      <c r="L909" s="153"/>
      <c r="M909" s="159"/>
      <c r="T909" s="160"/>
      <c r="AT909" s="155" t="s">
        <v>155</v>
      </c>
      <c r="AU909" s="155" t="s">
        <v>153</v>
      </c>
      <c r="AV909" s="12" t="s">
        <v>153</v>
      </c>
      <c r="AW909" s="12" t="s">
        <v>31</v>
      </c>
      <c r="AX909" s="12" t="s">
        <v>75</v>
      </c>
      <c r="AY909" s="155" t="s">
        <v>145</v>
      </c>
    </row>
    <row r="910" spans="2:65" s="12" customFormat="1">
      <c r="B910" s="153"/>
      <c r="D910" s="154" t="s">
        <v>155</v>
      </c>
      <c r="E910" s="155" t="s">
        <v>1</v>
      </c>
      <c r="F910" s="156" t="s">
        <v>943</v>
      </c>
      <c r="H910" s="157">
        <v>8</v>
      </c>
      <c r="I910" s="158"/>
      <c r="L910" s="153"/>
      <c r="M910" s="159"/>
      <c r="T910" s="160"/>
      <c r="AT910" s="155" t="s">
        <v>155</v>
      </c>
      <c r="AU910" s="155" t="s">
        <v>153</v>
      </c>
      <c r="AV910" s="12" t="s">
        <v>153</v>
      </c>
      <c r="AW910" s="12" t="s">
        <v>31</v>
      </c>
      <c r="AX910" s="12" t="s">
        <v>75</v>
      </c>
      <c r="AY910" s="155" t="s">
        <v>145</v>
      </c>
    </row>
    <row r="911" spans="2:65" s="13" customFormat="1">
      <c r="B911" s="161"/>
      <c r="D911" s="154" t="s">
        <v>155</v>
      </c>
      <c r="E911" s="162" t="s">
        <v>1</v>
      </c>
      <c r="F911" s="163" t="s">
        <v>159</v>
      </c>
      <c r="H911" s="164">
        <v>40</v>
      </c>
      <c r="I911" s="165"/>
      <c r="L911" s="161"/>
      <c r="M911" s="166"/>
      <c r="T911" s="167"/>
      <c r="AT911" s="162" t="s">
        <v>155</v>
      </c>
      <c r="AU911" s="162" t="s">
        <v>153</v>
      </c>
      <c r="AV911" s="13" t="s">
        <v>152</v>
      </c>
      <c r="AW911" s="13" t="s">
        <v>31</v>
      </c>
      <c r="AX911" s="13" t="s">
        <v>83</v>
      </c>
      <c r="AY911" s="162" t="s">
        <v>145</v>
      </c>
    </row>
    <row r="912" spans="2:65" s="1" customFormat="1" ht="24.2" customHeight="1">
      <c r="B912" s="32"/>
      <c r="C912" s="181" t="s">
        <v>944</v>
      </c>
      <c r="D912" s="181" t="s">
        <v>435</v>
      </c>
      <c r="E912" s="182" t="s">
        <v>945</v>
      </c>
      <c r="F912" s="183" t="s">
        <v>946</v>
      </c>
      <c r="G912" s="184" t="s">
        <v>162</v>
      </c>
      <c r="H912" s="185">
        <v>40</v>
      </c>
      <c r="I912" s="186"/>
      <c r="J912" s="187">
        <f>ROUND(I912*H912,2)</f>
        <v>0</v>
      </c>
      <c r="K912" s="188"/>
      <c r="L912" s="189"/>
      <c r="M912" s="190" t="s">
        <v>1</v>
      </c>
      <c r="N912" s="191" t="s">
        <v>41</v>
      </c>
      <c r="P912" s="149">
        <f>O912*H912</f>
        <v>0</v>
      </c>
      <c r="Q912" s="149">
        <v>2.3700000000000001E-3</v>
      </c>
      <c r="R912" s="149">
        <f>Q912*H912</f>
        <v>9.4800000000000009E-2</v>
      </c>
      <c r="S912" s="149">
        <v>0</v>
      </c>
      <c r="T912" s="150">
        <f>S912*H912</f>
        <v>0</v>
      </c>
      <c r="AR912" s="151" t="s">
        <v>474</v>
      </c>
      <c r="AT912" s="151" t="s">
        <v>435</v>
      </c>
      <c r="AU912" s="151" t="s">
        <v>153</v>
      </c>
      <c r="AY912" s="17" t="s">
        <v>145</v>
      </c>
      <c r="BE912" s="152">
        <f>IF(N912="základná",J912,0)</f>
        <v>0</v>
      </c>
      <c r="BF912" s="152">
        <f>IF(N912="znížená",J912,0)</f>
        <v>0</v>
      </c>
      <c r="BG912" s="152">
        <f>IF(N912="zákl. prenesená",J912,0)</f>
        <v>0</v>
      </c>
      <c r="BH912" s="152">
        <f>IF(N912="zníž. prenesená",J912,0)</f>
        <v>0</v>
      </c>
      <c r="BI912" s="152">
        <f>IF(N912="nulová",J912,0)</f>
        <v>0</v>
      </c>
      <c r="BJ912" s="17" t="s">
        <v>153</v>
      </c>
      <c r="BK912" s="152">
        <f>ROUND(I912*H912,2)</f>
        <v>0</v>
      </c>
      <c r="BL912" s="17" t="s">
        <v>287</v>
      </c>
      <c r="BM912" s="151" t="s">
        <v>947</v>
      </c>
    </row>
    <row r="913" spans="2:65" s="1" customFormat="1" ht="33" customHeight="1">
      <c r="B913" s="32"/>
      <c r="C913" s="139" t="s">
        <v>948</v>
      </c>
      <c r="D913" s="139" t="s">
        <v>148</v>
      </c>
      <c r="E913" s="140" t="s">
        <v>949</v>
      </c>
      <c r="F913" s="141" t="s">
        <v>950</v>
      </c>
      <c r="G913" s="142" t="s">
        <v>162</v>
      </c>
      <c r="H913" s="143">
        <v>15</v>
      </c>
      <c r="I913" s="144"/>
      <c r="J913" s="145">
        <f>ROUND(I913*H913,2)</f>
        <v>0</v>
      </c>
      <c r="K913" s="146"/>
      <c r="L913" s="32"/>
      <c r="M913" s="147" t="s">
        <v>1</v>
      </c>
      <c r="N913" s="148" t="s">
        <v>41</v>
      </c>
      <c r="P913" s="149">
        <f>O913*H913</f>
        <v>0</v>
      </c>
      <c r="Q913" s="149">
        <v>1.75E-3</v>
      </c>
      <c r="R913" s="149">
        <f>Q913*H913</f>
        <v>2.6249999999999999E-2</v>
      </c>
      <c r="S913" s="149">
        <v>0</v>
      </c>
      <c r="T913" s="150">
        <f>S913*H913</f>
        <v>0</v>
      </c>
      <c r="AR913" s="151" t="s">
        <v>287</v>
      </c>
      <c r="AT913" s="151" t="s">
        <v>148</v>
      </c>
      <c r="AU913" s="151" t="s">
        <v>153</v>
      </c>
      <c r="AY913" s="17" t="s">
        <v>145</v>
      </c>
      <c r="BE913" s="152">
        <f>IF(N913="základná",J913,0)</f>
        <v>0</v>
      </c>
      <c r="BF913" s="152">
        <f>IF(N913="znížená",J913,0)</f>
        <v>0</v>
      </c>
      <c r="BG913" s="152">
        <f>IF(N913="zákl. prenesená",J913,0)</f>
        <v>0</v>
      </c>
      <c r="BH913" s="152">
        <f>IF(N913="zníž. prenesená",J913,0)</f>
        <v>0</v>
      </c>
      <c r="BI913" s="152">
        <f>IF(N913="nulová",J913,0)</f>
        <v>0</v>
      </c>
      <c r="BJ913" s="17" t="s">
        <v>153</v>
      </c>
      <c r="BK913" s="152">
        <f>ROUND(I913*H913,2)</f>
        <v>0</v>
      </c>
      <c r="BL913" s="17" t="s">
        <v>287</v>
      </c>
      <c r="BM913" s="151" t="s">
        <v>951</v>
      </c>
    </row>
    <row r="914" spans="2:65" s="12" customFormat="1">
      <c r="B914" s="153"/>
      <c r="D914" s="154" t="s">
        <v>155</v>
      </c>
      <c r="E914" s="155" t="s">
        <v>1</v>
      </c>
      <c r="F914" s="156" t="s">
        <v>952</v>
      </c>
      <c r="H914" s="157">
        <v>15</v>
      </c>
      <c r="I914" s="158"/>
      <c r="L914" s="153"/>
      <c r="M914" s="159"/>
      <c r="T914" s="160"/>
      <c r="AT914" s="155" t="s">
        <v>155</v>
      </c>
      <c r="AU914" s="155" t="s">
        <v>153</v>
      </c>
      <c r="AV914" s="12" t="s">
        <v>153</v>
      </c>
      <c r="AW914" s="12" t="s">
        <v>31</v>
      </c>
      <c r="AX914" s="12" t="s">
        <v>83</v>
      </c>
      <c r="AY914" s="155" t="s">
        <v>145</v>
      </c>
    </row>
    <row r="915" spans="2:65" s="1" customFormat="1" ht="24.2" customHeight="1">
      <c r="B915" s="32"/>
      <c r="C915" s="139" t="s">
        <v>953</v>
      </c>
      <c r="D915" s="139" t="s">
        <v>148</v>
      </c>
      <c r="E915" s="140" t="s">
        <v>954</v>
      </c>
      <c r="F915" s="141" t="s">
        <v>955</v>
      </c>
      <c r="G915" s="142" t="s">
        <v>918</v>
      </c>
      <c r="H915" s="192"/>
      <c r="I915" s="144"/>
      <c r="J915" s="145">
        <f>ROUND(I915*H915,2)</f>
        <v>0</v>
      </c>
      <c r="K915" s="146"/>
      <c r="L915" s="32"/>
      <c r="M915" s="147" t="s">
        <v>1</v>
      </c>
      <c r="N915" s="148" t="s">
        <v>41</v>
      </c>
      <c r="P915" s="149">
        <f>O915*H915</f>
        <v>0</v>
      </c>
      <c r="Q915" s="149">
        <v>0</v>
      </c>
      <c r="R915" s="149">
        <f>Q915*H915</f>
        <v>0</v>
      </c>
      <c r="S915" s="149">
        <v>0</v>
      </c>
      <c r="T915" s="150">
        <f>S915*H915</f>
        <v>0</v>
      </c>
      <c r="AR915" s="151" t="s">
        <v>287</v>
      </c>
      <c r="AT915" s="151" t="s">
        <v>148</v>
      </c>
      <c r="AU915" s="151" t="s">
        <v>153</v>
      </c>
      <c r="AY915" s="17" t="s">
        <v>145</v>
      </c>
      <c r="BE915" s="152">
        <f>IF(N915="základná",J915,0)</f>
        <v>0</v>
      </c>
      <c r="BF915" s="152">
        <f>IF(N915="znížená",J915,0)</f>
        <v>0</v>
      </c>
      <c r="BG915" s="152">
        <f>IF(N915="zákl. prenesená",J915,0)</f>
        <v>0</v>
      </c>
      <c r="BH915" s="152">
        <f>IF(N915="zníž. prenesená",J915,0)</f>
        <v>0</v>
      </c>
      <c r="BI915" s="152">
        <f>IF(N915="nulová",J915,0)</f>
        <v>0</v>
      </c>
      <c r="BJ915" s="17" t="s">
        <v>153</v>
      </c>
      <c r="BK915" s="152">
        <f>ROUND(I915*H915,2)</f>
        <v>0</v>
      </c>
      <c r="BL915" s="17" t="s">
        <v>287</v>
      </c>
      <c r="BM915" s="151" t="s">
        <v>956</v>
      </c>
    </row>
    <row r="916" spans="2:65" s="11" customFormat="1" ht="22.9" customHeight="1">
      <c r="B916" s="127"/>
      <c r="D916" s="128" t="s">
        <v>74</v>
      </c>
      <c r="E916" s="137" t="s">
        <v>957</v>
      </c>
      <c r="F916" s="137" t="s">
        <v>958</v>
      </c>
      <c r="I916" s="130"/>
      <c r="J916" s="138">
        <f>BK916</f>
        <v>0</v>
      </c>
      <c r="L916" s="127"/>
      <c r="M916" s="132"/>
      <c r="P916" s="133">
        <f>SUM(P917:P929)</f>
        <v>0</v>
      </c>
      <c r="R916" s="133">
        <f>SUM(R917:R929)</f>
        <v>0.34442183400000004</v>
      </c>
      <c r="T916" s="134">
        <f>SUM(T917:T929)</f>
        <v>0</v>
      </c>
      <c r="AR916" s="128" t="s">
        <v>153</v>
      </c>
      <c r="AT916" s="135" t="s">
        <v>74</v>
      </c>
      <c r="AU916" s="135" t="s">
        <v>83</v>
      </c>
      <c r="AY916" s="128" t="s">
        <v>145</v>
      </c>
      <c r="BK916" s="136">
        <f>SUM(BK917:BK929)</f>
        <v>0</v>
      </c>
    </row>
    <row r="917" spans="2:65" s="1" customFormat="1" ht="37.9" customHeight="1">
      <c r="B917" s="32"/>
      <c r="C917" s="139" t="s">
        <v>959</v>
      </c>
      <c r="D917" s="139" t="s">
        <v>148</v>
      </c>
      <c r="E917" s="140" t="s">
        <v>960</v>
      </c>
      <c r="F917" s="141" t="s">
        <v>961</v>
      </c>
      <c r="G917" s="142" t="s">
        <v>188</v>
      </c>
      <c r="H917" s="143">
        <v>11.7</v>
      </c>
      <c r="I917" s="144"/>
      <c r="J917" s="145">
        <f>ROUND(I917*H917,2)</f>
        <v>0</v>
      </c>
      <c r="K917" s="146"/>
      <c r="L917" s="32"/>
      <c r="M917" s="147" t="s">
        <v>1</v>
      </c>
      <c r="N917" s="148" t="s">
        <v>41</v>
      </c>
      <c r="P917" s="149">
        <f>O917*H917</f>
        <v>0</v>
      </c>
      <c r="Q917" s="149">
        <v>1.8480199999999999E-3</v>
      </c>
      <c r="R917" s="149">
        <f>Q917*H917</f>
        <v>2.1621833999999996E-2</v>
      </c>
      <c r="S917" s="149">
        <v>0</v>
      </c>
      <c r="T917" s="150">
        <f>S917*H917</f>
        <v>0</v>
      </c>
      <c r="AR917" s="151" t="s">
        <v>287</v>
      </c>
      <c r="AT917" s="151" t="s">
        <v>148</v>
      </c>
      <c r="AU917" s="151" t="s">
        <v>153</v>
      </c>
      <c r="AY917" s="17" t="s">
        <v>145</v>
      </c>
      <c r="BE917" s="152">
        <f>IF(N917="základná",J917,0)</f>
        <v>0</v>
      </c>
      <c r="BF917" s="152">
        <f>IF(N917="znížená",J917,0)</f>
        <v>0</v>
      </c>
      <c r="BG917" s="152">
        <f>IF(N917="zákl. prenesená",J917,0)</f>
        <v>0</v>
      </c>
      <c r="BH917" s="152">
        <f>IF(N917="zníž. prenesená",J917,0)</f>
        <v>0</v>
      </c>
      <c r="BI917" s="152">
        <f>IF(N917="nulová",J917,0)</f>
        <v>0</v>
      </c>
      <c r="BJ917" s="17" t="s">
        <v>153</v>
      </c>
      <c r="BK917" s="152">
        <f>ROUND(I917*H917,2)</f>
        <v>0</v>
      </c>
      <c r="BL917" s="17" t="s">
        <v>287</v>
      </c>
      <c r="BM917" s="151" t="s">
        <v>962</v>
      </c>
    </row>
    <row r="918" spans="2:65" s="12" customFormat="1">
      <c r="B918" s="153"/>
      <c r="D918" s="154" t="s">
        <v>155</v>
      </c>
      <c r="E918" s="155" t="s">
        <v>1</v>
      </c>
      <c r="F918" s="156" t="s">
        <v>963</v>
      </c>
      <c r="H918" s="157">
        <v>4.5</v>
      </c>
      <c r="I918" s="158"/>
      <c r="L918" s="153"/>
      <c r="M918" s="159"/>
      <c r="T918" s="160"/>
      <c r="AT918" s="155" t="s">
        <v>155</v>
      </c>
      <c r="AU918" s="155" t="s">
        <v>153</v>
      </c>
      <c r="AV918" s="12" t="s">
        <v>153</v>
      </c>
      <c r="AW918" s="12" t="s">
        <v>31</v>
      </c>
      <c r="AX918" s="12" t="s">
        <v>75</v>
      </c>
      <c r="AY918" s="155" t="s">
        <v>145</v>
      </c>
    </row>
    <row r="919" spans="2:65" s="12" customFormat="1">
      <c r="B919" s="153"/>
      <c r="D919" s="154" t="s">
        <v>155</v>
      </c>
      <c r="E919" s="155" t="s">
        <v>1</v>
      </c>
      <c r="F919" s="156" t="s">
        <v>964</v>
      </c>
      <c r="H919" s="157">
        <v>7.2</v>
      </c>
      <c r="I919" s="158"/>
      <c r="L919" s="153"/>
      <c r="M919" s="159"/>
      <c r="T919" s="160"/>
      <c r="AT919" s="155" t="s">
        <v>155</v>
      </c>
      <c r="AU919" s="155" t="s">
        <v>153</v>
      </c>
      <c r="AV919" s="12" t="s">
        <v>153</v>
      </c>
      <c r="AW919" s="12" t="s">
        <v>31</v>
      </c>
      <c r="AX919" s="12" t="s">
        <v>75</v>
      </c>
      <c r="AY919" s="155" t="s">
        <v>145</v>
      </c>
    </row>
    <row r="920" spans="2:65" s="13" customFormat="1">
      <c r="B920" s="161"/>
      <c r="D920" s="154" t="s">
        <v>155</v>
      </c>
      <c r="E920" s="162" t="s">
        <v>1</v>
      </c>
      <c r="F920" s="163" t="s">
        <v>159</v>
      </c>
      <c r="H920" s="164">
        <v>11.7</v>
      </c>
      <c r="I920" s="165"/>
      <c r="L920" s="161"/>
      <c r="M920" s="166"/>
      <c r="T920" s="167"/>
      <c r="AT920" s="162" t="s">
        <v>155</v>
      </c>
      <c r="AU920" s="162" t="s">
        <v>153</v>
      </c>
      <c r="AV920" s="13" t="s">
        <v>152</v>
      </c>
      <c r="AW920" s="13" t="s">
        <v>31</v>
      </c>
      <c r="AX920" s="13" t="s">
        <v>83</v>
      </c>
      <c r="AY920" s="162" t="s">
        <v>145</v>
      </c>
    </row>
    <row r="921" spans="2:65" s="1" customFormat="1" ht="37.9" customHeight="1">
      <c r="B921" s="32"/>
      <c r="C921" s="181" t="s">
        <v>965</v>
      </c>
      <c r="D921" s="181" t="s">
        <v>435</v>
      </c>
      <c r="E921" s="182" t="s">
        <v>966</v>
      </c>
      <c r="F921" s="183" t="s">
        <v>967</v>
      </c>
      <c r="G921" s="184" t="s">
        <v>162</v>
      </c>
      <c r="H921" s="185">
        <v>3</v>
      </c>
      <c r="I921" s="186"/>
      <c r="J921" s="187">
        <f>ROUND(I921*H921,2)</f>
        <v>0</v>
      </c>
      <c r="K921" s="188"/>
      <c r="L921" s="189"/>
      <c r="M921" s="190" t="s">
        <v>1</v>
      </c>
      <c r="N921" s="191" t="s">
        <v>41</v>
      </c>
      <c r="P921" s="149">
        <f>O921*H921</f>
        <v>0</v>
      </c>
      <c r="Q921" s="149">
        <v>1.7399999999999999E-2</v>
      </c>
      <c r="R921" s="149">
        <f>Q921*H921</f>
        <v>5.2199999999999996E-2</v>
      </c>
      <c r="S921" s="149">
        <v>0</v>
      </c>
      <c r="T921" s="150">
        <f>S921*H921</f>
        <v>0</v>
      </c>
      <c r="AR921" s="151" t="s">
        <v>474</v>
      </c>
      <c r="AT921" s="151" t="s">
        <v>435</v>
      </c>
      <c r="AU921" s="151" t="s">
        <v>153</v>
      </c>
      <c r="AY921" s="17" t="s">
        <v>145</v>
      </c>
      <c r="BE921" s="152">
        <f>IF(N921="základná",J921,0)</f>
        <v>0</v>
      </c>
      <c r="BF921" s="152">
        <f>IF(N921="znížená",J921,0)</f>
        <v>0</v>
      </c>
      <c r="BG921" s="152">
        <f>IF(N921="zákl. prenesená",J921,0)</f>
        <v>0</v>
      </c>
      <c r="BH921" s="152">
        <f>IF(N921="zníž. prenesená",J921,0)</f>
        <v>0</v>
      </c>
      <c r="BI921" s="152">
        <f>IF(N921="nulová",J921,0)</f>
        <v>0</v>
      </c>
      <c r="BJ921" s="17" t="s">
        <v>153</v>
      </c>
      <c r="BK921" s="152">
        <f>ROUND(I921*H921,2)</f>
        <v>0</v>
      </c>
      <c r="BL921" s="17" t="s">
        <v>287</v>
      </c>
      <c r="BM921" s="151" t="s">
        <v>968</v>
      </c>
    </row>
    <row r="922" spans="2:65" s="1" customFormat="1" ht="49.15" customHeight="1">
      <c r="B922" s="32"/>
      <c r="C922" s="181" t="s">
        <v>969</v>
      </c>
      <c r="D922" s="181" t="s">
        <v>435</v>
      </c>
      <c r="E922" s="182" t="s">
        <v>970</v>
      </c>
      <c r="F922" s="183" t="s">
        <v>971</v>
      </c>
      <c r="G922" s="184" t="s">
        <v>162</v>
      </c>
      <c r="H922" s="185">
        <v>3</v>
      </c>
      <c r="I922" s="186"/>
      <c r="J922" s="187">
        <f>ROUND(I922*H922,2)</f>
        <v>0</v>
      </c>
      <c r="K922" s="188"/>
      <c r="L922" s="189"/>
      <c r="M922" s="190" t="s">
        <v>1</v>
      </c>
      <c r="N922" s="191" t="s">
        <v>41</v>
      </c>
      <c r="P922" s="149">
        <f>O922*H922</f>
        <v>0</v>
      </c>
      <c r="Q922" s="149">
        <v>1.7399999999999999E-2</v>
      </c>
      <c r="R922" s="149">
        <f>Q922*H922</f>
        <v>5.2199999999999996E-2</v>
      </c>
      <c r="S922" s="149">
        <v>0</v>
      </c>
      <c r="T922" s="150">
        <f>S922*H922</f>
        <v>0</v>
      </c>
      <c r="AR922" s="151" t="s">
        <v>474</v>
      </c>
      <c r="AT922" s="151" t="s">
        <v>435</v>
      </c>
      <c r="AU922" s="151" t="s">
        <v>153</v>
      </c>
      <c r="AY922" s="17" t="s">
        <v>145</v>
      </c>
      <c r="BE922" s="152">
        <f>IF(N922="základná",J922,0)</f>
        <v>0</v>
      </c>
      <c r="BF922" s="152">
        <f>IF(N922="znížená",J922,0)</f>
        <v>0</v>
      </c>
      <c r="BG922" s="152">
        <f>IF(N922="zákl. prenesená",J922,0)</f>
        <v>0</v>
      </c>
      <c r="BH922" s="152">
        <f>IF(N922="zníž. prenesená",J922,0)</f>
        <v>0</v>
      </c>
      <c r="BI922" s="152">
        <f>IF(N922="nulová",J922,0)</f>
        <v>0</v>
      </c>
      <c r="BJ922" s="17" t="s">
        <v>153</v>
      </c>
      <c r="BK922" s="152">
        <f>ROUND(I922*H922,2)</f>
        <v>0</v>
      </c>
      <c r="BL922" s="17" t="s">
        <v>287</v>
      </c>
      <c r="BM922" s="151" t="s">
        <v>972</v>
      </c>
    </row>
    <row r="923" spans="2:65" s="1" customFormat="1" ht="16.5" customHeight="1">
      <c r="B923" s="32"/>
      <c r="C923" s="139" t="s">
        <v>973</v>
      </c>
      <c r="D923" s="139" t="s">
        <v>148</v>
      </c>
      <c r="E923" s="140" t="s">
        <v>974</v>
      </c>
      <c r="F923" s="141" t="s">
        <v>975</v>
      </c>
      <c r="G923" s="142" t="s">
        <v>162</v>
      </c>
      <c r="H923" s="143">
        <v>39</v>
      </c>
      <c r="I923" s="144"/>
      <c r="J923" s="145">
        <f>ROUND(I923*H923,2)</f>
        <v>0</v>
      </c>
      <c r="K923" s="146"/>
      <c r="L923" s="32"/>
      <c r="M923" s="147" t="s">
        <v>1</v>
      </c>
      <c r="N923" s="148" t="s">
        <v>41</v>
      </c>
      <c r="P923" s="149">
        <f>O923*H923</f>
        <v>0</v>
      </c>
      <c r="Q923" s="149">
        <v>0</v>
      </c>
      <c r="R923" s="149">
        <f>Q923*H923</f>
        <v>0</v>
      </c>
      <c r="S923" s="149">
        <v>0</v>
      </c>
      <c r="T923" s="150">
        <f>S923*H923</f>
        <v>0</v>
      </c>
      <c r="AR923" s="151" t="s">
        <v>287</v>
      </c>
      <c r="AT923" s="151" t="s">
        <v>148</v>
      </c>
      <c r="AU923" s="151" t="s">
        <v>153</v>
      </c>
      <c r="AY923" s="17" t="s">
        <v>145</v>
      </c>
      <c r="BE923" s="152">
        <f>IF(N923="základná",J923,0)</f>
        <v>0</v>
      </c>
      <c r="BF923" s="152">
        <f>IF(N923="znížená",J923,0)</f>
        <v>0</v>
      </c>
      <c r="BG923" s="152">
        <f>IF(N923="zákl. prenesená",J923,0)</f>
        <v>0</v>
      </c>
      <c r="BH923" s="152">
        <f>IF(N923="zníž. prenesená",J923,0)</f>
        <v>0</v>
      </c>
      <c r="BI923" s="152">
        <f>IF(N923="nulová",J923,0)</f>
        <v>0</v>
      </c>
      <c r="BJ923" s="17" t="s">
        <v>153</v>
      </c>
      <c r="BK923" s="152">
        <f>ROUND(I923*H923,2)</f>
        <v>0</v>
      </c>
      <c r="BL923" s="17" t="s">
        <v>287</v>
      </c>
      <c r="BM923" s="151" t="s">
        <v>976</v>
      </c>
    </row>
    <row r="924" spans="2:65" s="12" customFormat="1">
      <c r="B924" s="153"/>
      <c r="D924" s="154" t="s">
        <v>155</v>
      </c>
      <c r="E924" s="155" t="s">
        <v>1</v>
      </c>
      <c r="F924" s="156" t="s">
        <v>977</v>
      </c>
      <c r="H924" s="157">
        <v>11</v>
      </c>
      <c r="I924" s="158"/>
      <c r="L924" s="153"/>
      <c r="M924" s="159"/>
      <c r="T924" s="160"/>
      <c r="AT924" s="155" t="s">
        <v>155</v>
      </c>
      <c r="AU924" s="155" t="s">
        <v>153</v>
      </c>
      <c r="AV924" s="12" t="s">
        <v>153</v>
      </c>
      <c r="AW924" s="12" t="s">
        <v>31</v>
      </c>
      <c r="AX924" s="12" t="s">
        <v>75</v>
      </c>
      <c r="AY924" s="155" t="s">
        <v>145</v>
      </c>
    </row>
    <row r="925" spans="2:65" s="12" customFormat="1">
      <c r="B925" s="153"/>
      <c r="D925" s="154" t="s">
        <v>155</v>
      </c>
      <c r="E925" s="155" t="s">
        <v>1</v>
      </c>
      <c r="F925" s="156" t="s">
        <v>978</v>
      </c>
      <c r="H925" s="157">
        <v>14</v>
      </c>
      <c r="I925" s="158"/>
      <c r="L925" s="153"/>
      <c r="M925" s="159"/>
      <c r="T925" s="160"/>
      <c r="AT925" s="155" t="s">
        <v>155</v>
      </c>
      <c r="AU925" s="155" t="s">
        <v>153</v>
      </c>
      <c r="AV925" s="12" t="s">
        <v>153</v>
      </c>
      <c r="AW925" s="12" t="s">
        <v>31</v>
      </c>
      <c r="AX925" s="12" t="s">
        <v>75</v>
      </c>
      <c r="AY925" s="155" t="s">
        <v>145</v>
      </c>
    </row>
    <row r="926" spans="2:65" s="12" customFormat="1">
      <c r="B926" s="153"/>
      <c r="D926" s="154" t="s">
        <v>155</v>
      </c>
      <c r="E926" s="155" t="s">
        <v>1</v>
      </c>
      <c r="F926" s="156" t="s">
        <v>979</v>
      </c>
      <c r="H926" s="157">
        <v>14</v>
      </c>
      <c r="I926" s="158"/>
      <c r="L926" s="153"/>
      <c r="M926" s="159"/>
      <c r="T926" s="160"/>
      <c r="AT926" s="155" t="s">
        <v>155</v>
      </c>
      <c r="AU926" s="155" t="s">
        <v>153</v>
      </c>
      <c r="AV926" s="12" t="s">
        <v>153</v>
      </c>
      <c r="AW926" s="12" t="s">
        <v>31</v>
      </c>
      <c r="AX926" s="12" t="s">
        <v>75</v>
      </c>
      <c r="AY926" s="155" t="s">
        <v>145</v>
      </c>
    </row>
    <row r="927" spans="2:65" s="13" customFormat="1">
      <c r="B927" s="161"/>
      <c r="D927" s="154" t="s">
        <v>155</v>
      </c>
      <c r="E927" s="162" t="s">
        <v>1</v>
      </c>
      <c r="F927" s="163" t="s">
        <v>159</v>
      </c>
      <c r="H927" s="164">
        <v>39</v>
      </c>
      <c r="I927" s="165"/>
      <c r="L927" s="161"/>
      <c r="M927" s="166"/>
      <c r="T927" s="167"/>
      <c r="AT927" s="162" t="s">
        <v>155</v>
      </c>
      <c r="AU927" s="162" t="s">
        <v>153</v>
      </c>
      <c r="AV927" s="13" t="s">
        <v>152</v>
      </c>
      <c r="AW927" s="13" t="s">
        <v>31</v>
      </c>
      <c r="AX927" s="13" t="s">
        <v>83</v>
      </c>
      <c r="AY927" s="162" t="s">
        <v>145</v>
      </c>
    </row>
    <row r="928" spans="2:65" s="1" customFormat="1" ht="24.2" customHeight="1">
      <c r="B928" s="32"/>
      <c r="C928" s="181" t="s">
        <v>980</v>
      </c>
      <c r="D928" s="181" t="s">
        <v>435</v>
      </c>
      <c r="E928" s="182" t="s">
        <v>981</v>
      </c>
      <c r="F928" s="183" t="s">
        <v>982</v>
      </c>
      <c r="G928" s="184" t="s">
        <v>162</v>
      </c>
      <c r="H928" s="185">
        <v>39</v>
      </c>
      <c r="I928" s="186"/>
      <c r="J928" s="187">
        <f>ROUND(I928*H928,2)</f>
        <v>0</v>
      </c>
      <c r="K928" s="188"/>
      <c r="L928" s="189"/>
      <c r="M928" s="190" t="s">
        <v>1</v>
      </c>
      <c r="N928" s="191" t="s">
        <v>41</v>
      </c>
      <c r="P928" s="149">
        <f>O928*H928</f>
        <v>0</v>
      </c>
      <c r="Q928" s="149">
        <v>5.5999999999999999E-3</v>
      </c>
      <c r="R928" s="149">
        <f>Q928*H928</f>
        <v>0.21840000000000001</v>
      </c>
      <c r="S928" s="149">
        <v>0</v>
      </c>
      <c r="T928" s="150">
        <f>S928*H928</f>
        <v>0</v>
      </c>
      <c r="AR928" s="151" t="s">
        <v>474</v>
      </c>
      <c r="AT928" s="151" t="s">
        <v>435</v>
      </c>
      <c r="AU928" s="151" t="s">
        <v>153</v>
      </c>
      <c r="AY928" s="17" t="s">
        <v>145</v>
      </c>
      <c r="BE928" s="152">
        <f>IF(N928="základná",J928,0)</f>
        <v>0</v>
      </c>
      <c r="BF928" s="152">
        <f>IF(N928="znížená",J928,0)</f>
        <v>0</v>
      </c>
      <c r="BG928" s="152">
        <f>IF(N928="zákl. prenesená",J928,0)</f>
        <v>0</v>
      </c>
      <c r="BH928" s="152">
        <f>IF(N928="zníž. prenesená",J928,0)</f>
        <v>0</v>
      </c>
      <c r="BI928" s="152">
        <f>IF(N928="nulová",J928,0)</f>
        <v>0</v>
      </c>
      <c r="BJ928" s="17" t="s">
        <v>153</v>
      </c>
      <c r="BK928" s="152">
        <f>ROUND(I928*H928,2)</f>
        <v>0</v>
      </c>
      <c r="BL928" s="17" t="s">
        <v>287</v>
      </c>
      <c r="BM928" s="151" t="s">
        <v>983</v>
      </c>
    </row>
    <row r="929" spans="2:65" s="1" customFormat="1" ht="24.2" customHeight="1">
      <c r="B929" s="32"/>
      <c r="C929" s="139" t="s">
        <v>984</v>
      </c>
      <c r="D929" s="139" t="s">
        <v>148</v>
      </c>
      <c r="E929" s="140" t="s">
        <v>985</v>
      </c>
      <c r="F929" s="141" t="s">
        <v>986</v>
      </c>
      <c r="G929" s="142" t="s">
        <v>918</v>
      </c>
      <c r="H929" s="192"/>
      <c r="I929" s="144"/>
      <c r="J929" s="145">
        <f>ROUND(I929*H929,2)</f>
        <v>0</v>
      </c>
      <c r="K929" s="146"/>
      <c r="L929" s="32"/>
      <c r="M929" s="147" t="s">
        <v>1</v>
      </c>
      <c r="N929" s="148" t="s">
        <v>41</v>
      </c>
      <c r="P929" s="149">
        <f>O929*H929</f>
        <v>0</v>
      </c>
      <c r="Q929" s="149">
        <v>0</v>
      </c>
      <c r="R929" s="149">
        <f>Q929*H929</f>
        <v>0</v>
      </c>
      <c r="S929" s="149">
        <v>0</v>
      </c>
      <c r="T929" s="150">
        <f>S929*H929</f>
        <v>0</v>
      </c>
      <c r="AR929" s="151" t="s">
        <v>287</v>
      </c>
      <c r="AT929" s="151" t="s">
        <v>148</v>
      </c>
      <c r="AU929" s="151" t="s">
        <v>153</v>
      </c>
      <c r="AY929" s="17" t="s">
        <v>145</v>
      </c>
      <c r="BE929" s="152">
        <f>IF(N929="základná",J929,0)</f>
        <v>0</v>
      </c>
      <c r="BF929" s="152">
        <f>IF(N929="znížená",J929,0)</f>
        <v>0</v>
      </c>
      <c r="BG929" s="152">
        <f>IF(N929="zákl. prenesená",J929,0)</f>
        <v>0</v>
      </c>
      <c r="BH929" s="152">
        <f>IF(N929="zníž. prenesená",J929,0)</f>
        <v>0</v>
      </c>
      <c r="BI929" s="152">
        <f>IF(N929="nulová",J929,0)</f>
        <v>0</v>
      </c>
      <c r="BJ929" s="17" t="s">
        <v>153</v>
      </c>
      <c r="BK929" s="152">
        <f>ROUND(I929*H929,2)</f>
        <v>0</v>
      </c>
      <c r="BL929" s="17" t="s">
        <v>287</v>
      </c>
      <c r="BM929" s="151" t="s">
        <v>987</v>
      </c>
    </row>
    <row r="930" spans="2:65" s="11" customFormat="1" ht="22.9" customHeight="1">
      <c r="B930" s="127"/>
      <c r="D930" s="128" t="s">
        <v>74</v>
      </c>
      <c r="E930" s="137" t="s">
        <v>988</v>
      </c>
      <c r="F930" s="137" t="s">
        <v>989</v>
      </c>
      <c r="I930" s="130"/>
      <c r="J930" s="138">
        <f>BK930</f>
        <v>0</v>
      </c>
      <c r="L930" s="127"/>
      <c r="M930" s="132"/>
      <c r="P930" s="133">
        <f>SUM(P931:P997)</f>
        <v>0</v>
      </c>
      <c r="R930" s="133">
        <f>SUM(R931:R997)</f>
        <v>21.953956006000002</v>
      </c>
      <c r="T930" s="134">
        <f>SUM(T931:T997)</f>
        <v>0</v>
      </c>
      <c r="AR930" s="128" t="s">
        <v>153</v>
      </c>
      <c r="AT930" s="135" t="s">
        <v>74</v>
      </c>
      <c r="AU930" s="135" t="s">
        <v>83</v>
      </c>
      <c r="AY930" s="128" t="s">
        <v>145</v>
      </c>
      <c r="BK930" s="136">
        <f>SUM(BK931:BK997)</f>
        <v>0</v>
      </c>
    </row>
    <row r="931" spans="2:65" s="1" customFormat="1" ht="49.15" customHeight="1">
      <c r="B931" s="32"/>
      <c r="C931" s="139" t="s">
        <v>990</v>
      </c>
      <c r="D931" s="139" t="s">
        <v>148</v>
      </c>
      <c r="E931" s="140" t="s">
        <v>991</v>
      </c>
      <c r="F931" s="141" t="s">
        <v>992</v>
      </c>
      <c r="G931" s="142" t="s">
        <v>188</v>
      </c>
      <c r="H931" s="143">
        <v>163.06200000000001</v>
      </c>
      <c r="I931" s="144"/>
      <c r="J931" s="145">
        <f>ROUND(I931*H931,2)</f>
        <v>0</v>
      </c>
      <c r="K931" s="146"/>
      <c r="L931" s="32"/>
      <c r="M931" s="147" t="s">
        <v>1</v>
      </c>
      <c r="N931" s="148" t="s">
        <v>41</v>
      </c>
      <c r="P931" s="149">
        <f>O931*H931</f>
        <v>0</v>
      </c>
      <c r="Q931" s="149">
        <v>1.1820000000000001E-2</v>
      </c>
      <c r="R931" s="149">
        <f>Q931*H931</f>
        <v>1.9273928400000002</v>
      </c>
      <c r="S931" s="149">
        <v>0</v>
      </c>
      <c r="T931" s="150">
        <f>S931*H931</f>
        <v>0</v>
      </c>
      <c r="AR931" s="151" t="s">
        <v>287</v>
      </c>
      <c r="AT931" s="151" t="s">
        <v>148</v>
      </c>
      <c r="AU931" s="151" t="s">
        <v>153</v>
      </c>
      <c r="AY931" s="17" t="s">
        <v>145</v>
      </c>
      <c r="BE931" s="152">
        <f>IF(N931="základná",J931,0)</f>
        <v>0</v>
      </c>
      <c r="BF931" s="152">
        <f>IF(N931="znížená",J931,0)</f>
        <v>0</v>
      </c>
      <c r="BG931" s="152">
        <f>IF(N931="zákl. prenesená",J931,0)</f>
        <v>0</v>
      </c>
      <c r="BH931" s="152">
        <f>IF(N931="zníž. prenesená",J931,0)</f>
        <v>0</v>
      </c>
      <c r="BI931" s="152">
        <f>IF(N931="nulová",J931,0)</f>
        <v>0</v>
      </c>
      <c r="BJ931" s="17" t="s">
        <v>153</v>
      </c>
      <c r="BK931" s="152">
        <f>ROUND(I931*H931,2)</f>
        <v>0</v>
      </c>
      <c r="BL931" s="17" t="s">
        <v>287</v>
      </c>
      <c r="BM931" s="151" t="s">
        <v>993</v>
      </c>
    </row>
    <row r="932" spans="2:65" s="14" customFormat="1">
      <c r="B932" s="168"/>
      <c r="D932" s="154" t="s">
        <v>155</v>
      </c>
      <c r="E932" s="169" t="s">
        <v>1</v>
      </c>
      <c r="F932" s="170" t="s">
        <v>994</v>
      </c>
      <c r="H932" s="169" t="s">
        <v>1</v>
      </c>
      <c r="I932" s="171"/>
      <c r="L932" s="168"/>
      <c r="M932" s="172"/>
      <c r="T932" s="173"/>
      <c r="AT932" s="169" t="s">
        <v>155</v>
      </c>
      <c r="AU932" s="169" t="s">
        <v>153</v>
      </c>
      <c r="AV932" s="14" t="s">
        <v>83</v>
      </c>
      <c r="AW932" s="14" t="s">
        <v>31</v>
      </c>
      <c r="AX932" s="14" t="s">
        <v>75</v>
      </c>
      <c r="AY932" s="169" t="s">
        <v>145</v>
      </c>
    </row>
    <row r="933" spans="2:65" s="12" customFormat="1">
      <c r="B933" s="153"/>
      <c r="D933" s="154" t="s">
        <v>155</v>
      </c>
      <c r="E933" s="155" t="s">
        <v>1</v>
      </c>
      <c r="F933" s="156" t="s">
        <v>995</v>
      </c>
      <c r="H933" s="157">
        <v>1.7549999999999999</v>
      </c>
      <c r="I933" s="158"/>
      <c r="L933" s="153"/>
      <c r="M933" s="159"/>
      <c r="T933" s="160"/>
      <c r="AT933" s="155" t="s">
        <v>155</v>
      </c>
      <c r="AU933" s="155" t="s">
        <v>153</v>
      </c>
      <c r="AV933" s="12" t="s">
        <v>153</v>
      </c>
      <c r="AW933" s="12" t="s">
        <v>31</v>
      </c>
      <c r="AX933" s="12" t="s">
        <v>75</v>
      </c>
      <c r="AY933" s="155" t="s">
        <v>145</v>
      </c>
    </row>
    <row r="934" spans="2:65" s="12" customFormat="1">
      <c r="B934" s="153"/>
      <c r="D934" s="154" t="s">
        <v>155</v>
      </c>
      <c r="E934" s="155" t="s">
        <v>1</v>
      </c>
      <c r="F934" s="156" t="s">
        <v>996</v>
      </c>
      <c r="H934" s="157">
        <v>1.121</v>
      </c>
      <c r="I934" s="158"/>
      <c r="L934" s="153"/>
      <c r="M934" s="159"/>
      <c r="T934" s="160"/>
      <c r="AT934" s="155" t="s">
        <v>155</v>
      </c>
      <c r="AU934" s="155" t="s">
        <v>153</v>
      </c>
      <c r="AV934" s="12" t="s">
        <v>153</v>
      </c>
      <c r="AW934" s="12" t="s">
        <v>31</v>
      </c>
      <c r="AX934" s="12" t="s">
        <v>75</v>
      </c>
      <c r="AY934" s="155" t="s">
        <v>145</v>
      </c>
    </row>
    <row r="935" spans="2:65" s="12" customFormat="1">
      <c r="B935" s="153"/>
      <c r="D935" s="154" t="s">
        <v>155</v>
      </c>
      <c r="E935" s="155" t="s">
        <v>1</v>
      </c>
      <c r="F935" s="156" t="s">
        <v>997</v>
      </c>
      <c r="H935" s="157">
        <v>1.593</v>
      </c>
      <c r="I935" s="158"/>
      <c r="L935" s="153"/>
      <c r="M935" s="159"/>
      <c r="T935" s="160"/>
      <c r="AT935" s="155" t="s">
        <v>155</v>
      </c>
      <c r="AU935" s="155" t="s">
        <v>153</v>
      </c>
      <c r="AV935" s="12" t="s">
        <v>153</v>
      </c>
      <c r="AW935" s="12" t="s">
        <v>31</v>
      </c>
      <c r="AX935" s="12" t="s">
        <v>75</v>
      </c>
      <c r="AY935" s="155" t="s">
        <v>145</v>
      </c>
    </row>
    <row r="936" spans="2:65" s="12" customFormat="1">
      <c r="B936" s="153"/>
      <c r="D936" s="154" t="s">
        <v>155</v>
      </c>
      <c r="E936" s="155" t="s">
        <v>1</v>
      </c>
      <c r="F936" s="156" t="s">
        <v>998</v>
      </c>
      <c r="H936" s="157">
        <v>1.7549999999999999</v>
      </c>
      <c r="I936" s="158"/>
      <c r="L936" s="153"/>
      <c r="M936" s="159"/>
      <c r="T936" s="160"/>
      <c r="AT936" s="155" t="s">
        <v>155</v>
      </c>
      <c r="AU936" s="155" t="s">
        <v>153</v>
      </c>
      <c r="AV936" s="12" t="s">
        <v>153</v>
      </c>
      <c r="AW936" s="12" t="s">
        <v>31</v>
      </c>
      <c r="AX936" s="12" t="s">
        <v>75</v>
      </c>
      <c r="AY936" s="155" t="s">
        <v>145</v>
      </c>
    </row>
    <row r="937" spans="2:65" s="12" customFormat="1">
      <c r="B937" s="153"/>
      <c r="D937" s="154" t="s">
        <v>155</v>
      </c>
      <c r="E937" s="155" t="s">
        <v>1</v>
      </c>
      <c r="F937" s="156" t="s">
        <v>999</v>
      </c>
      <c r="H937" s="157">
        <v>1.593</v>
      </c>
      <c r="I937" s="158"/>
      <c r="L937" s="153"/>
      <c r="M937" s="159"/>
      <c r="T937" s="160"/>
      <c r="AT937" s="155" t="s">
        <v>155</v>
      </c>
      <c r="AU937" s="155" t="s">
        <v>153</v>
      </c>
      <c r="AV937" s="12" t="s">
        <v>153</v>
      </c>
      <c r="AW937" s="12" t="s">
        <v>31</v>
      </c>
      <c r="AX937" s="12" t="s">
        <v>75</v>
      </c>
      <c r="AY937" s="155" t="s">
        <v>145</v>
      </c>
    </row>
    <row r="938" spans="2:65" s="12" customFormat="1">
      <c r="B938" s="153"/>
      <c r="D938" s="154" t="s">
        <v>155</v>
      </c>
      <c r="E938" s="155" t="s">
        <v>1</v>
      </c>
      <c r="F938" s="156" t="s">
        <v>1000</v>
      </c>
      <c r="H938" s="157">
        <v>1.593</v>
      </c>
      <c r="I938" s="158"/>
      <c r="L938" s="153"/>
      <c r="M938" s="159"/>
      <c r="T938" s="160"/>
      <c r="AT938" s="155" t="s">
        <v>155</v>
      </c>
      <c r="AU938" s="155" t="s">
        <v>153</v>
      </c>
      <c r="AV938" s="12" t="s">
        <v>153</v>
      </c>
      <c r="AW938" s="12" t="s">
        <v>31</v>
      </c>
      <c r="AX938" s="12" t="s">
        <v>75</v>
      </c>
      <c r="AY938" s="155" t="s">
        <v>145</v>
      </c>
    </row>
    <row r="939" spans="2:65" s="12" customFormat="1">
      <c r="B939" s="153"/>
      <c r="D939" s="154" t="s">
        <v>155</v>
      </c>
      <c r="E939" s="155" t="s">
        <v>1</v>
      </c>
      <c r="F939" s="156" t="s">
        <v>1001</v>
      </c>
      <c r="H939" s="157">
        <v>1.3640000000000001</v>
      </c>
      <c r="I939" s="158"/>
      <c r="L939" s="153"/>
      <c r="M939" s="159"/>
      <c r="T939" s="160"/>
      <c r="AT939" s="155" t="s">
        <v>155</v>
      </c>
      <c r="AU939" s="155" t="s">
        <v>153</v>
      </c>
      <c r="AV939" s="12" t="s">
        <v>153</v>
      </c>
      <c r="AW939" s="12" t="s">
        <v>31</v>
      </c>
      <c r="AX939" s="12" t="s">
        <v>75</v>
      </c>
      <c r="AY939" s="155" t="s">
        <v>145</v>
      </c>
    </row>
    <row r="940" spans="2:65" s="12" customFormat="1">
      <c r="B940" s="153"/>
      <c r="D940" s="154" t="s">
        <v>155</v>
      </c>
      <c r="E940" s="155" t="s">
        <v>1</v>
      </c>
      <c r="F940" s="156" t="s">
        <v>1002</v>
      </c>
      <c r="H940" s="157">
        <v>1.593</v>
      </c>
      <c r="I940" s="158"/>
      <c r="L940" s="153"/>
      <c r="M940" s="159"/>
      <c r="T940" s="160"/>
      <c r="AT940" s="155" t="s">
        <v>155</v>
      </c>
      <c r="AU940" s="155" t="s">
        <v>153</v>
      </c>
      <c r="AV940" s="12" t="s">
        <v>153</v>
      </c>
      <c r="AW940" s="12" t="s">
        <v>31</v>
      </c>
      <c r="AX940" s="12" t="s">
        <v>75</v>
      </c>
      <c r="AY940" s="155" t="s">
        <v>145</v>
      </c>
    </row>
    <row r="941" spans="2:65" s="12" customFormat="1">
      <c r="B941" s="153"/>
      <c r="D941" s="154" t="s">
        <v>155</v>
      </c>
      <c r="E941" s="155" t="s">
        <v>1</v>
      </c>
      <c r="F941" s="156" t="s">
        <v>1003</v>
      </c>
      <c r="H941" s="157">
        <v>1.4039999999999999</v>
      </c>
      <c r="I941" s="158"/>
      <c r="L941" s="153"/>
      <c r="M941" s="159"/>
      <c r="T941" s="160"/>
      <c r="AT941" s="155" t="s">
        <v>155</v>
      </c>
      <c r="AU941" s="155" t="s">
        <v>153</v>
      </c>
      <c r="AV941" s="12" t="s">
        <v>153</v>
      </c>
      <c r="AW941" s="12" t="s">
        <v>31</v>
      </c>
      <c r="AX941" s="12" t="s">
        <v>75</v>
      </c>
      <c r="AY941" s="155" t="s">
        <v>145</v>
      </c>
    </row>
    <row r="942" spans="2:65" s="12" customFormat="1">
      <c r="B942" s="153"/>
      <c r="D942" s="154" t="s">
        <v>155</v>
      </c>
      <c r="E942" s="155" t="s">
        <v>1</v>
      </c>
      <c r="F942" s="156" t="s">
        <v>1004</v>
      </c>
      <c r="H942" s="157">
        <v>1.677</v>
      </c>
      <c r="I942" s="158"/>
      <c r="L942" s="153"/>
      <c r="M942" s="159"/>
      <c r="T942" s="160"/>
      <c r="AT942" s="155" t="s">
        <v>155</v>
      </c>
      <c r="AU942" s="155" t="s">
        <v>153</v>
      </c>
      <c r="AV942" s="12" t="s">
        <v>153</v>
      </c>
      <c r="AW942" s="12" t="s">
        <v>31</v>
      </c>
      <c r="AX942" s="12" t="s">
        <v>75</v>
      </c>
      <c r="AY942" s="155" t="s">
        <v>145</v>
      </c>
    </row>
    <row r="943" spans="2:65" s="12" customFormat="1">
      <c r="B943" s="153"/>
      <c r="D943" s="154" t="s">
        <v>155</v>
      </c>
      <c r="E943" s="155" t="s">
        <v>1</v>
      </c>
      <c r="F943" s="156" t="s">
        <v>1005</v>
      </c>
      <c r="H943" s="157">
        <v>1.62</v>
      </c>
      <c r="I943" s="158"/>
      <c r="L943" s="153"/>
      <c r="M943" s="159"/>
      <c r="T943" s="160"/>
      <c r="AT943" s="155" t="s">
        <v>155</v>
      </c>
      <c r="AU943" s="155" t="s">
        <v>153</v>
      </c>
      <c r="AV943" s="12" t="s">
        <v>153</v>
      </c>
      <c r="AW943" s="12" t="s">
        <v>31</v>
      </c>
      <c r="AX943" s="12" t="s">
        <v>75</v>
      </c>
      <c r="AY943" s="155" t="s">
        <v>145</v>
      </c>
    </row>
    <row r="944" spans="2:65" s="12" customFormat="1">
      <c r="B944" s="153"/>
      <c r="D944" s="154" t="s">
        <v>155</v>
      </c>
      <c r="E944" s="155" t="s">
        <v>1</v>
      </c>
      <c r="F944" s="156" t="s">
        <v>1006</v>
      </c>
      <c r="H944" s="157">
        <v>1.121</v>
      </c>
      <c r="I944" s="158"/>
      <c r="L944" s="153"/>
      <c r="M944" s="159"/>
      <c r="T944" s="160"/>
      <c r="AT944" s="155" t="s">
        <v>155</v>
      </c>
      <c r="AU944" s="155" t="s">
        <v>153</v>
      </c>
      <c r="AV944" s="12" t="s">
        <v>153</v>
      </c>
      <c r="AW944" s="12" t="s">
        <v>31</v>
      </c>
      <c r="AX944" s="12" t="s">
        <v>75</v>
      </c>
      <c r="AY944" s="155" t="s">
        <v>145</v>
      </c>
    </row>
    <row r="945" spans="2:51" s="12" customFormat="1">
      <c r="B945" s="153"/>
      <c r="D945" s="154" t="s">
        <v>155</v>
      </c>
      <c r="E945" s="155" t="s">
        <v>1</v>
      </c>
      <c r="F945" s="156" t="s">
        <v>1007</v>
      </c>
      <c r="H945" s="157">
        <v>1.593</v>
      </c>
      <c r="I945" s="158"/>
      <c r="L945" s="153"/>
      <c r="M945" s="159"/>
      <c r="T945" s="160"/>
      <c r="AT945" s="155" t="s">
        <v>155</v>
      </c>
      <c r="AU945" s="155" t="s">
        <v>153</v>
      </c>
      <c r="AV945" s="12" t="s">
        <v>153</v>
      </c>
      <c r="AW945" s="12" t="s">
        <v>31</v>
      </c>
      <c r="AX945" s="12" t="s">
        <v>75</v>
      </c>
      <c r="AY945" s="155" t="s">
        <v>145</v>
      </c>
    </row>
    <row r="946" spans="2:51" s="12" customFormat="1">
      <c r="B946" s="153"/>
      <c r="D946" s="154" t="s">
        <v>155</v>
      </c>
      <c r="E946" s="155" t="s">
        <v>1</v>
      </c>
      <c r="F946" s="156" t="s">
        <v>1008</v>
      </c>
      <c r="H946" s="157">
        <v>1.7549999999999999</v>
      </c>
      <c r="I946" s="158"/>
      <c r="L946" s="153"/>
      <c r="M946" s="159"/>
      <c r="T946" s="160"/>
      <c r="AT946" s="155" t="s">
        <v>155</v>
      </c>
      <c r="AU946" s="155" t="s">
        <v>153</v>
      </c>
      <c r="AV946" s="12" t="s">
        <v>153</v>
      </c>
      <c r="AW946" s="12" t="s">
        <v>31</v>
      </c>
      <c r="AX946" s="12" t="s">
        <v>75</v>
      </c>
      <c r="AY946" s="155" t="s">
        <v>145</v>
      </c>
    </row>
    <row r="947" spans="2:51" s="12" customFormat="1">
      <c r="B947" s="153"/>
      <c r="D947" s="154" t="s">
        <v>155</v>
      </c>
      <c r="E947" s="155" t="s">
        <v>1</v>
      </c>
      <c r="F947" s="156" t="s">
        <v>1009</v>
      </c>
      <c r="H947" s="157">
        <v>1.593</v>
      </c>
      <c r="I947" s="158"/>
      <c r="L947" s="153"/>
      <c r="M947" s="159"/>
      <c r="T947" s="160"/>
      <c r="AT947" s="155" t="s">
        <v>155</v>
      </c>
      <c r="AU947" s="155" t="s">
        <v>153</v>
      </c>
      <c r="AV947" s="12" t="s">
        <v>153</v>
      </c>
      <c r="AW947" s="12" t="s">
        <v>31</v>
      </c>
      <c r="AX947" s="12" t="s">
        <v>75</v>
      </c>
      <c r="AY947" s="155" t="s">
        <v>145</v>
      </c>
    </row>
    <row r="948" spans="2:51" s="12" customFormat="1">
      <c r="B948" s="153"/>
      <c r="D948" s="154" t="s">
        <v>155</v>
      </c>
      <c r="E948" s="155" t="s">
        <v>1</v>
      </c>
      <c r="F948" s="156" t="s">
        <v>1010</v>
      </c>
      <c r="H948" s="157">
        <v>1.593</v>
      </c>
      <c r="I948" s="158"/>
      <c r="L948" s="153"/>
      <c r="M948" s="159"/>
      <c r="T948" s="160"/>
      <c r="AT948" s="155" t="s">
        <v>155</v>
      </c>
      <c r="AU948" s="155" t="s">
        <v>153</v>
      </c>
      <c r="AV948" s="12" t="s">
        <v>153</v>
      </c>
      <c r="AW948" s="12" t="s">
        <v>31</v>
      </c>
      <c r="AX948" s="12" t="s">
        <v>75</v>
      </c>
      <c r="AY948" s="155" t="s">
        <v>145</v>
      </c>
    </row>
    <row r="949" spans="2:51" s="12" customFormat="1">
      <c r="B949" s="153"/>
      <c r="D949" s="154" t="s">
        <v>155</v>
      </c>
      <c r="E949" s="155" t="s">
        <v>1</v>
      </c>
      <c r="F949" s="156" t="s">
        <v>1011</v>
      </c>
      <c r="H949" s="157">
        <v>1.3640000000000001</v>
      </c>
      <c r="I949" s="158"/>
      <c r="L949" s="153"/>
      <c r="M949" s="159"/>
      <c r="T949" s="160"/>
      <c r="AT949" s="155" t="s">
        <v>155</v>
      </c>
      <c r="AU949" s="155" t="s">
        <v>153</v>
      </c>
      <c r="AV949" s="12" t="s">
        <v>153</v>
      </c>
      <c r="AW949" s="12" t="s">
        <v>31</v>
      </c>
      <c r="AX949" s="12" t="s">
        <v>75</v>
      </c>
      <c r="AY949" s="155" t="s">
        <v>145</v>
      </c>
    </row>
    <row r="950" spans="2:51" s="12" customFormat="1">
      <c r="B950" s="153"/>
      <c r="D950" s="154" t="s">
        <v>155</v>
      </c>
      <c r="E950" s="155" t="s">
        <v>1</v>
      </c>
      <c r="F950" s="156" t="s">
        <v>1012</v>
      </c>
      <c r="H950" s="157">
        <v>1.593</v>
      </c>
      <c r="I950" s="158"/>
      <c r="L950" s="153"/>
      <c r="M950" s="159"/>
      <c r="T950" s="160"/>
      <c r="AT950" s="155" t="s">
        <v>155</v>
      </c>
      <c r="AU950" s="155" t="s">
        <v>153</v>
      </c>
      <c r="AV950" s="12" t="s">
        <v>153</v>
      </c>
      <c r="AW950" s="12" t="s">
        <v>31</v>
      </c>
      <c r="AX950" s="12" t="s">
        <v>75</v>
      </c>
      <c r="AY950" s="155" t="s">
        <v>145</v>
      </c>
    </row>
    <row r="951" spans="2:51" s="12" customFormat="1">
      <c r="B951" s="153"/>
      <c r="D951" s="154" t="s">
        <v>155</v>
      </c>
      <c r="E951" s="155" t="s">
        <v>1</v>
      </c>
      <c r="F951" s="156" t="s">
        <v>1013</v>
      </c>
      <c r="H951" s="157">
        <v>1.593</v>
      </c>
      <c r="I951" s="158"/>
      <c r="L951" s="153"/>
      <c r="M951" s="159"/>
      <c r="T951" s="160"/>
      <c r="AT951" s="155" t="s">
        <v>155</v>
      </c>
      <c r="AU951" s="155" t="s">
        <v>153</v>
      </c>
      <c r="AV951" s="12" t="s">
        <v>153</v>
      </c>
      <c r="AW951" s="12" t="s">
        <v>31</v>
      </c>
      <c r="AX951" s="12" t="s">
        <v>75</v>
      </c>
      <c r="AY951" s="155" t="s">
        <v>145</v>
      </c>
    </row>
    <row r="952" spans="2:51" s="12" customFormat="1">
      <c r="B952" s="153"/>
      <c r="D952" s="154" t="s">
        <v>155</v>
      </c>
      <c r="E952" s="155" t="s">
        <v>1</v>
      </c>
      <c r="F952" s="156" t="s">
        <v>1014</v>
      </c>
      <c r="H952" s="157">
        <v>1.593</v>
      </c>
      <c r="I952" s="158"/>
      <c r="L952" s="153"/>
      <c r="M952" s="159"/>
      <c r="T952" s="160"/>
      <c r="AT952" s="155" t="s">
        <v>155</v>
      </c>
      <c r="AU952" s="155" t="s">
        <v>153</v>
      </c>
      <c r="AV952" s="12" t="s">
        <v>153</v>
      </c>
      <c r="AW952" s="12" t="s">
        <v>31</v>
      </c>
      <c r="AX952" s="12" t="s">
        <v>75</v>
      </c>
      <c r="AY952" s="155" t="s">
        <v>145</v>
      </c>
    </row>
    <row r="953" spans="2:51" s="12" customFormat="1">
      <c r="B953" s="153"/>
      <c r="D953" s="154" t="s">
        <v>155</v>
      </c>
      <c r="E953" s="155" t="s">
        <v>1</v>
      </c>
      <c r="F953" s="156" t="s">
        <v>1015</v>
      </c>
      <c r="H953" s="157">
        <v>1.4039999999999999</v>
      </c>
      <c r="I953" s="158"/>
      <c r="L953" s="153"/>
      <c r="M953" s="159"/>
      <c r="T953" s="160"/>
      <c r="AT953" s="155" t="s">
        <v>155</v>
      </c>
      <c r="AU953" s="155" t="s">
        <v>153</v>
      </c>
      <c r="AV953" s="12" t="s">
        <v>153</v>
      </c>
      <c r="AW953" s="12" t="s">
        <v>31</v>
      </c>
      <c r="AX953" s="12" t="s">
        <v>75</v>
      </c>
      <c r="AY953" s="155" t="s">
        <v>145</v>
      </c>
    </row>
    <row r="954" spans="2:51" s="12" customFormat="1">
      <c r="B954" s="153"/>
      <c r="D954" s="154" t="s">
        <v>155</v>
      </c>
      <c r="E954" s="155" t="s">
        <v>1</v>
      </c>
      <c r="F954" s="156" t="s">
        <v>1016</v>
      </c>
      <c r="H954" s="157">
        <v>1.677</v>
      </c>
      <c r="I954" s="158"/>
      <c r="L954" s="153"/>
      <c r="M954" s="159"/>
      <c r="T954" s="160"/>
      <c r="AT954" s="155" t="s">
        <v>155</v>
      </c>
      <c r="AU954" s="155" t="s">
        <v>153</v>
      </c>
      <c r="AV954" s="12" t="s">
        <v>153</v>
      </c>
      <c r="AW954" s="12" t="s">
        <v>31</v>
      </c>
      <c r="AX954" s="12" t="s">
        <v>75</v>
      </c>
      <c r="AY954" s="155" t="s">
        <v>145</v>
      </c>
    </row>
    <row r="955" spans="2:51" s="12" customFormat="1">
      <c r="B955" s="153"/>
      <c r="D955" s="154" t="s">
        <v>155</v>
      </c>
      <c r="E955" s="155" t="s">
        <v>1</v>
      </c>
      <c r="F955" s="156" t="s">
        <v>1017</v>
      </c>
      <c r="H955" s="157">
        <v>1.4179999999999999</v>
      </c>
      <c r="I955" s="158"/>
      <c r="L955" s="153"/>
      <c r="M955" s="159"/>
      <c r="T955" s="160"/>
      <c r="AT955" s="155" t="s">
        <v>155</v>
      </c>
      <c r="AU955" s="155" t="s">
        <v>153</v>
      </c>
      <c r="AV955" s="12" t="s">
        <v>153</v>
      </c>
      <c r="AW955" s="12" t="s">
        <v>31</v>
      </c>
      <c r="AX955" s="12" t="s">
        <v>75</v>
      </c>
      <c r="AY955" s="155" t="s">
        <v>145</v>
      </c>
    </row>
    <row r="956" spans="2:51" s="12" customFormat="1">
      <c r="B956" s="153"/>
      <c r="D956" s="154" t="s">
        <v>155</v>
      </c>
      <c r="E956" s="155" t="s">
        <v>1</v>
      </c>
      <c r="F956" s="156" t="s">
        <v>1018</v>
      </c>
      <c r="H956" s="157">
        <v>1.62</v>
      </c>
      <c r="I956" s="158"/>
      <c r="L956" s="153"/>
      <c r="M956" s="159"/>
      <c r="T956" s="160"/>
      <c r="AT956" s="155" t="s">
        <v>155</v>
      </c>
      <c r="AU956" s="155" t="s">
        <v>153</v>
      </c>
      <c r="AV956" s="12" t="s">
        <v>153</v>
      </c>
      <c r="AW956" s="12" t="s">
        <v>31</v>
      </c>
      <c r="AX956" s="12" t="s">
        <v>75</v>
      </c>
      <c r="AY956" s="155" t="s">
        <v>145</v>
      </c>
    </row>
    <row r="957" spans="2:51" s="12" customFormat="1">
      <c r="B957" s="153"/>
      <c r="D957" s="154" t="s">
        <v>155</v>
      </c>
      <c r="E957" s="155" t="s">
        <v>1</v>
      </c>
      <c r="F957" s="156" t="s">
        <v>1019</v>
      </c>
      <c r="H957" s="157">
        <v>1.121</v>
      </c>
      <c r="I957" s="158"/>
      <c r="L957" s="153"/>
      <c r="M957" s="159"/>
      <c r="T957" s="160"/>
      <c r="AT957" s="155" t="s">
        <v>155</v>
      </c>
      <c r="AU957" s="155" t="s">
        <v>153</v>
      </c>
      <c r="AV957" s="12" t="s">
        <v>153</v>
      </c>
      <c r="AW957" s="12" t="s">
        <v>31</v>
      </c>
      <c r="AX957" s="12" t="s">
        <v>75</v>
      </c>
      <c r="AY957" s="155" t="s">
        <v>145</v>
      </c>
    </row>
    <row r="958" spans="2:51" s="12" customFormat="1">
      <c r="B958" s="153"/>
      <c r="D958" s="154" t="s">
        <v>155</v>
      </c>
      <c r="E958" s="155" t="s">
        <v>1</v>
      </c>
      <c r="F958" s="156" t="s">
        <v>1020</v>
      </c>
      <c r="H958" s="157">
        <v>1.593</v>
      </c>
      <c r="I958" s="158"/>
      <c r="L958" s="153"/>
      <c r="M958" s="159"/>
      <c r="T958" s="160"/>
      <c r="AT958" s="155" t="s">
        <v>155</v>
      </c>
      <c r="AU958" s="155" t="s">
        <v>153</v>
      </c>
      <c r="AV958" s="12" t="s">
        <v>153</v>
      </c>
      <c r="AW958" s="12" t="s">
        <v>31</v>
      </c>
      <c r="AX958" s="12" t="s">
        <v>75</v>
      </c>
      <c r="AY958" s="155" t="s">
        <v>145</v>
      </c>
    </row>
    <row r="959" spans="2:51" s="12" customFormat="1">
      <c r="B959" s="153"/>
      <c r="D959" s="154" t="s">
        <v>155</v>
      </c>
      <c r="E959" s="155" t="s">
        <v>1</v>
      </c>
      <c r="F959" s="156" t="s">
        <v>1021</v>
      </c>
      <c r="H959" s="157">
        <v>1.7549999999999999</v>
      </c>
      <c r="I959" s="158"/>
      <c r="L959" s="153"/>
      <c r="M959" s="159"/>
      <c r="T959" s="160"/>
      <c r="AT959" s="155" t="s">
        <v>155</v>
      </c>
      <c r="AU959" s="155" t="s">
        <v>153</v>
      </c>
      <c r="AV959" s="12" t="s">
        <v>153</v>
      </c>
      <c r="AW959" s="12" t="s">
        <v>31</v>
      </c>
      <c r="AX959" s="12" t="s">
        <v>75</v>
      </c>
      <c r="AY959" s="155" t="s">
        <v>145</v>
      </c>
    </row>
    <row r="960" spans="2:51" s="12" customFormat="1">
      <c r="B960" s="153"/>
      <c r="D960" s="154" t="s">
        <v>155</v>
      </c>
      <c r="E960" s="155" t="s">
        <v>1</v>
      </c>
      <c r="F960" s="156" t="s">
        <v>1022</v>
      </c>
      <c r="H960" s="157">
        <v>1.593</v>
      </c>
      <c r="I960" s="158"/>
      <c r="L960" s="153"/>
      <c r="M960" s="159"/>
      <c r="T960" s="160"/>
      <c r="AT960" s="155" t="s">
        <v>155</v>
      </c>
      <c r="AU960" s="155" t="s">
        <v>153</v>
      </c>
      <c r="AV960" s="12" t="s">
        <v>153</v>
      </c>
      <c r="AW960" s="12" t="s">
        <v>31</v>
      </c>
      <c r="AX960" s="12" t="s">
        <v>75</v>
      </c>
      <c r="AY960" s="155" t="s">
        <v>145</v>
      </c>
    </row>
    <row r="961" spans="2:51" s="12" customFormat="1">
      <c r="B961" s="153"/>
      <c r="D961" s="154" t="s">
        <v>155</v>
      </c>
      <c r="E961" s="155" t="s">
        <v>1</v>
      </c>
      <c r="F961" s="156" t="s">
        <v>1023</v>
      </c>
      <c r="H961" s="157">
        <v>1.593</v>
      </c>
      <c r="I961" s="158"/>
      <c r="L961" s="153"/>
      <c r="M961" s="159"/>
      <c r="T961" s="160"/>
      <c r="AT961" s="155" t="s">
        <v>155</v>
      </c>
      <c r="AU961" s="155" t="s">
        <v>153</v>
      </c>
      <c r="AV961" s="12" t="s">
        <v>153</v>
      </c>
      <c r="AW961" s="12" t="s">
        <v>31</v>
      </c>
      <c r="AX961" s="12" t="s">
        <v>75</v>
      </c>
      <c r="AY961" s="155" t="s">
        <v>145</v>
      </c>
    </row>
    <row r="962" spans="2:51" s="12" customFormat="1">
      <c r="B962" s="153"/>
      <c r="D962" s="154" t="s">
        <v>155</v>
      </c>
      <c r="E962" s="155" t="s">
        <v>1</v>
      </c>
      <c r="F962" s="156" t="s">
        <v>1024</v>
      </c>
      <c r="H962" s="157">
        <v>1.121</v>
      </c>
      <c r="I962" s="158"/>
      <c r="L962" s="153"/>
      <c r="M962" s="159"/>
      <c r="T962" s="160"/>
      <c r="AT962" s="155" t="s">
        <v>155</v>
      </c>
      <c r="AU962" s="155" t="s">
        <v>153</v>
      </c>
      <c r="AV962" s="12" t="s">
        <v>153</v>
      </c>
      <c r="AW962" s="12" t="s">
        <v>31</v>
      </c>
      <c r="AX962" s="12" t="s">
        <v>75</v>
      </c>
      <c r="AY962" s="155" t="s">
        <v>145</v>
      </c>
    </row>
    <row r="963" spans="2:51" s="12" customFormat="1">
      <c r="B963" s="153"/>
      <c r="D963" s="154" t="s">
        <v>155</v>
      </c>
      <c r="E963" s="155" t="s">
        <v>1</v>
      </c>
      <c r="F963" s="156" t="s">
        <v>1025</v>
      </c>
      <c r="H963" s="157">
        <v>1.593</v>
      </c>
      <c r="I963" s="158"/>
      <c r="L963" s="153"/>
      <c r="M963" s="159"/>
      <c r="T963" s="160"/>
      <c r="AT963" s="155" t="s">
        <v>155</v>
      </c>
      <c r="AU963" s="155" t="s">
        <v>153</v>
      </c>
      <c r="AV963" s="12" t="s">
        <v>153</v>
      </c>
      <c r="AW963" s="12" t="s">
        <v>31</v>
      </c>
      <c r="AX963" s="12" t="s">
        <v>75</v>
      </c>
      <c r="AY963" s="155" t="s">
        <v>145</v>
      </c>
    </row>
    <row r="964" spans="2:51" s="12" customFormat="1">
      <c r="B964" s="153"/>
      <c r="D964" s="154" t="s">
        <v>155</v>
      </c>
      <c r="E964" s="155" t="s">
        <v>1</v>
      </c>
      <c r="F964" s="156" t="s">
        <v>1026</v>
      </c>
      <c r="H964" s="157">
        <v>1.121</v>
      </c>
      <c r="I964" s="158"/>
      <c r="L964" s="153"/>
      <c r="M964" s="159"/>
      <c r="T964" s="160"/>
      <c r="AT964" s="155" t="s">
        <v>155</v>
      </c>
      <c r="AU964" s="155" t="s">
        <v>153</v>
      </c>
      <c r="AV964" s="12" t="s">
        <v>153</v>
      </c>
      <c r="AW964" s="12" t="s">
        <v>31</v>
      </c>
      <c r="AX964" s="12" t="s">
        <v>75</v>
      </c>
      <c r="AY964" s="155" t="s">
        <v>145</v>
      </c>
    </row>
    <row r="965" spans="2:51" s="12" customFormat="1">
      <c r="B965" s="153"/>
      <c r="D965" s="154" t="s">
        <v>155</v>
      </c>
      <c r="E965" s="155" t="s">
        <v>1</v>
      </c>
      <c r="F965" s="156" t="s">
        <v>1027</v>
      </c>
      <c r="H965" s="157">
        <v>1.593</v>
      </c>
      <c r="I965" s="158"/>
      <c r="L965" s="153"/>
      <c r="M965" s="159"/>
      <c r="T965" s="160"/>
      <c r="AT965" s="155" t="s">
        <v>155</v>
      </c>
      <c r="AU965" s="155" t="s">
        <v>153</v>
      </c>
      <c r="AV965" s="12" t="s">
        <v>153</v>
      </c>
      <c r="AW965" s="12" t="s">
        <v>31</v>
      </c>
      <c r="AX965" s="12" t="s">
        <v>75</v>
      </c>
      <c r="AY965" s="155" t="s">
        <v>145</v>
      </c>
    </row>
    <row r="966" spans="2:51" s="12" customFormat="1">
      <c r="B966" s="153"/>
      <c r="D966" s="154" t="s">
        <v>155</v>
      </c>
      <c r="E966" s="155" t="s">
        <v>1</v>
      </c>
      <c r="F966" s="156" t="s">
        <v>1028</v>
      </c>
      <c r="H966" s="157">
        <v>1.4039999999999999</v>
      </c>
      <c r="I966" s="158"/>
      <c r="L966" s="153"/>
      <c r="M966" s="159"/>
      <c r="T966" s="160"/>
      <c r="AT966" s="155" t="s">
        <v>155</v>
      </c>
      <c r="AU966" s="155" t="s">
        <v>153</v>
      </c>
      <c r="AV966" s="12" t="s">
        <v>153</v>
      </c>
      <c r="AW966" s="12" t="s">
        <v>31</v>
      </c>
      <c r="AX966" s="12" t="s">
        <v>75</v>
      </c>
      <c r="AY966" s="155" t="s">
        <v>145</v>
      </c>
    </row>
    <row r="967" spans="2:51" s="12" customFormat="1">
      <c r="B967" s="153"/>
      <c r="D967" s="154" t="s">
        <v>155</v>
      </c>
      <c r="E967" s="155" t="s">
        <v>1</v>
      </c>
      <c r="F967" s="156" t="s">
        <v>1029</v>
      </c>
      <c r="H967" s="157">
        <v>1.4179999999999999</v>
      </c>
      <c r="I967" s="158"/>
      <c r="L967" s="153"/>
      <c r="M967" s="159"/>
      <c r="T967" s="160"/>
      <c r="AT967" s="155" t="s">
        <v>155</v>
      </c>
      <c r="AU967" s="155" t="s">
        <v>153</v>
      </c>
      <c r="AV967" s="12" t="s">
        <v>153</v>
      </c>
      <c r="AW967" s="12" t="s">
        <v>31</v>
      </c>
      <c r="AX967" s="12" t="s">
        <v>75</v>
      </c>
      <c r="AY967" s="155" t="s">
        <v>145</v>
      </c>
    </row>
    <row r="968" spans="2:51" s="12" customFormat="1">
      <c r="B968" s="153"/>
      <c r="D968" s="154" t="s">
        <v>155</v>
      </c>
      <c r="E968" s="155" t="s">
        <v>1</v>
      </c>
      <c r="F968" s="156" t="s">
        <v>1030</v>
      </c>
      <c r="H968" s="157">
        <v>1.4179999999999999</v>
      </c>
      <c r="I968" s="158"/>
      <c r="L968" s="153"/>
      <c r="M968" s="159"/>
      <c r="T968" s="160"/>
      <c r="AT968" s="155" t="s">
        <v>155</v>
      </c>
      <c r="AU968" s="155" t="s">
        <v>153</v>
      </c>
      <c r="AV968" s="12" t="s">
        <v>153</v>
      </c>
      <c r="AW968" s="12" t="s">
        <v>31</v>
      </c>
      <c r="AX968" s="12" t="s">
        <v>75</v>
      </c>
      <c r="AY968" s="155" t="s">
        <v>145</v>
      </c>
    </row>
    <row r="969" spans="2:51" s="15" customFormat="1">
      <c r="B969" s="174"/>
      <c r="D969" s="154" t="s">
        <v>155</v>
      </c>
      <c r="E969" s="175" t="s">
        <v>1</v>
      </c>
      <c r="F969" s="176" t="s">
        <v>220</v>
      </c>
      <c r="H969" s="177">
        <v>54.307999999999993</v>
      </c>
      <c r="I969" s="178"/>
      <c r="L969" s="174"/>
      <c r="M969" s="179"/>
      <c r="T969" s="180"/>
      <c r="AT969" s="175" t="s">
        <v>155</v>
      </c>
      <c r="AU969" s="175" t="s">
        <v>153</v>
      </c>
      <c r="AV969" s="15" t="s">
        <v>146</v>
      </c>
      <c r="AW969" s="15" t="s">
        <v>31</v>
      </c>
      <c r="AX969" s="15" t="s">
        <v>75</v>
      </c>
      <c r="AY969" s="175" t="s">
        <v>145</v>
      </c>
    </row>
    <row r="970" spans="2:51" s="14" customFormat="1">
      <c r="B970" s="168"/>
      <c r="D970" s="154" t="s">
        <v>155</v>
      </c>
      <c r="E970" s="169" t="s">
        <v>1</v>
      </c>
      <c r="F970" s="170" t="s">
        <v>1031</v>
      </c>
      <c r="H970" s="169" t="s">
        <v>1</v>
      </c>
      <c r="I970" s="171"/>
      <c r="L970" s="168"/>
      <c r="M970" s="172"/>
      <c r="T970" s="173"/>
      <c r="AT970" s="169" t="s">
        <v>155</v>
      </c>
      <c r="AU970" s="169" t="s">
        <v>153</v>
      </c>
      <c r="AV970" s="14" t="s">
        <v>83</v>
      </c>
      <c r="AW970" s="14" t="s">
        <v>31</v>
      </c>
      <c r="AX970" s="14" t="s">
        <v>75</v>
      </c>
      <c r="AY970" s="169" t="s">
        <v>145</v>
      </c>
    </row>
    <row r="971" spans="2:51" s="12" customFormat="1" ht="22.5">
      <c r="B971" s="153"/>
      <c r="D971" s="154" t="s">
        <v>155</v>
      </c>
      <c r="E971" s="155" t="s">
        <v>1</v>
      </c>
      <c r="F971" s="156" t="s">
        <v>1032</v>
      </c>
      <c r="H971" s="157">
        <v>29.827999999999999</v>
      </c>
      <c r="I971" s="158"/>
      <c r="L971" s="153"/>
      <c r="M971" s="159"/>
      <c r="T971" s="160"/>
      <c r="AT971" s="155" t="s">
        <v>155</v>
      </c>
      <c r="AU971" s="155" t="s">
        <v>153</v>
      </c>
      <c r="AV971" s="12" t="s">
        <v>153</v>
      </c>
      <c r="AW971" s="12" t="s">
        <v>31</v>
      </c>
      <c r="AX971" s="12" t="s">
        <v>75</v>
      </c>
      <c r="AY971" s="155" t="s">
        <v>145</v>
      </c>
    </row>
    <row r="972" spans="2:51" s="12" customFormat="1" ht="22.5">
      <c r="B972" s="153"/>
      <c r="D972" s="154" t="s">
        <v>155</v>
      </c>
      <c r="E972" s="155" t="s">
        <v>1</v>
      </c>
      <c r="F972" s="156" t="s">
        <v>1033</v>
      </c>
      <c r="H972" s="157">
        <v>29.827999999999999</v>
      </c>
      <c r="I972" s="158"/>
      <c r="L972" s="153"/>
      <c r="M972" s="159"/>
      <c r="T972" s="160"/>
      <c r="AT972" s="155" t="s">
        <v>155</v>
      </c>
      <c r="AU972" s="155" t="s">
        <v>153</v>
      </c>
      <c r="AV972" s="12" t="s">
        <v>153</v>
      </c>
      <c r="AW972" s="12" t="s">
        <v>31</v>
      </c>
      <c r="AX972" s="12" t="s">
        <v>75</v>
      </c>
      <c r="AY972" s="155" t="s">
        <v>145</v>
      </c>
    </row>
    <row r="973" spans="2:51" s="12" customFormat="1" ht="22.5">
      <c r="B973" s="153"/>
      <c r="D973" s="154" t="s">
        <v>155</v>
      </c>
      <c r="E973" s="155" t="s">
        <v>1</v>
      </c>
      <c r="F973" s="156" t="s">
        <v>1034</v>
      </c>
      <c r="H973" s="157">
        <v>25.486999999999998</v>
      </c>
      <c r="I973" s="158"/>
      <c r="L973" s="153"/>
      <c r="M973" s="159"/>
      <c r="T973" s="160"/>
      <c r="AT973" s="155" t="s">
        <v>155</v>
      </c>
      <c r="AU973" s="155" t="s">
        <v>153</v>
      </c>
      <c r="AV973" s="12" t="s">
        <v>153</v>
      </c>
      <c r="AW973" s="12" t="s">
        <v>31</v>
      </c>
      <c r="AX973" s="12" t="s">
        <v>75</v>
      </c>
      <c r="AY973" s="155" t="s">
        <v>145</v>
      </c>
    </row>
    <row r="974" spans="2:51" s="12" customFormat="1" ht="22.5">
      <c r="B974" s="153"/>
      <c r="D974" s="154" t="s">
        <v>155</v>
      </c>
      <c r="E974" s="155" t="s">
        <v>1</v>
      </c>
      <c r="F974" s="156" t="s">
        <v>1035</v>
      </c>
      <c r="H974" s="157">
        <v>23.611000000000001</v>
      </c>
      <c r="I974" s="158"/>
      <c r="L974" s="153"/>
      <c r="M974" s="159"/>
      <c r="T974" s="160"/>
      <c r="AT974" s="155" t="s">
        <v>155</v>
      </c>
      <c r="AU974" s="155" t="s">
        <v>153</v>
      </c>
      <c r="AV974" s="12" t="s">
        <v>153</v>
      </c>
      <c r="AW974" s="12" t="s">
        <v>31</v>
      </c>
      <c r="AX974" s="12" t="s">
        <v>75</v>
      </c>
      <c r="AY974" s="155" t="s">
        <v>145</v>
      </c>
    </row>
    <row r="975" spans="2:51" s="15" customFormat="1">
      <c r="B975" s="174"/>
      <c r="D975" s="154" t="s">
        <v>155</v>
      </c>
      <c r="E975" s="175" t="s">
        <v>1</v>
      </c>
      <c r="F975" s="176" t="s">
        <v>220</v>
      </c>
      <c r="H975" s="177">
        <v>108.754</v>
      </c>
      <c r="I975" s="178"/>
      <c r="L975" s="174"/>
      <c r="M975" s="179"/>
      <c r="T975" s="180"/>
      <c r="AT975" s="175" t="s">
        <v>155</v>
      </c>
      <c r="AU975" s="175" t="s">
        <v>153</v>
      </c>
      <c r="AV975" s="15" t="s">
        <v>146</v>
      </c>
      <c r="AW975" s="15" t="s">
        <v>31</v>
      </c>
      <c r="AX975" s="15" t="s">
        <v>75</v>
      </c>
      <c r="AY975" s="175" t="s">
        <v>145</v>
      </c>
    </row>
    <row r="976" spans="2:51" s="13" customFormat="1">
      <c r="B976" s="161"/>
      <c r="D976" s="154" t="s">
        <v>155</v>
      </c>
      <c r="E976" s="162" t="s">
        <v>1</v>
      </c>
      <c r="F976" s="163" t="s">
        <v>159</v>
      </c>
      <c r="H976" s="164">
        <v>163.06199999999998</v>
      </c>
      <c r="I976" s="165"/>
      <c r="L976" s="161"/>
      <c r="M976" s="166"/>
      <c r="T976" s="167"/>
      <c r="AT976" s="162" t="s">
        <v>155</v>
      </c>
      <c r="AU976" s="162" t="s">
        <v>153</v>
      </c>
      <c r="AV976" s="13" t="s">
        <v>152</v>
      </c>
      <c r="AW976" s="13" t="s">
        <v>31</v>
      </c>
      <c r="AX976" s="13" t="s">
        <v>83</v>
      </c>
      <c r="AY976" s="162" t="s">
        <v>145</v>
      </c>
    </row>
    <row r="977" spans="2:65" s="1" customFormat="1" ht="37.9" customHeight="1">
      <c r="B977" s="32"/>
      <c r="C977" s="139" t="s">
        <v>1036</v>
      </c>
      <c r="D977" s="139" t="s">
        <v>148</v>
      </c>
      <c r="E977" s="140" t="s">
        <v>1037</v>
      </c>
      <c r="F977" s="141" t="s">
        <v>1038</v>
      </c>
      <c r="G977" s="142" t="s">
        <v>188</v>
      </c>
      <c r="H977" s="143">
        <v>425.43</v>
      </c>
      <c r="I977" s="144"/>
      <c r="J977" s="145">
        <f>ROUND(I977*H977,2)</f>
        <v>0</v>
      </c>
      <c r="K977" s="146"/>
      <c r="L977" s="32"/>
      <c r="M977" s="147" t="s">
        <v>1</v>
      </c>
      <c r="N977" s="148" t="s">
        <v>41</v>
      </c>
      <c r="P977" s="149">
        <f>O977*H977</f>
        <v>0</v>
      </c>
      <c r="Q977" s="149">
        <v>8.1264000000000006E-3</v>
      </c>
      <c r="R977" s="149">
        <f>Q977*H977</f>
        <v>3.4572143520000003</v>
      </c>
      <c r="S977" s="149">
        <v>0</v>
      </c>
      <c r="T977" s="150">
        <f>S977*H977</f>
        <v>0</v>
      </c>
      <c r="AR977" s="151" t="s">
        <v>287</v>
      </c>
      <c r="AT977" s="151" t="s">
        <v>148</v>
      </c>
      <c r="AU977" s="151" t="s">
        <v>153</v>
      </c>
      <c r="AY977" s="17" t="s">
        <v>145</v>
      </c>
      <c r="BE977" s="152">
        <f>IF(N977="základná",J977,0)</f>
        <v>0</v>
      </c>
      <c r="BF977" s="152">
        <f>IF(N977="znížená",J977,0)</f>
        <v>0</v>
      </c>
      <c r="BG977" s="152">
        <f>IF(N977="zákl. prenesená",J977,0)</f>
        <v>0</v>
      </c>
      <c r="BH977" s="152">
        <f>IF(N977="zníž. prenesená",J977,0)</f>
        <v>0</v>
      </c>
      <c r="BI977" s="152">
        <f>IF(N977="nulová",J977,0)</f>
        <v>0</v>
      </c>
      <c r="BJ977" s="17" t="s">
        <v>153</v>
      </c>
      <c r="BK977" s="152">
        <f>ROUND(I977*H977,2)</f>
        <v>0</v>
      </c>
      <c r="BL977" s="17" t="s">
        <v>287</v>
      </c>
      <c r="BM977" s="151" t="s">
        <v>1039</v>
      </c>
    </row>
    <row r="978" spans="2:65" s="12" customFormat="1">
      <c r="B978" s="153"/>
      <c r="D978" s="154" t="s">
        <v>155</v>
      </c>
      <c r="E978" s="155" t="s">
        <v>1</v>
      </c>
      <c r="F978" s="156" t="s">
        <v>1040</v>
      </c>
      <c r="H978" s="157">
        <v>194.29</v>
      </c>
      <c r="I978" s="158"/>
      <c r="L978" s="153"/>
      <c r="M978" s="159"/>
      <c r="T978" s="160"/>
      <c r="AT978" s="155" t="s">
        <v>155</v>
      </c>
      <c r="AU978" s="155" t="s">
        <v>153</v>
      </c>
      <c r="AV978" s="12" t="s">
        <v>153</v>
      </c>
      <c r="AW978" s="12" t="s">
        <v>31</v>
      </c>
      <c r="AX978" s="12" t="s">
        <v>75</v>
      </c>
      <c r="AY978" s="155" t="s">
        <v>145</v>
      </c>
    </row>
    <row r="979" spans="2:65" s="12" customFormat="1">
      <c r="B979" s="153"/>
      <c r="D979" s="154" t="s">
        <v>155</v>
      </c>
      <c r="E979" s="155" t="s">
        <v>1</v>
      </c>
      <c r="F979" s="156" t="s">
        <v>1041</v>
      </c>
      <c r="H979" s="157">
        <v>115.57</v>
      </c>
      <c r="I979" s="158"/>
      <c r="L979" s="153"/>
      <c r="M979" s="159"/>
      <c r="T979" s="160"/>
      <c r="AT979" s="155" t="s">
        <v>155</v>
      </c>
      <c r="AU979" s="155" t="s">
        <v>153</v>
      </c>
      <c r="AV979" s="12" t="s">
        <v>153</v>
      </c>
      <c r="AW979" s="12" t="s">
        <v>31</v>
      </c>
      <c r="AX979" s="12" t="s">
        <v>75</v>
      </c>
      <c r="AY979" s="155" t="s">
        <v>145</v>
      </c>
    </row>
    <row r="980" spans="2:65" s="12" customFormat="1">
      <c r="B980" s="153"/>
      <c r="D980" s="154" t="s">
        <v>155</v>
      </c>
      <c r="E980" s="155" t="s">
        <v>1</v>
      </c>
      <c r="F980" s="156" t="s">
        <v>1042</v>
      </c>
      <c r="H980" s="157">
        <v>115.57</v>
      </c>
      <c r="I980" s="158"/>
      <c r="L980" s="153"/>
      <c r="M980" s="159"/>
      <c r="T980" s="160"/>
      <c r="AT980" s="155" t="s">
        <v>155</v>
      </c>
      <c r="AU980" s="155" t="s">
        <v>153</v>
      </c>
      <c r="AV980" s="12" t="s">
        <v>153</v>
      </c>
      <c r="AW980" s="12" t="s">
        <v>31</v>
      </c>
      <c r="AX980" s="12" t="s">
        <v>75</v>
      </c>
      <c r="AY980" s="155" t="s">
        <v>145</v>
      </c>
    </row>
    <row r="981" spans="2:65" s="13" customFormat="1">
      <c r="B981" s="161"/>
      <c r="D981" s="154" t="s">
        <v>155</v>
      </c>
      <c r="E981" s="162" t="s">
        <v>1</v>
      </c>
      <c r="F981" s="163" t="s">
        <v>159</v>
      </c>
      <c r="H981" s="164">
        <v>425.43</v>
      </c>
      <c r="I981" s="165"/>
      <c r="L981" s="161"/>
      <c r="M981" s="166"/>
      <c r="T981" s="167"/>
      <c r="AT981" s="162" t="s">
        <v>155</v>
      </c>
      <c r="AU981" s="162" t="s">
        <v>153</v>
      </c>
      <c r="AV981" s="13" t="s">
        <v>152</v>
      </c>
      <c r="AW981" s="13" t="s">
        <v>31</v>
      </c>
      <c r="AX981" s="13" t="s">
        <v>83</v>
      </c>
      <c r="AY981" s="162" t="s">
        <v>145</v>
      </c>
    </row>
    <row r="982" spans="2:65" s="1" customFormat="1" ht="44.25" customHeight="1">
      <c r="B982" s="32"/>
      <c r="C982" s="139" t="s">
        <v>1043</v>
      </c>
      <c r="D982" s="139" t="s">
        <v>148</v>
      </c>
      <c r="E982" s="140" t="s">
        <v>1044</v>
      </c>
      <c r="F982" s="141" t="s">
        <v>1045</v>
      </c>
      <c r="G982" s="142" t="s">
        <v>188</v>
      </c>
      <c r="H982" s="143">
        <v>1386.46</v>
      </c>
      <c r="I982" s="144"/>
      <c r="J982" s="145">
        <f>ROUND(I982*H982,2)</f>
        <v>0</v>
      </c>
      <c r="K982" s="146"/>
      <c r="L982" s="32"/>
      <c r="M982" s="147" t="s">
        <v>1</v>
      </c>
      <c r="N982" s="148" t="s">
        <v>41</v>
      </c>
      <c r="P982" s="149">
        <f>O982*H982</f>
        <v>0</v>
      </c>
      <c r="Q982" s="149">
        <v>1.1792820000000001E-2</v>
      </c>
      <c r="R982" s="149">
        <f>Q982*H982</f>
        <v>16.350273217200002</v>
      </c>
      <c r="S982" s="149">
        <v>0</v>
      </c>
      <c r="T982" s="150">
        <f>S982*H982</f>
        <v>0</v>
      </c>
      <c r="AR982" s="151" t="s">
        <v>287</v>
      </c>
      <c r="AT982" s="151" t="s">
        <v>148</v>
      </c>
      <c r="AU982" s="151" t="s">
        <v>153</v>
      </c>
      <c r="AY982" s="17" t="s">
        <v>145</v>
      </c>
      <c r="BE982" s="152">
        <f>IF(N982="základná",J982,0)</f>
        <v>0</v>
      </c>
      <c r="BF982" s="152">
        <f>IF(N982="znížená",J982,0)</f>
        <v>0</v>
      </c>
      <c r="BG982" s="152">
        <f>IF(N982="zákl. prenesená",J982,0)</f>
        <v>0</v>
      </c>
      <c r="BH982" s="152">
        <f>IF(N982="zníž. prenesená",J982,0)</f>
        <v>0</v>
      </c>
      <c r="BI982" s="152">
        <f>IF(N982="nulová",J982,0)</f>
        <v>0</v>
      </c>
      <c r="BJ982" s="17" t="s">
        <v>153</v>
      </c>
      <c r="BK982" s="152">
        <f>ROUND(I982*H982,2)</f>
        <v>0</v>
      </c>
      <c r="BL982" s="17" t="s">
        <v>287</v>
      </c>
      <c r="BM982" s="151" t="s">
        <v>1046</v>
      </c>
    </row>
    <row r="983" spans="2:65" s="14" customFormat="1">
      <c r="B983" s="168"/>
      <c r="D983" s="154" t="s">
        <v>155</v>
      </c>
      <c r="E983" s="169" t="s">
        <v>1</v>
      </c>
      <c r="F983" s="170" t="s">
        <v>212</v>
      </c>
      <c r="H983" s="169" t="s">
        <v>1</v>
      </c>
      <c r="I983" s="171"/>
      <c r="L983" s="168"/>
      <c r="M983" s="172"/>
      <c r="T983" s="173"/>
      <c r="AT983" s="169" t="s">
        <v>155</v>
      </c>
      <c r="AU983" s="169" t="s">
        <v>153</v>
      </c>
      <c r="AV983" s="14" t="s">
        <v>83</v>
      </c>
      <c r="AW983" s="14" t="s">
        <v>31</v>
      </c>
      <c r="AX983" s="14" t="s">
        <v>75</v>
      </c>
      <c r="AY983" s="169" t="s">
        <v>145</v>
      </c>
    </row>
    <row r="984" spans="2:65" s="12" customFormat="1" ht="33.75">
      <c r="B984" s="153"/>
      <c r="D984" s="154" t="s">
        <v>155</v>
      </c>
      <c r="E984" s="155" t="s">
        <v>1</v>
      </c>
      <c r="F984" s="156" t="s">
        <v>1047</v>
      </c>
      <c r="H984" s="157">
        <v>295.55</v>
      </c>
      <c r="I984" s="158"/>
      <c r="L984" s="153"/>
      <c r="M984" s="159"/>
      <c r="T984" s="160"/>
      <c r="AT984" s="155" t="s">
        <v>155</v>
      </c>
      <c r="AU984" s="155" t="s">
        <v>153</v>
      </c>
      <c r="AV984" s="12" t="s">
        <v>153</v>
      </c>
      <c r="AW984" s="12" t="s">
        <v>31</v>
      </c>
      <c r="AX984" s="12" t="s">
        <v>75</v>
      </c>
      <c r="AY984" s="155" t="s">
        <v>145</v>
      </c>
    </row>
    <row r="985" spans="2:65" s="12" customFormat="1" ht="22.5">
      <c r="B985" s="153"/>
      <c r="D985" s="154" t="s">
        <v>155</v>
      </c>
      <c r="E985" s="155" t="s">
        <v>1</v>
      </c>
      <c r="F985" s="156" t="s">
        <v>1048</v>
      </c>
      <c r="H985" s="157">
        <v>103.49</v>
      </c>
      <c r="I985" s="158"/>
      <c r="L985" s="153"/>
      <c r="M985" s="159"/>
      <c r="T985" s="160"/>
      <c r="AT985" s="155" t="s">
        <v>155</v>
      </c>
      <c r="AU985" s="155" t="s">
        <v>153</v>
      </c>
      <c r="AV985" s="12" t="s">
        <v>153</v>
      </c>
      <c r="AW985" s="12" t="s">
        <v>31</v>
      </c>
      <c r="AX985" s="12" t="s">
        <v>75</v>
      </c>
      <c r="AY985" s="155" t="s">
        <v>145</v>
      </c>
    </row>
    <row r="986" spans="2:65" s="14" customFormat="1">
      <c r="B986" s="168"/>
      <c r="D986" s="154" t="s">
        <v>155</v>
      </c>
      <c r="E986" s="169" t="s">
        <v>1</v>
      </c>
      <c r="F986" s="170" t="s">
        <v>221</v>
      </c>
      <c r="H986" s="169" t="s">
        <v>1</v>
      </c>
      <c r="I986" s="171"/>
      <c r="L986" s="168"/>
      <c r="M986" s="172"/>
      <c r="T986" s="173"/>
      <c r="AT986" s="169" t="s">
        <v>155</v>
      </c>
      <c r="AU986" s="169" t="s">
        <v>153</v>
      </c>
      <c r="AV986" s="14" t="s">
        <v>83</v>
      </c>
      <c r="AW986" s="14" t="s">
        <v>31</v>
      </c>
      <c r="AX986" s="14" t="s">
        <v>75</v>
      </c>
      <c r="AY986" s="169" t="s">
        <v>145</v>
      </c>
    </row>
    <row r="987" spans="2:65" s="12" customFormat="1" ht="33.75">
      <c r="B987" s="153"/>
      <c r="D987" s="154" t="s">
        <v>155</v>
      </c>
      <c r="E987" s="155" t="s">
        <v>1</v>
      </c>
      <c r="F987" s="156" t="s">
        <v>1049</v>
      </c>
      <c r="H987" s="157">
        <v>273.77</v>
      </c>
      <c r="I987" s="158"/>
      <c r="L987" s="153"/>
      <c r="M987" s="159"/>
      <c r="T987" s="160"/>
      <c r="AT987" s="155" t="s">
        <v>155</v>
      </c>
      <c r="AU987" s="155" t="s">
        <v>153</v>
      </c>
      <c r="AV987" s="12" t="s">
        <v>153</v>
      </c>
      <c r="AW987" s="12" t="s">
        <v>31</v>
      </c>
      <c r="AX987" s="12" t="s">
        <v>75</v>
      </c>
      <c r="AY987" s="155" t="s">
        <v>145</v>
      </c>
    </row>
    <row r="988" spans="2:65" s="12" customFormat="1" ht="33.75">
      <c r="B988" s="153"/>
      <c r="D988" s="154" t="s">
        <v>155</v>
      </c>
      <c r="E988" s="155" t="s">
        <v>1</v>
      </c>
      <c r="F988" s="156" t="s">
        <v>1050</v>
      </c>
      <c r="H988" s="157">
        <v>211.75</v>
      </c>
      <c r="I988" s="158"/>
      <c r="L988" s="153"/>
      <c r="M988" s="159"/>
      <c r="T988" s="160"/>
      <c r="AT988" s="155" t="s">
        <v>155</v>
      </c>
      <c r="AU988" s="155" t="s">
        <v>153</v>
      </c>
      <c r="AV988" s="12" t="s">
        <v>153</v>
      </c>
      <c r="AW988" s="12" t="s">
        <v>31</v>
      </c>
      <c r="AX988" s="12" t="s">
        <v>75</v>
      </c>
      <c r="AY988" s="155" t="s">
        <v>145</v>
      </c>
    </row>
    <row r="989" spans="2:65" s="14" customFormat="1">
      <c r="B989" s="168"/>
      <c r="D989" s="154" t="s">
        <v>155</v>
      </c>
      <c r="E989" s="169" t="s">
        <v>1</v>
      </c>
      <c r="F989" s="170" t="s">
        <v>226</v>
      </c>
      <c r="H989" s="169" t="s">
        <v>1</v>
      </c>
      <c r="I989" s="171"/>
      <c r="L989" s="168"/>
      <c r="M989" s="172"/>
      <c r="T989" s="173"/>
      <c r="AT989" s="169" t="s">
        <v>155</v>
      </c>
      <c r="AU989" s="169" t="s">
        <v>153</v>
      </c>
      <c r="AV989" s="14" t="s">
        <v>83</v>
      </c>
      <c r="AW989" s="14" t="s">
        <v>31</v>
      </c>
      <c r="AX989" s="14" t="s">
        <v>75</v>
      </c>
      <c r="AY989" s="169" t="s">
        <v>145</v>
      </c>
    </row>
    <row r="990" spans="2:65" s="12" customFormat="1" ht="33.75">
      <c r="B990" s="153"/>
      <c r="D990" s="154" t="s">
        <v>155</v>
      </c>
      <c r="E990" s="155" t="s">
        <v>1</v>
      </c>
      <c r="F990" s="156" t="s">
        <v>1051</v>
      </c>
      <c r="H990" s="157">
        <v>272.14999999999998</v>
      </c>
      <c r="I990" s="158"/>
      <c r="L990" s="153"/>
      <c r="M990" s="159"/>
      <c r="T990" s="160"/>
      <c r="AT990" s="155" t="s">
        <v>155</v>
      </c>
      <c r="AU990" s="155" t="s">
        <v>153</v>
      </c>
      <c r="AV990" s="12" t="s">
        <v>153</v>
      </c>
      <c r="AW990" s="12" t="s">
        <v>31</v>
      </c>
      <c r="AX990" s="12" t="s">
        <v>75</v>
      </c>
      <c r="AY990" s="155" t="s">
        <v>145</v>
      </c>
    </row>
    <row r="991" spans="2:65" s="12" customFormat="1" ht="33.75">
      <c r="B991" s="153"/>
      <c r="D991" s="154" t="s">
        <v>155</v>
      </c>
      <c r="E991" s="155" t="s">
        <v>1</v>
      </c>
      <c r="F991" s="156" t="s">
        <v>1052</v>
      </c>
      <c r="H991" s="157">
        <v>229.75</v>
      </c>
      <c r="I991" s="158"/>
      <c r="L991" s="153"/>
      <c r="M991" s="159"/>
      <c r="T991" s="160"/>
      <c r="AT991" s="155" t="s">
        <v>155</v>
      </c>
      <c r="AU991" s="155" t="s">
        <v>153</v>
      </c>
      <c r="AV991" s="12" t="s">
        <v>153</v>
      </c>
      <c r="AW991" s="12" t="s">
        <v>31</v>
      </c>
      <c r="AX991" s="12" t="s">
        <v>75</v>
      </c>
      <c r="AY991" s="155" t="s">
        <v>145</v>
      </c>
    </row>
    <row r="992" spans="2:65" s="13" customFormat="1">
      <c r="B992" s="161"/>
      <c r="D992" s="154" t="s">
        <v>155</v>
      </c>
      <c r="E992" s="162" t="s">
        <v>1</v>
      </c>
      <c r="F992" s="163" t="s">
        <v>159</v>
      </c>
      <c r="H992" s="164">
        <v>1386.46</v>
      </c>
      <c r="I992" s="165"/>
      <c r="L992" s="161"/>
      <c r="M992" s="166"/>
      <c r="T992" s="167"/>
      <c r="AT992" s="162" t="s">
        <v>155</v>
      </c>
      <c r="AU992" s="162" t="s">
        <v>153</v>
      </c>
      <c r="AV992" s="13" t="s">
        <v>152</v>
      </c>
      <c r="AW992" s="13" t="s">
        <v>31</v>
      </c>
      <c r="AX992" s="13" t="s">
        <v>83</v>
      </c>
      <c r="AY992" s="162" t="s">
        <v>145</v>
      </c>
    </row>
    <row r="993" spans="2:65" s="1" customFormat="1" ht="24.2" customHeight="1">
      <c r="B993" s="32"/>
      <c r="C993" s="139" t="s">
        <v>1053</v>
      </c>
      <c r="D993" s="139" t="s">
        <v>148</v>
      </c>
      <c r="E993" s="140" t="s">
        <v>1054</v>
      </c>
      <c r="F993" s="141" t="s">
        <v>1055</v>
      </c>
      <c r="G993" s="142" t="s">
        <v>162</v>
      </c>
      <c r="H993" s="143">
        <v>32</v>
      </c>
      <c r="I993" s="144"/>
      <c r="J993" s="145">
        <f>ROUND(I993*H993,2)</f>
        <v>0</v>
      </c>
      <c r="K993" s="146"/>
      <c r="L993" s="32"/>
      <c r="M993" s="147" t="s">
        <v>1</v>
      </c>
      <c r="N993" s="148" t="s">
        <v>41</v>
      </c>
      <c r="P993" s="149">
        <f>O993*H993</f>
        <v>0</v>
      </c>
      <c r="Q993" s="149">
        <v>3.2875999999999999E-4</v>
      </c>
      <c r="R993" s="149">
        <f>Q993*H993</f>
        <v>1.052032E-2</v>
      </c>
      <c r="S993" s="149">
        <v>0</v>
      </c>
      <c r="T993" s="150">
        <f>S993*H993</f>
        <v>0</v>
      </c>
      <c r="AR993" s="151" t="s">
        <v>287</v>
      </c>
      <c r="AT993" s="151" t="s">
        <v>148</v>
      </c>
      <c r="AU993" s="151" t="s">
        <v>153</v>
      </c>
      <c r="AY993" s="17" t="s">
        <v>145</v>
      </c>
      <c r="BE993" s="152">
        <f>IF(N993="základná",J993,0)</f>
        <v>0</v>
      </c>
      <c r="BF993" s="152">
        <f>IF(N993="znížená",J993,0)</f>
        <v>0</v>
      </c>
      <c r="BG993" s="152">
        <f>IF(N993="zákl. prenesená",J993,0)</f>
        <v>0</v>
      </c>
      <c r="BH993" s="152">
        <f>IF(N993="zníž. prenesená",J993,0)</f>
        <v>0</v>
      </c>
      <c r="BI993" s="152">
        <f>IF(N993="nulová",J993,0)</f>
        <v>0</v>
      </c>
      <c r="BJ993" s="17" t="s">
        <v>153</v>
      </c>
      <c r="BK993" s="152">
        <f>ROUND(I993*H993,2)</f>
        <v>0</v>
      </c>
      <c r="BL993" s="17" t="s">
        <v>287</v>
      </c>
      <c r="BM993" s="151" t="s">
        <v>1056</v>
      </c>
    </row>
    <row r="994" spans="2:65" s="12" customFormat="1">
      <c r="B994" s="153"/>
      <c r="D994" s="154" t="s">
        <v>155</v>
      </c>
      <c r="E994" s="155" t="s">
        <v>1</v>
      </c>
      <c r="F994" s="156" t="s">
        <v>1057</v>
      </c>
      <c r="H994" s="157">
        <v>32</v>
      </c>
      <c r="I994" s="158"/>
      <c r="L994" s="153"/>
      <c r="M994" s="159"/>
      <c r="T994" s="160"/>
      <c r="AT994" s="155" t="s">
        <v>155</v>
      </c>
      <c r="AU994" s="155" t="s">
        <v>153</v>
      </c>
      <c r="AV994" s="12" t="s">
        <v>153</v>
      </c>
      <c r="AW994" s="12" t="s">
        <v>31</v>
      </c>
      <c r="AX994" s="12" t="s">
        <v>83</v>
      </c>
      <c r="AY994" s="155" t="s">
        <v>145</v>
      </c>
    </row>
    <row r="995" spans="2:65" s="1" customFormat="1" ht="24.2" customHeight="1">
      <c r="B995" s="32"/>
      <c r="C995" s="181" t="s">
        <v>1058</v>
      </c>
      <c r="D995" s="181" t="s">
        <v>435</v>
      </c>
      <c r="E995" s="182" t="s">
        <v>1059</v>
      </c>
      <c r="F995" s="183" t="s">
        <v>1060</v>
      </c>
      <c r="G995" s="184" t="s">
        <v>162</v>
      </c>
      <c r="H995" s="185">
        <v>32</v>
      </c>
      <c r="I995" s="186"/>
      <c r="J995" s="187">
        <f>ROUND(I995*H995,2)</f>
        <v>0</v>
      </c>
      <c r="K995" s="188"/>
      <c r="L995" s="189"/>
      <c r="M995" s="190" t="s">
        <v>1</v>
      </c>
      <c r="N995" s="191" t="s">
        <v>41</v>
      </c>
      <c r="P995" s="149">
        <f>O995*H995</f>
        <v>0</v>
      </c>
      <c r="Q995" s="149">
        <v>4.1999999999999997E-3</v>
      </c>
      <c r="R995" s="149">
        <f>Q995*H995</f>
        <v>0.13439999999999999</v>
      </c>
      <c r="S995" s="149">
        <v>0</v>
      </c>
      <c r="T995" s="150">
        <f>S995*H995</f>
        <v>0</v>
      </c>
      <c r="AR995" s="151" t="s">
        <v>474</v>
      </c>
      <c r="AT995" s="151" t="s">
        <v>435</v>
      </c>
      <c r="AU995" s="151" t="s">
        <v>153</v>
      </c>
      <c r="AY995" s="17" t="s">
        <v>145</v>
      </c>
      <c r="BE995" s="152">
        <f>IF(N995="základná",J995,0)</f>
        <v>0</v>
      </c>
      <c r="BF995" s="152">
        <f>IF(N995="znížená",J995,0)</f>
        <v>0</v>
      </c>
      <c r="BG995" s="152">
        <f>IF(N995="zákl. prenesená",J995,0)</f>
        <v>0</v>
      </c>
      <c r="BH995" s="152">
        <f>IF(N995="zníž. prenesená",J995,0)</f>
        <v>0</v>
      </c>
      <c r="BI995" s="152">
        <f>IF(N995="nulová",J995,0)</f>
        <v>0</v>
      </c>
      <c r="BJ995" s="17" t="s">
        <v>153</v>
      </c>
      <c r="BK995" s="152">
        <f>ROUND(I995*H995,2)</f>
        <v>0</v>
      </c>
      <c r="BL995" s="17" t="s">
        <v>287</v>
      </c>
      <c r="BM995" s="151" t="s">
        <v>1061</v>
      </c>
    </row>
    <row r="996" spans="2:65" s="1" customFormat="1" ht="44.25" customHeight="1">
      <c r="B996" s="32"/>
      <c r="C996" s="139" t="s">
        <v>1062</v>
      </c>
      <c r="D996" s="139" t="s">
        <v>148</v>
      </c>
      <c r="E996" s="140" t="s">
        <v>1063</v>
      </c>
      <c r="F996" s="141" t="s">
        <v>1064</v>
      </c>
      <c r="G996" s="142" t="s">
        <v>238</v>
      </c>
      <c r="H996" s="143">
        <v>1481.92</v>
      </c>
      <c r="I996" s="144"/>
      <c r="J996" s="145">
        <f>ROUND(I996*H996,2)</f>
        <v>0</v>
      </c>
      <c r="K996" s="146"/>
      <c r="L996" s="32"/>
      <c r="M996" s="147" t="s">
        <v>1</v>
      </c>
      <c r="N996" s="148" t="s">
        <v>41</v>
      </c>
      <c r="P996" s="149">
        <f>O996*H996</f>
        <v>0</v>
      </c>
      <c r="Q996" s="149">
        <v>5.0040000000000002E-5</v>
      </c>
      <c r="R996" s="149">
        <f>Q996*H996</f>
        <v>7.4155276800000003E-2</v>
      </c>
      <c r="S996" s="149">
        <v>0</v>
      </c>
      <c r="T996" s="150">
        <f>S996*H996</f>
        <v>0</v>
      </c>
      <c r="AR996" s="151" t="s">
        <v>287</v>
      </c>
      <c r="AT996" s="151" t="s">
        <v>148</v>
      </c>
      <c r="AU996" s="151" t="s">
        <v>153</v>
      </c>
      <c r="AY996" s="17" t="s">
        <v>145</v>
      </c>
      <c r="BE996" s="152">
        <f>IF(N996="základná",J996,0)</f>
        <v>0</v>
      </c>
      <c r="BF996" s="152">
        <f>IF(N996="znížená",J996,0)</f>
        <v>0</v>
      </c>
      <c r="BG996" s="152">
        <f>IF(N996="zákl. prenesená",J996,0)</f>
        <v>0</v>
      </c>
      <c r="BH996" s="152">
        <f>IF(N996="zníž. prenesená",J996,0)</f>
        <v>0</v>
      </c>
      <c r="BI996" s="152">
        <f>IF(N996="nulová",J996,0)</f>
        <v>0</v>
      </c>
      <c r="BJ996" s="17" t="s">
        <v>153</v>
      </c>
      <c r="BK996" s="152">
        <f>ROUND(I996*H996,2)</f>
        <v>0</v>
      </c>
      <c r="BL996" s="17" t="s">
        <v>287</v>
      </c>
      <c r="BM996" s="151" t="s">
        <v>1065</v>
      </c>
    </row>
    <row r="997" spans="2:65" s="1" customFormat="1" ht="24.2" customHeight="1">
      <c r="B997" s="32"/>
      <c r="C997" s="139" t="s">
        <v>1066</v>
      </c>
      <c r="D997" s="139" t="s">
        <v>148</v>
      </c>
      <c r="E997" s="140" t="s">
        <v>1067</v>
      </c>
      <c r="F997" s="141" t="s">
        <v>1068</v>
      </c>
      <c r="G997" s="142" t="s">
        <v>918</v>
      </c>
      <c r="H997" s="192"/>
      <c r="I997" s="144"/>
      <c r="J997" s="145">
        <f>ROUND(I997*H997,2)</f>
        <v>0</v>
      </c>
      <c r="K997" s="146"/>
      <c r="L997" s="32"/>
      <c r="M997" s="147" t="s">
        <v>1</v>
      </c>
      <c r="N997" s="148" t="s">
        <v>41</v>
      </c>
      <c r="P997" s="149">
        <f>O997*H997</f>
        <v>0</v>
      </c>
      <c r="Q997" s="149">
        <v>0</v>
      </c>
      <c r="R997" s="149">
        <f>Q997*H997</f>
        <v>0</v>
      </c>
      <c r="S997" s="149">
        <v>0</v>
      </c>
      <c r="T997" s="150">
        <f>S997*H997</f>
        <v>0</v>
      </c>
      <c r="AR997" s="151" t="s">
        <v>287</v>
      </c>
      <c r="AT997" s="151" t="s">
        <v>148</v>
      </c>
      <c r="AU997" s="151" t="s">
        <v>153</v>
      </c>
      <c r="AY997" s="17" t="s">
        <v>145</v>
      </c>
      <c r="BE997" s="152">
        <f>IF(N997="základná",J997,0)</f>
        <v>0</v>
      </c>
      <c r="BF997" s="152">
        <f>IF(N997="znížená",J997,0)</f>
        <v>0</v>
      </c>
      <c r="BG997" s="152">
        <f>IF(N997="zákl. prenesená",J997,0)</f>
        <v>0</v>
      </c>
      <c r="BH997" s="152">
        <f>IF(N997="zníž. prenesená",J997,0)</f>
        <v>0</v>
      </c>
      <c r="BI997" s="152">
        <f>IF(N997="nulová",J997,0)</f>
        <v>0</v>
      </c>
      <c r="BJ997" s="17" t="s">
        <v>153</v>
      </c>
      <c r="BK997" s="152">
        <f>ROUND(I997*H997,2)</f>
        <v>0</v>
      </c>
      <c r="BL997" s="17" t="s">
        <v>287</v>
      </c>
      <c r="BM997" s="151" t="s">
        <v>1069</v>
      </c>
    </row>
    <row r="998" spans="2:65" s="11" customFormat="1" ht="22.9" customHeight="1">
      <c r="B998" s="127"/>
      <c r="D998" s="128" t="s">
        <v>74</v>
      </c>
      <c r="E998" s="137" t="s">
        <v>1070</v>
      </c>
      <c r="F998" s="137" t="s">
        <v>1071</v>
      </c>
      <c r="I998" s="130"/>
      <c r="J998" s="138">
        <f>BK998</f>
        <v>0</v>
      </c>
      <c r="L998" s="127"/>
      <c r="M998" s="132"/>
      <c r="P998" s="133">
        <f>SUM(P999:P1045)</f>
        <v>0</v>
      </c>
      <c r="R998" s="133">
        <f>SUM(R999:R1045)</f>
        <v>4.2560400000000005</v>
      </c>
      <c r="T998" s="134">
        <f>SUM(T999:T1045)</f>
        <v>0</v>
      </c>
      <c r="AR998" s="128" t="s">
        <v>153</v>
      </c>
      <c r="AT998" s="135" t="s">
        <v>74</v>
      </c>
      <c r="AU998" s="135" t="s">
        <v>83</v>
      </c>
      <c r="AY998" s="128" t="s">
        <v>145</v>
      </c>
      <c r="BK998" s="136">
        <f>SUM(BK999:BK1045)</f>
        <v>0</v>
      </c>
    </row>
    <row r="999" spans="2:65" s="1" customFormat="1" ht="33" customHeight="1">
      <c r="B999" s="32"/>
      <c r="C999" s="139" t="s">
        <v>1072</v>
      </c>
      <c r="D999" s="139" t="s">
        <v>148</v>
      </c>
      <c r="E999" s="140" t="s">
        <v>1073</v>
      </c>
      <c r="F999" s="141" t="s">
        <v>1074</v>
      </c>
      <c r="G999" s="142" t="s">
        <v>162</v>
      </c>
      <c r="H999" s="143">
        <v>103</v>
      </c>
      <c r="I999" s="144"/>
      <c r="J999" s="145">
        <f>ROUND(I999*H999,2)</f>
        <v>0</v>
      </c>
      <c r="K999" s="146"/>
      <c r="L999" s="32"/>
      <c r="M999" s="147" t="s">
        <v>1</v>
      </c>
      <c r="N999" s="148" t="s">
        <v>41</v>
      </c>
      <c r="P999" s="149">
        <f>O999*H999</f>
        <v>0</v>
      </c>
      <c r="Q999" s="149">
        <v>0</v>
      </c>
      <c r="R999" s="149">
        <f>Q999*H999</f>
        <v>0</v>
      </c>
      <c r="S999" s="149">
        <v>0</v>
      </c>
      <c r="T999" s="150">
        <f>S999*H999</f>
        <v>0</v>
      </c>
      <c r="AR999" s="151" t="s">
        <v>287</v>
      </c>
      <c r="AT999" s="151" t="s">
        <v>148</v>
      </c>
      <c r="AU999" s="151" t="s">
        <v>153</v>
      </c>
      <c r="AY999" s="17" t="s">
        <v>145</v>
      </c>
      <c r="BE999" s="152">
        <f>IF(N999="základná",J999,0)</f>
        <v>0</v>
      </c>
      <c r="BF999" s="152">
        <f>IF(N999="znížená",J999,0)</f>
        <v>0</v>
      </c>
      <c r="BG999" s="152">
        <f>IF(N999="zákl. prenesená",J999,0)</f>
        <v>0</v>
      </c>
      <c r="BH999" s="152">
        <f>IF(N999="zníž. prenesená",J999,0)</f>
        <v>0</v>
      </c>
      <c r="BI999" s="152">
        <f>IF(N999="nulová",J999,0)</f>
        <v>0</v>
      </c>
      <c r="BJ999" s="17" t="s">
        <v>153</v>
      </c>
      <c r="BK999" s="152">
        <f>ROUND(I999*H999,2)</f>
        <v>0</v>
      </c>
      <c r="BL999" s="17" t="s">
        <v>287</v>
      </c>
      <c r="BM999" s="151" t="s">
        <v>1075</v>
      </c>
    </row>
    <row r="1000" spans="2:65" s="12" customFormat="1">
      <c r="B1000" s="153"/>
      <c r="D1000" s="154" t="s">
        <v>155</v>
      </c>
      <c r="E1000" s="155" t="s">
        <v>1</v>
      </c>
      <c r="F1000" s="156" t="s">
        <v>1076</v>
      </c>
      <c r="H1000" s="157">
        <v>33</v>
      </c>
      <c r="I1000" s="158"/>
      <c r="L1000" s="153"/>
      <c r="M1000" s="159"/>
      <c r="T1000" s="160"/>
      <c r="AT1000" s="155" t="s">
        <v>155</v>
      </c>
      <c r="AU1000" s="155" t="s">
        <v>153</v>
      </c>
      <c r="AV1000" s="12" t="s">
        <v>153</v>
      </c>
      <c r="AW1000" s="12" t="s">
        <v>31</v>
      </c>
      <c r="AX1000" s="12" t="s">
        <v>75</v>
      </c>
      <c r="AY1000" s="155" t="s">
        <v>145</v>
      </c>
    </row>
    <row r="1001" spans="2:65" s="12" customFormat="1">
      <c r="B1001" s="153"/>
      <c r="D1001" s="154" t="s">
        <v>155</v>
      </c>
      <c r="E1001" s="155" t="s">
        <v>1</v>
      </c>
      <c r="F1001" s="156" t="s">
        <v>1077</v>
      </c>
      <c r="H1001" s="157">
        <v>62</v>
      </c>
      <c r="I1001" s="158"/>
      <c r="L1001" s="153"/>
      <c r="M1001" s="159"/>
      <c r="T1001" s="160"/>
      <c r="AT1001" s="155" t="s">
        <v>155</v>
      </c>
      <c r="AU1001" s="155" t="s">
        <v>153</v>
      </c>
      <c r="AV1001" s="12" t="s">
        <v>153</v>
      </c>
      <c r="AW1001" s="12" t="s">
        <v>31</v>
      </c>
      <c r="AX1001" s="12" t="s">
        <v>75</v>
      </c>
      <c r="AY1001" s="155" t="s">
        <v>145</v>
      </c>
    </row>
    <row r="1002" spans="2:65" s="12" customFormat="1">
      <c r="B1002" s="153"/>
      <c r="D1002" s="154" t="s">
        <v>155</v>
      </c>
      <c r="E1002" s="155" t="s">
        <v>1</v>
      </c>
      <c r="F1002" s="156" t="s">
        <v>432</v>
      </c>
      <c r="H1002" s="157">
        <v>6</v>
      </c>
      <c r="I1002" s="158"/>
      <c r="L1002" s="153"/>
      <c r="M1002" s="159"/>
      <c r="T1002" s="160"/>
      <c r="AT1002" s="155" t="s">
        <v>155</v>
      </c>
      <c r="AU1002" s="155" t="s">
        <v>153</v>
      </c>
      <c r="AV1002" s="12" t="s">
        <v>153</v>
      </c>
      <c r="AW1002" s="12" t="s">
        <v>31</v>
      </c>
      <c r="AX1002" s="12" t="s">
        <v>75</v>
      </c>
      <c r="AY1002" s="155" t="s">
        <v>145</v>
      </c>
    </row>
    <row r="1003" spans="2:65" s="12" customFormat="1">
      <c r="B1003" s="153"/>
      <c r="D1003" s="154" t="s">
        <v>155</v>
      </c>
      <c r="E1003" s="155" t="s">
        <v>1</v>
      </c>
      <c r="F1003" s="156" t="s">
        <v>433</v>
      </c>
      <c r="H1003" s="157">
        <v>2</v>
      </c>
      <c r="I1003" s="158"/>
      <c r="L1003" s="153"/>
      <c r="M1003" s="159"/>
      <c r="T1003" s="160"/>
      <c r="AT1003" s="155" t="s">
        <v>155</v>
      </c>
      <c r="AU1003" s="155" t="s">
        <v>153</v>
      </c>
      <c r="AV1003" s="12" t="s">
        <v>153</v>
      </c>
      <c r="AW1003" s="12" t="s">
        <v>31</v>
      </c>
      <c r="AX1003" s="12" t="s">
        <v>75</v>
      </c>
      <c r="AY1003" s="155" t="s">
        <v>145</v>
      </c>
    </row>
    <row r="1004" spans="2:65" s="13" customFormat="1">
      <c r="B1004" s="161"/>
      <c r="D1004" s="154" t="s">
        <v>155</v>
      </c>
      <c r="E1004" s="162" t="s">
        <v>1</v>
      </c>
      <c r="F1004" s="163" t="s">
        <v>159</v>
      </c>
      <c r="H1004" s="164">
        <v>103</v>
      </c>
      <c r="I1004" s="165"/>
      <c r="L1004" s="161"/>
      <c r="M1004" s="166"/>
      <c r="T1004" s="167"/>
      <c r="AT1004" s="162" t="s">
        <v>155</v>
      </c>
      <c r="AU1004" s="162" t="s">
        <v>153</v>
      </c>
      <c r="AV1004" s="13" t="s">
        <v>152</v>
      </c>
      <c r="AW1004" s="13" t="s">
        <v>31</v>
      </c>
      <c r="AX1004" s="13" t="s">
        <v>83</v>
      </c>
      <c r="AY1004" s="162" t="s">
        <v>145</v>
      </c>
    </row>
    <row r="1005" spans="2:65" s="1" customFormat="1" ht="24.2" customHeight="1">
      <c r="B1005" s="32"/>
      <c r="C1005" s="181" t="s">
        <v>1078</v>
      </c>
      <c r="D1005" s="181" t="s">
        <v>435</v>
      </c>
      <c r="E1005" s="182" t="s">
        <v>1079</v>
      </c>
      <c r="F1005" s="183" t="s">
        <v>1080</v>
      </c>
      <c r="G1005" s="184" t="s">
        <v>162</v>
      </c>
      <c r="H1005" s="185">
        <v>103</v>
      </c>
      <c r="I1005" s="186"/>
      <c r="J1005" s="187">
        <f>ROUND(I1005*H1005,2)</f>
        <v>0</v>
      </c>
      <c r="K1005" s="188"/>
      <c r="L1005" s="189"/>
      <c r="M1005" s="190" t="s">
        <v>1</v>
      </c>
      <c r="N1005" s="191" t="s">
        <v>41</v>
      </c>
      <c r="P1005" s="149">
        <f>O1005*H1005</f>
        <v>0</v>
      </c>
      <c r="Q1005" s="149">
        <v>1E-3</v>
      </c>
      <c r="R1005" s="149">
        <f>Q1005*H1005</f>
        <v>0.10300000000000001</v>
      </c>
      <c r="S1005" s="149">
        <v>0</v>
      </c>
      <c r="T1005" s="150">
        <f>S1005*H1005</f>
        <v>0</v>
      </c>
      <c r="AR1005" s="151" t="s">
        <v>474</v>
      </c>
      <c r="AT1005" s="151" t="s">
        <v>435</v>
      </c>
      <c r="AU1005" s="151" t="s">
        <v>153</v>
      </c>
      <c r="AY1005" s="17" t="s">
        <v>145</v>
      </c>
      <c r="BE1005" s="152">
        <f>IF(N1005="základná",J1005,0)</f>
        <v>0</v>
      </c>
      <c r="BF1005" s="152">
        <f>IF(N1005="znížená",J1005,0)</f>
        <v>0</v>
      </c>
      <c r="BG1005" s="152">
        <f>IF(N1005="zákl. prenesená",J1005,0)</f>
        <v>0</v>
      </c>
      <c r="BH1005" s="152">
        <f>IF(N1005="zníž. prenesená",J1005,0)</f>
        <v>0</v>
      </c>
      <c r="BI1005" s="152">
        <f>IF(N1005="nulová",J1005,0)</f>
        <v>0</v>
      </c>
      <c r="BJ1005" s="17" t="s">
        <v>153</v>
      </c>
      <c r="BK1005" s="152">
        <f>ROUND(I1005*H1005,2)</f>
        <v>0</v>
      </c>
      <c r="BL1005" s="17" t="s">
        <v>287</v>
      </c>
      <c r="BM1005" s="151" t="s">
        <v>1081</v>
      </c>
    </row>
    <row r="1006" spans="2:65" s="1" customFormat="1" ht="37.9" customHeight="1">
      <c r="B1006" s="32"/>
      <c r="C1006" s="181" t="s">
        <v>1082</v>
      </c>
      <c r="D1006" s="181" t="s">
        <v>435</v>
      </c>
      <c r="E1006" s="182" t="s">
        <v>1083</v>
      </c>
      <c r="F1006" s="183" t="s">
        <v>1084</v>
      </c>
      <c r="G1006" s="184" t="s">
        <v>162</v>
      </c>
      <c r="H1006" s="185">
        <v>103</v>
      </c>
      <c r="I1006" s="186"/>
      <c r="J1006" s="187">
        <f>ROUND(I1006*H1006,2)</f>
        <v>0</v>
      </c>
      <c r="K1006" s="188"/>
      <c r="L1006" s="189"/>
      <c r="M1006" s="190" t="s">
        <v>1</v>
      </c>
      <c r="N1006" s="191" t="s">
        <v>41</v>
      </c>
      <c r="P1006" s="149">
        <f>O1006*H1006</f>
        <v>0</v>
      </c>
      <c r="Q1006" s="149">
        <v>2.5000000000000001E-2</v>
      </c>
      <c r="R1006" s="149">
        <f>Q1006*H1006</f>
        <v>2.5750000000000002</v>
      </c>
      <c r="S1006" s="149">
        <v>0</v>
      </c>
      <c r="T1006" s="150">
        <f>S1006*H1006</f>
        <v>0</v>
      </c>
      <c r="AR1006" s="151" t="s">
        <v>474</v>
      </c>
      <c r="AT1006" s="151" t="s">
        <v>435</v>
      </c>
      <c r="AU1006" s="151" t="s">
        <v>153</v>
      </c>
      <c r="AY1006" s="17" t="s">
        <v>145</v>
      </c>
      <c r="BE1006" s="152">
        <f>IF(N1006="základná",J1006,0)</f>
        <v>0</v>
      </c>
      <c r="BF1006" s="152">
        <f>IF(N1006="znížená",J1006,0)</f>
        <v>0</v>
      </c>
      <c r="BG1006" s="152">
        <f>IF(N1006="zákl. prenesená",J1006,0)</f>
        <v>0</v>
      </c>
      <c r="BH1006" s="152">
        <f>IF(N1006="zníž. prenesená",J1006,0)</f>
        <v>0</v>
      </c>
      <c r="BI1006" s="152">
        <f>IF(N1006="nulová",J1006,0)</f>
        <v>0</v>
      </c>
      <c r="BJ1006" s="17" t="s">
        <v>153</v>
      </c>
      <c r="BK1006" s="152">
        <f>ROUND(I1006*H1006,2)</f>
        <v>0</v>
      </c>
      <c r="BL1006" s="17" t="s">
        <v>287</v>
      </c>
      <c r="BM1006" s="151" t="s">
        <v>1085</v>
      </c>
    </row>
    <row r="1007" spans="2:65" s="1" customFormat="1" ht="24.2" customHeight="1">
      <c r="B1007" s="32"/>
      <c r="C1007" s="139" t="s">
        <v>1086</v>
      </c>
      <c r="D1007" s="139" t="s">
        <v>148</v>
      </c>
      <c r="E1007" s="140" t="s">
        <v>1087</v>
      </c>
      <c r="F1007" s="141" t="s">
        <v>1088</v>
      </c>
      <c r="G1007" s="142" t="s">
        <v>162</v>
      </c>
      <c r="H1007" s="143">
        <v>15</v>
      </c>
      <c r="I1007" s="144"/>
      <c r="J1007" s="145">
        <f>ROUND(I1007*H1007,2)</f>
        <v>0</v>
      </c>
      <c r="K1007" s="146"/>
      <c r="L1007" s="32"/>
      <c r="M1007" s="147" t="s">
        <v>1</v>
      </c>
      <c r="N1007" s="148" t="s">
        <v>41</v>
      </c>
      <c r="P1007" s="149">
        <f>O1007*H1007</f>
        <v>0</v>
      </c>
      <c r="Q1007" s="149">
        <v>0</v>
      </c>
      <c r="R1007" s="149">
        <f>Q1007*H1007</f>
        <v>0</v>
      </c>
      <c r="S1007" s="149">
        <v>0</v>
      </c>
      <c r="T1007" s="150">
        <f>S1007*H1007</f>
        <v>0</v>
      </c>
      <c r="AR1007" s="151" t="s">
        <v>287</v>
      </c>
      <c r="AT1007" s="151" t="s">
        <v>148</v>
      </c>
      <c r="AU1007" s="151" t="s">
        <v>153</v>
      </c>
      <c r="AY1007" s="17" t="s">
        <v>145</v>
      </c>
      <c r="BE1007" s="152">
        <f>IF(N1007="základná",J1007,0)</f>
        <v>0</v>
      </c>
      <c r="BF1007" s="152">
        <f>IF(N1007="znížená",J1007,0)</f>
        <v>0</v>
      </c>
      <c r="BG1007" s="152">
        <f>IF(N1007="zákl. prenesená",J1007,0)</f>
        <v>0</v>
      </c>
      <c r="BH1007" s="152">
        <f>IF(N1007="zníž. prenesená",J1007,0)</f>
        <v>0</v>
      </c>
      <c r="BI1007" s="152">
        <f>IF(N1007="nulová",J1007,0)</f>
        <v>0</v>
      </c>
      <c r="BJ1007" s="17" t="s">
        <v>153</v>
      </c>
      <c r="BK1007" s="152">
        <f>ROUND(I1007*H1007,2)</f>
        <v>0</v>
      </c>
      <c r="BL1007" s="17" t="s">
        <v>287</v>
      </c>
      <c r="BM1007" s="151" t="s">
        <v>1089</v>
      </c>
    </row>
    <row r="1008" spans="2:65" s="12" customFormat="1">
      <c r="B1008" s="153"/>
      <c r="D1008" s="154" t="s">
        <v>155</v>
      </c>
      <c r="E1008" s="155" t="s">
        <v>1</v>
      </c>
      <c r="F1008" s="156" t="s">
        <v>445</v>
      </c>
      <c r="H1008" s="157">
        <v>10</v>
      </c>
      <c r="I1008" s="158"/>
      <c r="L1008" s="153"/>
      <c r="M1008" s="159"/>
      <c r="T1008" s="160"/>
      <c r="AT1008" s="155" t="s">
        <v>155</v>
      </c>
      <c r="AU1008" s="155" t="s">
        <v>153</v>
      </c>
      <c r="AV1008" s="12" t="s">
        <v>153</v>
      </c>
      <c r="AW1008" s="12" t="s">
        <v>31</v>
      </c>
      <c r="AX1008" s="12" t="s">
        <v>75</v>
      </c>
      <c r="AY1008" s="155" t="s">
        <v>145</v>
      </c>
    </row>
    <row r="1009" spans="2:65" s="12" customFormat="1">
      <c r="B1009" s="153"/>
      <c r="D1009" s="154" t="s">
        <v>155</v>
      </c>
      <c r="E1009" s="155" t="s">
        <v>1</v>
      </c>
      <c r="F1009" s="156" t="s">
        <v>446</v>
      </c>
      <c r="H1009" s="157">
        <v>3</v>
      </c>
      <c r="I1009" s="158"/>
      <c r="L1009" s="153"/>
      <c r="M1009" s="159"/>
      <c r="T1009" s="160"/>
      <c r="AT1009" s="155" t="s">
        <v>155</v>
      </c>
      <c r="AU1009" s="155" t="s">
        <v>153</v>
      </c>
      <c r="AV1009" s="12" t="s">
        <v>153</v>
      </c>
      <c r="AW1009" s="12" t="s">
        <v>31</v>
      </c>
      <c r="AX1009" s="12" t="s">
        <v>75</v>
      </c>
      <c r="AY1009" s="155" t="s">
        <v>145</v>
      </c>
    </row>
    <row r="1010" spans="2:65" s="12" customFormat="1">
      <c r="B1010" s="153"/>
      <c r="D1010" s="154" t="s">
        <v>155</v>
      </c>
      <c r="E1010" s="155" t="s">
        <v>1</v>
      </c>
      <c r="F1010" s="156" t="s">
        <v>1090</v>
      </c>
      <c r="H1010" s="157">
        <v>2</v>
      </c>
      <c r="I1010" s="158"/>
      <c r="L1010" s="153"/>
      <c r="M1010" s="159"/>
      <c r="T1010" s="160"/>
      <c r="AT1010" s="155" t="s">
        <v>155</v>
      </c>
      <c r="AU1010" s="155" t="s">
        <v>153</v>
      </c>
      <c r="AV1010" s="12" t="s">
        <v>153</v>
      </c>
      <c r="AW1010" s="12" t="s">
        <v>31</v>
      </c>
      <c r="AX1010" s="12" t="s">
        <v>75</v>
      </c>
      <c r="AY1010" s="155" t="s">
        <v>145</v>
      </c>
    </row>
    <row r="1011" spans="2:65" s="13" customFormat="1">
      <c r="B1011" s="161"/>
      <c r="D1011" s="154" t="s">
        <v>155</v>
      </c>
      <c r="E1011" s="162" t="s">
        <v>1</v>
      </c>
      <c r="F1011" s="163" t="s">
        <v>159</v>
      </c>
      <c r="H1011" s="164">
        <v>15</v>
      </c>
      <c r="I1011" s="165"/>
      <c r="L1011" s="161"/>
      <c r="M1011" s="166"/>
      <c r="T1011" s="167"/>
      <c r="AT1011" s="162" t="s">
        <v>155</v>
      </c>
      <c r="AU1011" s="162" t="s">
        <v>153</v>
      </c>
      <c r="AV1011" s="13" t="s">
        <v>152</v>
      </c>
      <c r="AW1011" s="13" t="s">
        <v>31</v>
      </c>
      <c r="AX1011" s="13" t="s">
        <v>83</v>
      </c>
      <c r="AY1011" s="162" t="s">
        <v>145</v>
      </c>
    </row>
    <row r="1012" spans="2:65" s="1" customFormat="1" ht="33" customHeight="1">
      <c r="B1012" s="32"/>
      <c r="C1012" s="181" t="s">
        <v>1091</v>
      </c>
      <c r="D1012" s="181" t="s">
        <v>435</v>
      </c>
      <c r="E1012" s="182" t="s">
        <v>1092</v>
      </c>
      <c r="F1012" s="183" t="s">
        <v>1093</v>
      </c>
      <c r="G1012" s="184" t="s">
        <v>162</v>
      </c>
      <c r="H1012" s="185">
        <v>15</v>
      </c>
      <c r="I1012" s="186"/>
      <c r="J1012" s="187">
        <f>ROUND(I1012*H1012,2)</f>
        <v>0</v>
      </c>
      <c r="K1012" s="188"/>
      <c r="L1012" s="189"/>
      <c r="M1012" s="190" t="s">
        <v>1</v>
      </c>
      <c r="N1012" s="191" t="s">
        <v>41</v>
      </c>
      <c r="P1012" s="149">
        <f>O1012*H1012</f>
        <v>0</v>
      </c>
      <c r="Q1012" s="149">
        <v>1E-3</v>
      </c>
      <c r="R1012" s="149">
        <f>Q1012*H1012</f>
        <v>1.4999999999999999E-2</v>
      </c>
      <c r="S1012" s="149">
        <v>0</v>
      </c>
      <c r="T1012" s="150">
        <f>S1012*H1012</f>
        <v>0</v>
      </c>
      <c r="AR1012" s="151" t="s">
        <v>474</v>
      </c>
      <c r="AT1012" s="151" t="s">
        <v>435</v>
      </c>
      <c r="AU1012" s="151" t="s">
        <v>153</v>
      </c>
      <c r="AY1012" s="17" t="s">
        <v>145</v>
      </c>
      <c r="BE1012" s="152">
        <f>IF(N1012="základná",J1012,0)</f>
        <v>0</v>
      </c>
      <c r="BF1012" s="152">
        <f>IF(N1012="znížená",J1012,0)</f>
        <v>0</v>
      </c>
      <c r="BG1012" s="152">
        <f>IF(N1012="zákl. prenesená",J1012,0)</f>
        <v>0</v>
      </c>
      <c r="BH1012" s="152">
        <f>IF(N1012="zníž. prenesená",J1012,0)</f>
        <v>0</v>
      </c>
      <c r="BI1012" s="152">
        <f>IF(N1012="nulová",J1012,0)</f>
        <v>0</v>
      </c>
      <c r="BJ1012" s="17" t="s">
        <v>153</v>
      </c>
      <c r="BK1012" s="152">
        <f>ROUND(I1012*H1012,2)</f>
        <v>0</v>
      </c>
      <c r="BL1012" s="17" t="s">
        <v>287</v>
      </c>
      <c r="BM1012" s="151" t="s">
        <v>1094</v>
      </c>
    </row>
    <row r="1013" spans="2:65" s="1" customFormat="1" ht="16.5" customHeight="1">
      <c r="B1013" s="32"/>
      <c r="C1013" s="139" t="s">
        <v>1095</v>
      </c>
      <c r="D1013" s="139" t="s">
        <v>148</v>
      </c>
      <c r="E1013" s="140" t="s">
        <v>1096</v>
      </c>
      <c r="F1013" s="141" t="s">
        <v>1097</v>
      </c>
      <c r="G1013" s="142" t="s">
        <v>162</v>
      </c>
      <c r="H1013" s="143">
        <v>103</v>
      </c>
      <c r="I1013" s="144"/>
      <c r="J1013" s="145">
        <f>ROUND(I1013*H1013,2)</f>
        <v>0</v>
      </c>
      <c r="K1013" s="146"/>
      <c r="L1013" s="32"/>
      <c r="M1013" s="147" t="s">
        <v>1</v>
      </c>
      <c r="N1013" s="148" t="s">
        <v>41</v>
      </c>
      <c r="P1013" s="149">
        <f>O1013*H1013</f>
        <v>0</v>
      </c>
      <c r="Q1013" s="149">
        <v>3.0000000000000001E-5</v>
      </c>
      <c r="R1013" s="149">
        <f>Q1013*H1013</f>
        <v>3.0899999999999999E-3</v>
      </c>
      <c r="S1013" s="149">
        <v>0</v>
      </c>
      <c r="T1013" s="150">
        <f>S1013*H1013</f>
        <v>0</v>
      </c>
      <c r="AR1013" s="151" t="s">
        <v>287</v>
      </c>
      <c r="AT1013" s="151" t="s">
        <v>148</v>
      </c>
      <c r="AU1013" s="151" t="s">
        <v>153</v>
      </c>
      <c r="AY1013" s="17" t="s">
        <v>145</v>
      </c>
      <c r="BE1013" s="152">
        <f>IF(N1013="základná",J1013,0)</f>
        <v>0</v>
      </c>
      <c r="BF1013" s="152">
        <f>IF(N1013="znížená",J1013,0)</f>
        <v>0</v>
      </c>
      <c r="BG1013" s="152">
        <f>IF(N1013="zákl. prenesená",J1013,0)</f>
        <v>0</v>
      </c>
      <c r="BH1013" s="152">
        <f>IF(N1013="zníž. prenesená",J1013,0)</f>
        <v>0</v>
      </c>
      <c r="BI1013" s="152">
        <f>IF(N1013="nulová",J1013,0)</f>
        <v>0</v>
      </c>
      <c r="BJ1013" s="17" t="s">
        <v>153</v>
      </c>
      <c r="BK1013" s="152">
        <f>ROUND(I1013*H1013,2)</f>
        <v>0</v>
      </c>
      <c r="BL1013" s="17" t="s">
        <v>287</v>
      </c>
      <c r="BM1013" s="151" t="s">
        <v>1098</v>
      </c>
    </row>
    <row r="1014" spans="2:65" s="12" customFormat="1">
      <c r="B1014" s="153"/>
      <c r="D1014" s="154" t="s">
        <v>155</v>
      </c>
      <c r="E1014" s="155" t="s">
        <v>1</v>
      </c>
      <c r="F1014" s="156" t="s">
        <v>1076</v>
      </c>
      <c r="H1014" s="157">
        <v>33</v>
      </c>
      <c r="I1014" s="158"/>
      <c r="L1014" s="153"/>
      <c r="M1014" s="159"/>
      <c r="T1014" s="160"/>
      <c r="AT1014" s="155" t="s">
        <v>155</v>
      </c>
      <c r="AU1014" s="155" t="s">
        <v>153</v>
      </c>
      <c r="AV1014" s="12" t="s">
        <v>153</v>
      </c>
      <c r="AW1014" s="12" t="s">
        <v>31</v>
      </c>
      <c r="AX1014" s="12" t="s">
        <v>75</v>
      </c>
      <c r="AY1014" s="155" t="s">
        <v>145</v>
      </c>
    </row>
    <row r="1015" spans="2:65" s="12" customFormat="1">
      <c r="B1015" s="153"/>
      <c r="D1015" s="154" t="s">
        <v>155</v>
      </c>
      <c r="E1015" s="155" t="s">
        <v>1</v>
      </c>
      <c r="F1015" s="156" t="s">
        <v>1077</v>
      </c>
      <c r="H1015" s="157">
        <v>62</v>
      </c>
      <c r="I1015" s="158"/>
      <c r="L1015" s="153"/>
      <c r="M1015" s="159"/>
      <c r="T1015" s="160"/>
      <c r="AT1015" s="155" t="s">
        <v>155</v>
      </c>
      <c r="AU1015" s="155" t="s">
        <v>153</v>
      </c>
      <c r="AV1015" s="12" t="s">
        <v>153</v>
      </c>
      <c r="AW1015" s="12" t="s">
        <v>31</v>
      </c>
      <c r="AX1015" s="12" t="s">
        <v>75</v>
      </c>
      <c r="AY1015" s="155" t="s">
        <v>145</v>
      </c>
    </row>
    <row r="1016" spans="2:65" s="12" customFormat="1">
      <c r="B1016" s="153"/>
      <c r="D1016" s="154" t="s">
        <v>155</v>
      </c>
      <c r="E1016" s="155" t="s">
        <v>1</v>
      </c>
      <c r="F1016" s="156" t="s">
        <v>432</v>
      </c>
      <c r="H1016" s="157">
        <v>6</v>
      </c>
      <c r="I1016" s="158"/>
      <c r="L1016" s="153"/>
      <c r="M1016" s="159"/>
      <c r="T1016" s="160"/>
      <c r="AT1016" s="155" t="s">
        <v>155</v>
      </c>
      <c r="AU1016" s="155" t="s">
        <v>153</v>
      </c>
      <c r="AV1016" s="12" t="s">
        <v>153</v>
      </c>
      <c r="AW1016" s="12" t="s">
        <v>31</v>
      </c>
      <c r="AX1016" s="12" t="s">
        <v>75</v>
      </c>
      <c r="AY1016" s="155" t="s">
        <v>145</v>
      </c>
    </row>
    <row r="1017" spans="2:65" s="12" customFormat="1">
      <c r="B1017" s="153"/>
      <c r="D1017" s="154" t="s">
        <v>155</v>
      </c>
      <c r="E1017" s="155" t="s">
        <v>1</v>
      </c>
      <c r="F1017" s="156" t="s">
        <v>433</v>
      </c>
      <c r="H1017" s="157">
        <v>2</v>
      </c>
      <c r="I1017" s="158"/>
      <c r="L1017" s="153"/>
      <c r="M1017" s="159"/>
      <c r="T1017" s="160"/>
      <c r="AT1017" s="155" t="s">
        <v>155</v>
      </c>
      <c r="AU1017" s="155" t="s">
        <v>153</v>
      </c>
      <c r="AV1017" s="12" t="s">
        <v>153</v>
      </c>
      <c r="AW1017" s="12" t="s">
        <v>31</v>
      </c>
      <c r="AX1017" s="12" t="s">
        <v>75</v>
      </c>
      <c r="AY1017" s="155" t="s">
        <v>145</v>
      </c>
    </row>
    <row r="1018" spans="2:65" s="13" customFormat="1">
      <c r="B1018" s="161"/>
      <c r="D1018" s="154" t="s">
        <v>155</v>
      </c>
      <c r="E1018" s="162" t="s">
        <v>1</v>
      </c>
      <c r="F1018" s="163" t="s">
        <v>159</v>
      </c>
      <c r="H1018" s="164">
        <v>103</v>
      </c>
      <c r="I1018" s="165"/>
      <c r="L1018" s="161"/>
      <c r="M1018" s="166"/>
      <c r="T1018" s="167"/>
      <c r="AT1018" s="162" t="s">
        <v>155</v>
      </c>
      <c r="AU1018" s="162" t="s">
        <v>153</v>
      </c>
      <c r="AV1018" s="13" t="s">
        <v>152</v>
      </c>
      <c r="AW1018" s="13" t="s">
        <v>31</v>
      </c>
      <c r="AX1018" s="13" t="s">
        <v>83</v>
      </c>
      <c r="AY1018" s="162" t="s">
        <v>145</v>
      </c>
    </row>
    <row r="1019" spans="2:65" s="1" customFormat="1" ht="16.5" customHeight="1">
      <c r="B1019" s="32"/>
      <c r="C1019" s="181" t="s">
        <v>1099</v>
      </c>
      <c r="D1019" s="181" t="s">
        <v>435</v>
      </c>
      <c r="E1019" s="182" t="s">
        <v>1100</v>
      </c>
      <c r="F1019" s="183" t="s">
        <v>1101</v>
      </c>
      <c r="G1019" s="184" t="s">
        <v>162</v>
      </c>
      <c r="H1019" s="185">
        <v>33</v>
      </c>
      <c r="I1019" s="186"/>
      <c r="J1019" s="187">
        <f>ROUND(I1019*H1019,2)</f>
        <v>0</v>
      </c>
      <c r="K1019" s="188"/>
      <c r="L1019" s="189"/>
      <c r="M1019" s="190" t="s">
        <v>1</v>
      </c>
      <c r="N1019" s="191" t="s">
        <v>41</v>
      </c>
      <c r="P1019" s="149">
        <f>O1019*H1019</f>
        <v>0</v>
      </c>
      <c r="Q1019" s="149">
        <v>5.4000000000000001E-4</v>
      </c>
      <c r="R1019" s="149">
        <f>Q1019*H1019</f>
        <v>1.7819999999999999E-2</v>
      </c>
      <c r="S1019" s="149">
        <v>0</v>
      </c>
      <c r="T1019" s="150">
        <f>S1019*H1019</f>
        <v>0</v>
      </c>
      <c r="AR1019" s="151" t="s">
        <v>474</v>
      </c>
      <c r="AT1019" s="151" t="s">
        <v>435</v>
      </c>
      <c r="AU1019" s="151" t="s">
        <v>153</v>
      </c>
      <c r="AY1019" s="17" t="s">
        <v>145</v>
      </c>
      <c r="BE1019" s="152">
        <f>IF(N1019="základná",J1019,0)</f>
        <v>0</v>
      </c>
      <c r="BF1019" s="152">
        <f>IF(N1019="znížená",J1019,0)</f>
        <v>0</v>
      </c>
      <c r="BG1019" s="152">
        <f>IF(N1019="zákl. prenesená",J1019,0)</f>
        <v>0</v>
      </c>
      <c r="BH1019" s="152">
        <f>IF(N1019="zníž. prenesená",J1019,0)</f>
        <v>0</v>
      </c>
      <c r="BI1019" s="152">
        <f>IF(N1019="nulová",J1019,0)</f>
        <v>0</v>
      </c>
      <c r="BJ1019" s="17" t="s">
        <v>153</v>
      </c>
      <c r="BK1019" s="152">
        <f>ROUND(I1019*H1019,2)</f>
        <v>0</v>
      </c>
      <c r="BL1019" s="17" t="s">
        <v>287</v>
      </c>
      <c r="BM1019" s="151" t="s">
        <v>1102</v>
      </c>
    </row>
    <row r="1020" spans="2:65" s="12" customFormat="1">
      <c r="B1020" s="153"/>
      <c r="D1020" s="154" t="s">
        <v>155</v>
      </c>
      <c r="E1020" s="155" t="s">
        <v>1</v>
      </c>
      <c r="F1020" s="156" t="s">
        <v>1076</v>
      </c>
      <c r="H1020" s="157">
        <v>33</v>
      </c>
      <c r="I1020" s="158"/>
      <c r="L1020" s="153"/>
      <c r="M1020" s="159"/>
      <c r="T1020" s="160"/>
      <c r="AT1020" s="155" t="s">
        <v>155</v>
      </c>
      <c r="AU1020" s="155" t="s">
        <v>153</v>
      </c>
      <c r="AV1020" s="12" t="s">
        <v>153</v>
      </c>
      <c r="AW1020" s="12" t="s">
        <v>31</v>
      </c>
      <c r="AX1020" s="12" t="s">
        <v>83</v>
      </c>
      <c r="AY1020" s="155" t="s">
        <v>145</v>
      </c>
    </row>
    <row r="1021" spans="2:65" s="1" customFormat="1" ht="16.5" customHeight="1">
      <c r="B1021" s="32"/>
      <c r="C1021" s="181" t="s">
        <v>1103</v>
      </c>
      <c r="D1021" s="181" t="s">
        <v>435</v>
      </c>
      <c r="E1021" s="182" t="s">
        <v>1104</v>
      </c>
      <c r="F1021" s="183" t="s">
        <v>1105</v>
      </c>
      <c r="G1021" s="184" t="s">
        <v>162</v>
      </c>
      <c r="H1021" s="185">
        <v>70</v>
      </c>
      <c r="I1021" s="186"/>
      <c r="J1021" s="187">
        <f>ROUND(I1021*H1021,2)</f>
        <v>0</v>
      </c>
      <c r="K1021" s="188"/>
      <c r="L1021" s="189"/>
      <c r="M1021" s="190" t="s">
        <v>1</v>
      </c>
      <c r="N1021" s="191" t="s">
        <v>41</v>
      </c>
      <c r="P1021" s="149">
        <f>O1021*H1021</f>
        <v>0</v>
      </c>
      <c r="Q1021" s="149">
        <v>6.2E-4</v>
      </c>
      <c r="R1021" s="149">
        <f>Q1021*H1021</f>
        <v>4.3400000000000001E-2</v>
      </c>
      <c r="S1021" s="149">
        <v>0</v>
      </c>
      <c r="T1021" s="150">
        <f>S1021*H1021</f>
        <v>0</v>
      </c>
      <c r="AR1021" s="151" t="s">
        <v>474</v>
      </c>
      <c r="AT1021" s="151" t="s">
        <v>435</v>
      </c>
      <c r="AU1021" s="151" t="s">
        <v>153</v>
      </c>
      <c r="AY1021" s="17" t="s">
        <v>145</v>
      </c>
      <c r="BE1021" s="152">
        <f>IF(N1021="základná",J1021,0)</f>
        <v>0</v>
      </c>
      <c r="BF1021" s="152">
        <f>IF(N1021="znížená",J1021,0)</f>
        <v>0</v>
      </c>
      <c r="BG1021" s="152">
        <f>IF(N1021="zákl. prenesená",J1021,0)</f>
        <v>0</v>
      </c>
      <c r="BH1021" s="152">
        <f>IF(N1021="zníž. prenesená",J1021,0)</f>
        <v>0</v>
      </c>
      <c r="BI1021" s="152">
        <f>IF(N1021="nulová",J1021,0)</f>
        <v>0</v>
      </c>
      <c r="BJ1021" s="17" t="s">
        <v>153</v>
      </c>
      <c r="BK1021" s="152">
        <f>ROUND(I1021*H1021,2)</f>
        <v>0</v>
      </c>
      <c r="BL1021" s="17" t="s">
        <v>287</v>
      </c>
      <c r="BM1021" s="151" t="s">
        <v>1106</v>
      </c>
    </row>
    <row r="1022" spans="2:65" s="12" customFormat="1">
      <c r="B1022" s="153"/>
      <c r="D1022" s="154" t="s">
        <v>155</v>
      </c>
      <c r="E1022" s="155" t="s">
        <v>1</v>
      </c>
      <c r="F1022" s="156" t="s">
        <v>1077</v>
      </c>
      <c r="H1022" s="157">
        <v>62</v>
      </c>
      <c r="I1022" s="158"/>
      <c r="L1022" s="153"/>
      <c r="M1022" s="159"/>
      <c r="T1022" s="160"/>
      <c r="AT1022" s="155" t="s">
        <v>155</v>
      </c>
      <c r="AU1022" s="155" t="s">
        <v>153</v>
      </c>
      <c r="AV1022" s="12" t="s">
        <v>153</v>
      </c>
      <c r="AW1022" s="12" t="s">
        <v>31</v>
      </c>
      <c r="AX1022" s="12" t="s">
        <v>75</v>
      </c>
      <c r="AY1022" s="155" t="s">
        <v>145</v>
      </c>
    </row>
    <row r="1023" spans="2:65" s="12" customFormat="1">
      <c r="B1023" s="153"/>
      <c r="D1023" s="154" t="s">
        <v>155</v>
      </c>
      <c r="E1023" s="155" t="s">
        <v>1</v>
      </c>
      <c r="F1023" s="156" t="s">
        <v>432</v>
      </c>
      <c r="H1023" s="157">
        <v>6</v>
      </c>
      <c r="I1023" s="158"/>
      <c r="L1023" s="153"/>
      <c r="M1023" s="159"/>
      <c r="T1023" s="160"/>
      <c r="AT1023" s="155" t="s">
        <v>155</v>
      </c>
      <c r="AU1023" s="155" t="s">
        <v>153</v>
      </c>
      <c r="AV1023" s="12" t="s">
        <v>153</v>
      </c>
      <c r="AW1023" s="12" t="s">
        <v>31</v>
      </c>
      <c r="AX1023" s="12" t="s">
        <v>75</v>
      </c>
      <c r="AY1023" s="155" t="s">
        <v>145</v>
      </c>
    </row>
    <row r="1024" spans="2:65" s="12" customFormat="1">
      <c r="B1024" s="153"/>
      <c r="D1024" s="154" t="s">
        <v>155</v>
      </c>
      <c r="E1024" s="155" t="s">
        <v>1</v>
      </c>
      <c r="F1024" s="156" t="s">
        <v>433</v>
      </c>
      <c r="H1024" s="157">
        <v>2</v>
      </c>
      <c r="I1024" s="158"/>
      <c r="L1024" s="153"/>
      <c r="M1024" s="159"/>
      <c r="T1024" s="160"/>
      <c r="AT1024" s="155" t="s">
        <v>155</v>
      </c>
      <c r="AU1024" s="155" t="s">
        <v>153</v>
      </c>
      <c r="AV1024" s="12" t="s">
        <v>153</v>
      </c>
      <c r="AW1024" s="12" t="s">
        <v>31</v>
      </c>
      <c r="AX1024" s="12" t="s">
        <v>75</v>
      </c>
      <c r="AY1024" s="155" t="s">
        <v>145</v>
      </c>
    </row>
    <row r="1025" spans="2:65" s="13" customFormat="1">
      <c r="B1025" s="161"/>
      <c r="D1025" s="154" t="s">
        <v>155</v>
      </c>
      <c r="E1025" s="162" t="s">
        <v>1</v>
      </c>
      <c r="F1025" s="163" t="s">
        <v>159</v>
      </c>
      <c r="H1025" s="164">
        <v>70</v>
      </c>
      <c r="I1025" s="165"/>
      <c r="L1025" s="161"/>
      <c r="M1025" s="166"/>
      <c r="T1025" s="167"/>
      <c r="AT1025" s="162" t="s">
        <v>155</v>
      </c>
      <c r="AU1025" s="162" t="s">
        <v>153</v>
      </c>
      <c r="AV1025" s="13" t="s">
        <v>152</v>
      </c>
      <c r="AW1025" s="13" t="s">
        <v>31</v>
      </c>
      <c r="AX1025" s="13" t="s">
        <v>83</v>
      </c>
      <c r="AY1025" s="162" t="s">
        <v>145</v>
      </c>
    </row>
    <row r="1026" spans="2:65" s="1" customFormat="1" ht="16.5" customHeight="1">
      <c r="B1026" s="32"/>
      <c r="C1026" s="139" t="s">
        <v>1107</v>
      </c>
      <c r="D1026" s="139" t="s">
        <v>148</v>
      </c>
      <c r="E1026" s="140" t="s">
        <v>1108</v>
      </c>
      <c r="F1026" s="141" t="s">
        <v>1109</v>
      </c>
      <c r="G1026" s="142" t="s">
        <v>162</v>
      </c>
      <c r="H1026" s="143">
        <v>47</v>
      </c>
      <c r="I1026" s="144"/>
      <c r="J1026" s="145">
        <f>ROUND(I1026*H1026,2)</f>
        <v>0</v>
      </c>
      <c r="K1026" s="146"/>
      <c r="L1026" s="32"/>
      <c r="M1026" s="147" t="s">
        <v>1</v>
      </c>
      <c r="N1026" s="148" t="s">
        <v>41</v>
      </c>
      <c r="P1026" s="149">
        <f>O1026*H1026</f>
        <v>0</v>
      </c>
      <c r="Q1026" s="149">
        <v>3.0000000000000001E-5</v>
      </c>
      <c r="R1026" s="149">
        <f>Q1026*H1026</f>
        <v>1.41E-3</v>
      </c>
      <c r="S1026" s="149">
        <v>0</v>
      </c>
      <c r="T1026" s="150">
        <f>S1026*H1026</f>
        <v>0</v>
      </c>
      <c r="AR1026" s="151" t="s">
        <v>287</v>
      </c>
      <c r="AT1026" s="151" t="s">
        <v>148</v>
      </c>
      <c r="AU1026" s="151" t="s">
        <v>153</v>
      </c>
      <c r="AY1026" s="17" t="s">
        <v>145</v>
      </c>
      <c r="BE1026" s="152">
        <f>IF(N1026="základná",J1026,0)</f>
        <v>0</v>
      </c>
      <c r="BF1026" s="152">
        <f>IF(N1026="znížená",J1026,0)</f>
        <v>0</v>
      </c>
      <c r="BG1026" s="152">
        <f>IF(N1026="zákl. prenesená",J1026,0)</f>
        <v>0</v>
      </c>
      <c r="BH1026" s="152">
        <f>IF(N1026="zníž. prenesená",J1026,0)</f>
        <v>0</v>
      </c>
      <c r="BI1026" s="152">
        <f>IF(N1026="nulová",J1026,0)</f>
        <v>0</v>
      </c>
      <c r="BJ1026" s="17" t="s">
        <v>153</v>
      </c>
      <c r="BK1026" s="152">
        <f>ROUND(I1026*H1026,2)</f>
        <v>0</v>
      </c>
      <c r="BL1026" s="17" t="s">
        <v>287</v>
      </c>
      <c r="BM1026" s="151" t="s">
        <v>1110</v>
      </c>
    </row>
    <row r="1027" spans="2:65" s="12" customFormat="1">
      <c r="B1027" s="153"/>
      <c r="D1027" s="154" t="s">
        <v>155</v>
      </c>
      <c r="E1027" s="155" t="s">
        <v>1</v>
      </c>
      <c r="F1027" s="156" t="s">
        <v>443</v>
      </c>
      <c r="H1027" s="157">
        <v>1</v>
      </c>
      <c r="I1027" s="158"/>
      <c r="L1027" s="153"/>
      <c r="M1027" s="159"/>
      <c r="T1027" s="160"/>
      <c r="AT1027" s="155" t="s">
        <v>155</v>
      </c>
      <c r="AU1027" s="155" t="s">
        <v>153</v>
      </c>
      <c r="AV1027" s="12" t="s">
        <v>153</v>
      </c>
      <c r="AW1027" s="12" t="s">
        <v>31</v>
      </c>
      <c r="AX1027" s="12" t="s">
        <v>75</v>
      </c>
      <c r="AY1027" s="155" t="s">
        <v>145</v>
      </c>
    </row>
    <row r="1028" spans="2:65" s="12" customFormat="1">
      <c r="B1028" s="153"/>
      <c r="D1028" s="154" t="s">
        <v>155</v>
      </c>
      <c r="E1028" s="155" t="s">
        <v>1</v>
      </c>
      <c r="F1028" s="156" t="s">
        <v>444</v>
      </c>
      <c r="H1028" s="157">
        <v>33</v>
      </c>
      <c r="I1028" s="158"/>
      <c r="L1028" s="153"/>
      <c r="M1028" s="159"/>
      <c r="T1028" s="160"/>
      <c r="AT1028" s="155" t="s">
        <v>155</v>
      </c>
      <c r="AU1028" s="155" t="s">
        <v>153</v>
      </c>
      <c r="AV1028" s="12" t="s">
        <v>153</v>
      </c>
      <c r="AW1028" s="12" t="s">
        <v>31</v>
      </c>
      <c r="AX1028" s="12" t="s">
        <v>75</v>
      </c>
      <c r="AY1028" s="155" t="s">
        <v>145</v>
      </c>
    </row>
    <row r="1029" spans="2:65" s="12" customFormat="1">
      <c r="B1029" s="153"/>
      <c r="D1029" s="154" t="s">
        <v>155</v>
      </c>
      <c r="E1029" s="155" t="s">
        <v>1</v>
      </c>
      <c r="F1029" s="156" t="s">
        <v>445</v>
      </c>
      <c r="H1029" s="157">
        <v>10</v>
      </c>
      <c r="I1029" s="158"/>
      <c r="L1029" s="153"/>
      <c r="M1029" s="159"/>
      <c r="T1029" s="160"/>
      <c r="AT1029" s="155" t="s">
        <v>155</v>
      </c>
      <c r="AU1029" s="155" t="s">
        <v>153</v>
      </c>
      <c r="AV1029" s="12" t="s">
        <v>153</v>
      </c>
      <c r="AW1029" s="12" t="s">
        <v>31</v>
      </c>
      <c r="AX1029" s="12" t="s">
        <v>75</v>
      </c>
      <c r="AY1029" s="155" t="s">
        <v>145</v>
      </c>
    </row>
    <row r="1030" spans="2:65" s="12" customFormat="1">
      <c r="B1030" s="153"/>
      <c r="D1030" s="154" t="s">
        <v>155</v>
      </c>
      <c r="E1030" s="155" t="s">
        <v>1</v>
      </c>
      <c r="F1030" s="156" t="s">
        <v>446</v>
      </c>
      <c r="H1030" s="157">
        <v>3</v>
      </c>
      <c r="I1030" s="158"/>
      <c r="L1030" s="153"/>
      <c r="M1030" s="159"/>
      <c r="T1030" s="160"/>
      <c r="AT1030" s="155" t="s">
        <v>155</v>
      </c>
      <c r="AU1030" s="155" t="s">
        <v>153</v>
      </c>
      <c r="AV1030" s="12" t="s">
        <v>153</v>
      </c>
      <c r="AW1030" s="12" t="s">
        <v>31</v>
      </c>
      <c r="AX1030" s="12" t="s">
        <v>75</v>
      </c>
      <c r="AY1030" s="155" t="s">
        <v>145</v>
      </c>
    </row>
    <row r="1031" spans="2:65" s="13" customFormat="1">
      <c r="B1031" s="161"/>
      <c r="D1031" s="154" t="s">
        <v>155</v>
      </c>
      <c r="E1031" s="162" t="s">
        <v>1</v>
      </c>
      <c r="F1031" s="163" t="s">
        <v>159</v>
      </c>
      <c r="H1031" s="164">
        <v>47</v>
      </c>
      <c r="I1031" s="165"/>
      <c r="L1031" s="161"/>
      <c r="M1031" s="166"/>
      <c r="T1031" s="167"/>
      <c r="AT1031" s="162" t="s">
        <v>155</v>
      </c>
      <c r="AU1031" s="162" t="s">
        <v>153</v>
      </c>
      <c r="AV1031" s="13" t="s">
        <v>152</v>
      </c>
      <c r="AW1031" s="13" t="s">
        <v>31</v>
      </c>
      <c r="AX1031" s="13" t="s">
        <v>83</v>
      </c>
      <c r="AY1031" s="162" t="s">
        <v>145</v>
      </c>
    </row>
    <row r="1032" spans="2:65" s="1" customFormat="1" ht="24.2" customHeight="1">
      <c r="B1032" s="32"/>
      <c r="C1032" s="181" t="s">
        <v>1111</v>
      </c>
      <c r="D1032" s="181" t="s">
        <v>435</v>
      </c>
      <c r="E1032" s="182" t="s">
        <v>1112</v>
      </c>
      <c r="F1032" s="183" t="s">
        <v>1113</v>
      </c>
      <c r="G1032" s="184" t="s">
        <v>162</v>
      </c>
      <c r="H1032" s="185">
        <v>1</v>
      </c>
      <c r="I1032" s="186"/>
      <c r="J1032" s="187">
        <f>ROUND(I1032*H1032,2)</f>
        <v>0</v>
      </c>
      <c r="K1032" s="188"/>
      <c r="L1032" s="189"/>
      <c r="M1032" s="190" t="s">
        <v>1</v>
      </c>
      <c r="N1032" s="191" t="s">
        <v>41</v>
      </c>
      <c r="P1032" s="149">
        <f>O1032*H1032</f>
        <v>0</v>
      </c>
      <c r="Q1032" s="149">
        <v>4.6000000000000001E-4</v>
      </c>
      <c r="R1032" s="149">
        <f>Q1032*H1032</f>
        <v>4.6000000000000001E-4</v>
      </c>
      <c r="S1032" s="149">
        <v>0</v>
      </c>
      <c r="T1032" s="150">
        <f>S1032*H1032</f>
        <v>0</v>
      </c>
      <c r="AR1032" s="151" t="s">
        <v>474</v>
      </c>
      <c r="AT1032" s="151" t="s">
        <v>435</v>
      </c>
      <c r="AU1032" s="151" t="s">
        <v>153</v>
      </c>
      <c r="AY1032" s="17" t="s">
        <v>145</v>
      </c>
      <c r="BE1032" s="152">
        <f>IF(N1032="základná",J1032,0)</f>
        <v>0</v>
      </c>
      <c r="BF1032" s="152">
        <f>IF(N1032="znížená",J1032,0)</f>
        <v>0</v>
      </c>
      <c r="BG1032" s="152">
        <f>IF(N1032="zákl. prenesená",J1032,0)</f>
        <v>0</v>
      </c>
      <c r="BH1032" s="152">
        <f>IF(N1032="zníž. prenesená",J1032,0)</f>
        <v>0</v>
      </c>
      <c r="BI1032" s="152">
        <f>IF(N1032="nulová",J1032,0)</f>
        <v>0</v>
      </c>
      <c r="BJ1032" s="17" t="s">
        <v>153</v>
      </c>
      <c r="BK1032" s="152">
        <f>ROUND(I1032*H1032,2)</f>
        <v>0</v>
      </c>
      <c r="BL1032" s="17" t="s">
        <v>287</v>
      </c>
      <c r="BM1032" s="151" t="s">
        <v>1114</v>
      </c>
    </row>
    <row r="1033" spans="2:65" s="12" customFormat="1">
      <c r="B1033" s="153"/>
      <c r="D1033" s="154" t="s">
        <v>155</v>
      </c>
      <c r="E1033" s="155" t="s">
        <v>1</v>
      </c>
      <c r="F1033" s="156" t="s">
        <v>443</v>
      </c>
      <c r="H1033" s="157">
        <v>1</v>
      </c>
      <c r="I1033" s="158"/>
      <c r="L1033" s="153"/>
      <c r="M1033" s="159"/>
      <c r="T1033" s="160"/>
      <c r="AT1033" s="155" t="s">
        <v>155</v>
      </c>
      <c r="AU1033" s="155" t="s">
        <v>153</v>
      </c>
      <c r="AV1033" s="12" t="s">
        <v>153</v>
      </c>
      <c r="AW1033" s="12" t="s">
        <v>31</v>
      </c>
      <c r="AX1033" s="12" t="s">
        <v>83</v>
      </c>
      <c r="AY1033" s="155" t="s">
        <v>145</v>
      </c>
    </row>
    <row r="1034" spans="2:65" s="1" customFormat="1" ht="24.2" customHeight="1">
      <c r="B1034" s="32"/>
      <c r="C1034" s="181" t="s">
        <v>1115</v>
      </c>
      <c r="D1034" s="181" t="s">
        <v>435</v>
      </c>
      <c r="E1034" s="182" t="s">
        <v>1116</v>
      </c>
      <c r="F1034" s="183" t="s">
        <v>1117</v>
      </c>
      <c r="G1034" s="184" t="s">
        <v>162</v>
      </c>
      <c r="H1034" s="185">
        <v>43</v>
      </c>
      <c r="I1034" s="186"/>
      <c r="J1034" s="187">
        <f>ROUND(I1034*H1034,2)</f>
        <v>0</v>
      </c>
      <c r="K1034" s="188"/>
      <c r="L1034" s="189"/>
      <c r="M1034" s="190" t="s">
        <v>1</v>
      </c>
      <c r="N1034" s="191" t="s">
        <v>41</v>
      </c>
      <c r="P1034" s="149">
        <f>O1034*H1034</f>
        <v>0</v>
      </c>
      <c r="Q1034" s="149">
        <v>6.2E-4</v>
      </c>
      <c r="R1034" s="149">
        <f>Q1034*H1034</f>
        <v>2.666E-2</v>
      </c>
      <c r="S1034" s="149">
        <v>0</v>
      </c>
      <c r="T1034" s="150">
        <f>S1034*H1034</f>
        <v>0</v>
      </c>
      <c r="AR1034" s="151" t="s">
        <v>474</v>
      </c>
      <c r="AT1034" s="151" t="s">
        <v>435</v>
      </c>
      <c r="AU1034" s="151" t="s">
        <v>153</v>
      </c>
      <c r="AY1034" s="17" t="s">
        <v>145</v>
      </c>
      <c r="BE1034" s="152">
        <f>IF(N1034="základná",J1034,0)</f>
        <v>0</v>
      </c>
      <c r="BF1034" s="152">
        <f>IF(N1034="znížená",J1034,0)</f>
        <v>0</v>
      </c>
      <c r="BG1034" s="152">
        <f>IF(N1034="zákl. prenesená",J1034,0)</f>
        <v>0</v>
      </c>
      <c r="BH1034" s="152">
        <f>IF(N1034="zníž. prenesená",J1034,0)</f>
        <v>0</v>
      </c>
      <c r="BI1034" s="152">
        <f>IF(N1034="nulová",J1034,0)</f>
        <v>0</v>
      </c>
      <c r="BJ1034" s="17" t="s">
        <v>153</v>
      </c>
      <c r="BK1034" s="152">
        <f>ROUND(I1034*H1034,2)</f>
        <v>0</v>
      </c>
      <c r="BL1034" s="17" t="s">
        <v>287</v>
      </c>
      <c r="BM1034" s="151" t="s">
        <v>1118</v>
      </c>
    </row>
    <row r="1035" spans="2:65" s="12" customFormat="1">
      <c r="B1035" s="153"/>
      <c r="D1035" s="154" t="s">
        <v>155</v>
      </c>
      <c r="E1035" s="155" t="s">
        <v>1</v>
      </c>
      <c r="F1035" s="156" t="s">
        <v>444</v>
      </c>
      <c r="H1035" s="157">
        <v>33</v>
      </c>
      <c r="I1035" s="158"/>
      <c r="L1035" s="153"/>
      <c r="M1035" s="159"/>
      <c r="T1035" s="160"/>
      <c r="AT1035" s="155" t="s">
        <v>155</v>
      </c>
      <c r="AU1035" s="155" t="s">
        <v>153</v>
      </c>
      <c r="AV1035" s="12" t="s">
        <v>153</v>
      </c>
      <c r="AW1035" s="12" t="s">
        <v>31</v>
      </c>
      <c r="AX1035" s="12" t="s">
        <v>75</v>
      </c>
      <c r="AY1035" s="155" t="s">
        <v>145</v>
      </c>
    </row>
    <row r="1036" spans="2:65" s="12" customFormat="1">
      <c r="B1036" s="153"/>
      <c r="D1036" s="154" t="s">
        <v>155</v>
      </c>
      <c r="E1036" s="155" t="s">
        <v>1</v>
      </c>
      <c r="F1036" s="156" t="s">
        <v>445</v>
      </c>
      <c r="H1036" s="157">
        <v>10</v>
      </c>
      <c r="I1036" s="158"/>
      <c r="L1036" s="153"/>
      <c r="M1036" s="159"/>
      <c r="T1036" s="160"/>
      <c r="AT1036" s="155" t="s">
        <v>155</v>
      </c>
      <c r="AU1036" s="155" t="s">
        <v>153</v>
      </c>
      <c r="AV1036" s="12" t="s">
        <v>153</v>
      </c>
      <c r="AW1036" s="12" t="s">
        <v>31</v>
      </c>
      <c r="AX1036" s="12" t="s">
        <v>75</v>
      </c>
      <c r="AY1036" s="155" t="s">
        <v>145</v>
      </c>
    </row>
    <row r="1037" spans="2:65" s="13" customFormat="1">
      <c r="B1037" s="161"/>
      <c r="D1037" s="154" t="s">
        <v>155</v>
      </c>
      <c r="E1037" s="162" t="s">
        <v>1</v>
      </c>
      <c r="F1037" s="163" t="s">
        <v>159</v>
      </c>
      <c r="H1037" s="164">
        <v>43</v>
      </c>
      <c r="I1037" s="165"/>
      <c r="L1037" s="161"/>
      <c r="M1037" s="166"/>
      <c r="T1037" s="167"/>
      <c r="AT1037" s="162" t="s">
        <v>155</v>
      </c>
      <c r="AU1037" s="162" t="s">
        <v>153</v>
      </c>
      <c r="AV1037" s="13" t="s">
        <v>152</v>
      </c>
      <c r="AW1037" s="13" t="s">
        <v>31</v>
      </c>
      <c r="AX1037" s="13" t="s">
        <v>83</v>
      </c>
      <c r="AY1037" s="162" t="s">
        <v>145</v>
      </c>
    </row>
    <row r="1038" spans="2:65" s="1" customFormat="1" ht="24.2" customHeight="1">
      <c r="B1038" s="32"/>
      <c r="C1038" s="181" t="s">
        <v>1119</v>
      </c>
      <c r="D1038" s="181" t="s">
        <v>435</v>
      </c>
      <c r="E1038" s="182" t="s">
        <v>1120</v>
      </c>
      <c r="F1038" s="183" t="s">
        <v>1121</v>
      </c>
      <c r="G1038" s="184" t="s">
        <v>162</v>
      </c>
      <c r="H1038" s="185">
        <v>3</v>
      </c>
      <c r="I1038" s="186"/>
      <c r="J1038" s="187">
        <f>ROUND(I1038*H1038,2)</f>
        <v>0</v>
      </c>
      <c r="K1038" s="188"/>
      <c r="L1038" s="189"/>
      <c r="M1038" s="190" t="s">
        <v>1</v>
      </c>
      <c r="N1038" s="191" t="s">
        <v>41</v>
      </c>
      <c r="P1038" s="149">
        <f>O1038*H1038</f>
        <v>0</v>
      </c>
      <c r="Q1038" s="149">
        <v>6.8999999999999997E-4</v>
      </c>
      <c r="R1038" s="149">
        <f>Q1038*H1038</f>
        <v>2.0699999999999998E-3</v>
      </c>
      <c r="S1038" s="149">
        <v>0</v>
      </c>
      <c r="T1038" s="150">
        <f>S1038*H1038</f>
        <v>0</v>
      </c>
      <c r="AR1038" s="151" t="s">
        <v>474</v>
      </c>
      <c r="AT1038" s="151" t="s">
        <v>435</v>
      </c>
      <c r="AU1038" s="151" t="s">
        <v>153</v>
      </c>
      <c r="AY1038" s="17" t="s">
        <v>145</v>
      </c>
      <c r="BE1038" s="152">
        <f>IF(N1038="základná",J1038,0)</f>
        <v>0</v>
      </c>
      <c r="BF1038" s="152">
        <f>IF(N1038="znížená",J1038,0)</f>
        <v>0</v>
      </c>
      <c r="BG1038" s="152">
        <f>IF(N1038="zákl. prenesená",J1038,0)</f>
        <v>0</v>
      </c>
      <c r="BH1038" s="152">
        <f>IF(N1038="zníž. prenesená",J1038,0)</f>
        <v>0</v>
      </c>
      <c r="BI1038" s="152">
        <f>IF(N1038="nulová",J1038,0)</f>
        <v>0</v>
      </c>
      <c r="BJ1038" s="17" t="s">
        <v>153</v>
      </c>
      <c r="BK1038" s="152">
        <f>ROUND(I1038*H1038,2)</f>
        <v>0</v>
      </c>
      <c r="BL1038" s="17" t="s">
        <v>287</v>
      </c>
      <c r="BM1038" s="151" t="s">
        <v>1122</v>
      </c>
    </row>
    <row r="1039" spans="2:65" s="12" customFormat="1">
      <c r="B1039" s="153"/>
      <c r="D1039" s="154" t="s">
        <v>155</v>
      </c>
      <c r="E1039" s="155" t="s">
        <v>1</v>
      </c>
      <c r="F1039" s="156" t="s">
        <v>446</v>
      </c>
      <c r="H1039" s="157">
        <v>3</v>
      </c>
      <c r="I1039" s="158"/>
      <c r="L1039" s="153"/>
      <c r="M1039" s="159"/>
      <c r="T1039" s="160"/>
      <c r="AT1039" s="155" t="s">
        <v>155</v>
      </c>
      <c r="AU1039" s="155" t="s">
        <v>153</v>
      </c>
      <c r="AV1039" s="12" t="s">
        <v>153</v>
      </c>
      <c r="AW1039" s="12" t="s">
        <v>31</v>
      </c>
      <c r="AX1039" s="12" t="s">
        <v>83</v>
      </c>
      <c r="AY1039" s="155" t="s">
        <v>145</v>
      </c>
    </row>
    <row r="1040" spans="2:65" s="1" customFormat="1" ht="21.75" customHeight="1">
      <c r="B1040" s="32"/>
      <c r="C1040" s="139" t="s">
        <v>1123</v>
      </c>
      <c r="D1040" s="139" t="s">
        <v>148</v>
      </c>
      <c r="E1040" s="140" t="s">
        <v>1124</v>
      </c>
      <c r="F1040" s="141" t="s">
        <v>1125</v>
      </c>
      <c r="G1040" s="142" t="s">
        <v>162</v>
      </c>
      <c r="H1040" s="143">
        <v>95</v>
      </c>
      <c r="I1040" s="144"/>
      <c r="J1040" s="145">
        <f>ROUND(I1040*H1040,2)</f>
        <v>0</v>
      </c>
      <c r="K1040" s="146"/>
      <c r="L1040" s="32"/>
      <c r="M1040" s="147" t="s">
        <v>1</v>
      </c>
      <c r="N1040" s="148" t="s">
        <v>41</v>
      </c>
      <c r="P1040" s="149">
        <f>O1040*H1040</f>
        <v>0</v>
      </c>
      <c r="Q1040" s="149">
        <v>4.5399999999999998E-4</v>
      </c>
      <c r="R1040" s="149">
        <f>Q1040*H1040</f>
        <v>4.3129999999999995E-2</v>
      </c>
      <c r="S1040" s="149">
        <v>0</v>
      </c>
      <c r="T1040" s="150">
        <f>S1040*H1040</f>
        <v>0</v>
      </c>
      <c r="AR1040" s="151" t="s">
        <v>287</v>
      </c>
      <c r="AT1040" s="151" t="s">
        <v>148</v>
      </c>
      <c r="AU1040" s="151" t="s">
        <v>153</v>
      </c>
      <c r="AY1040" s="17" t="s">
        <v>145</v>
      </c>
      <c r="BE1040" s="152">
        <f>IF(N1040="základná",J1040,0)</f>
        <v>0</v>
      </c>
      <c r="BF1040" s="152">
        <f>IF(N1040="znížená",J1040,0)</f>
        <v>0</v>
      </c>
      <c r="BG1040" s="152">
        <f>IF(N1040="zákl. prenesená",J1040,0)</f>
        <v>0</v>
      </c>
      <c r="BH1040" s="152">
        <f>IF(N1040="zníž. prenesená",J1040,0)</f>
        <v>0</v>
      </c>
      <c r="BI1040" s="152">
        <f>IF(N1040="nulová",J1040,0)</f>
        <v>0</v>
      </c>
      <c r="BJ1040" s="17" t="s">
        <v>153</v>
      </c>
      <c r="BK1040" s="152">
        <f>ROUND(I1040*H1040,2)</f>
        <v>0</v>
      </c>
      <c r="BL1040" s="17" t="s">
        <v>287</v>
      </c>
      <c r="BM1040" s="151" t="s">
        <v>1126</v>
      </c>
    </row>
    <row r="1041" spans="2:65" s="12" customFormat="1">
      <c r="B1041" s="153"/>
      <c r="D1041" s="154" t="s">
        <v>155</v>
      </c>
      <c r="E1041" s="155" t="s">
        <v>1</v>
      </c>
      <c r="F1041" s="156" t="s">
        <v>1076</v>
      </c>
      <c r="H1041" s="157">
        <v>33</v>
      </c>
      <c r="I1041" s="158"/>
      <c r="L1041" s="153"/>
      <c r="M1041" s="159"/>
      <c r="T1041" s="160"/>
      <c r="AT1041" s="155" t="s">
        <v>155</v>
      </c>
      <c r="AU1041" s="155" t="s">
        <v>153</v>
      </c>
      <c r="AV1041" s="12" t="s">
        <v>153</v>
      </c>
      <c r="AW1041" s="12" t="s">
        <v>31</v>
      </c>
      <c r="AX1041" s="12" t="s">
        <v>75</v>
      </c>
      <c r="AY1041" s="155" t="s">
        <v>145</v>
      </c>
    </row>
    <row r="1042" spans="2:65" s="12" customFormat="1">
      <c r="B1042" s="153"/>
      <c r="D1042" s="154" t="s">
        <v>155</v>
      </c>
      <c r="E1042" s="155" t="s">
        <v>1</v>
      </c>
      <c r="F1042" s="156" t="s">
        <v>1077</v>
      </c>
      <c r="H1042" s="157">
        <v>62</v>
      </c>
      <c r="I1042" s="158"/>
      <c r="L1042" s="153"/>
      <c r="M1042" s="159"/>
      <c r="T1042" s="160"/>
      <c r="AT1042" s="155" t="s">
        <v>155</v>
      </c>
      <c r="AU1042" s="155" t="s">
        <v>153</v>
      </c>
      <c r="AV1042" s="12" t="s">
        <v>153</v>
      </c>
      <c r="AW1042" s="12" t="s">
        <v>31</v>
      </c>
      <c r="AX1042" s="12" t="s">
        <v>75</v>
      </c>
      <c r="AY1042" s="155" t="s">
        <v>145</v>
      </c>
    </row>
    <row r="1043" spans="2:65" s="13" customFormat="1">
      <c r="B1043" s="161"/>
      <c r="D1043" s="154" t="s">
        <v>155</v>
      </c>
      <c r="E1043" s="162" t="s">
        <v>1</v>
      </c>
      <c r="F1043" s="163" t="s">
        <v>159</v>
      </c>
      <c r="H1043" s="164">
        <v>95</v>
      </c>
      <c r="I1043" s="165"/>
      <c r="L1043" s="161"/>
      <c r="M1043" s="166"/>
      <c r="T1043" s="167"/>
      <c r="AT1043" s="162" t="s">
        <v>155</v>
      </c>
      <c r="AU1043" s="162" t="s">
        <v>153</v>
      </c>
      <c r="AV1043" s="13" t="s">
        <v>152</v>
      </c>
      <c r="AW1043" s="13" t="s">
        <v>31</v>
      </c>
      <c r="AX1043" s="13" t="s">
        <v>83</v>
      </c>
      <c r="AY1043" s="162" t="s">
        <v>145</v>
      </c>
    </row>
    <row r="1044" spans="2:65" s="1" customFormat="1" ht="44.25" customHeight="1">
      <c r="B1044" s="32"/>
      <c r="C1044" s="181" t="s">
        <v>1127</v>
      </c>
      <c r="D1044" s="181" t="s">
        <v>435</v>
      </c>
      <c r="E1044" s="182" t="s">
        <v>1128</v>
      </c>
      <c r="F1044" s="183" t="s">
        <v>1129</v>
      </c>
      <c r="G1044" s="184" t="s">
        <v>162</v>
      </c>
      <c r="H1044" s="185">
        <v>95</v>
      </c>
      <c r="I1044" s="186"/>
      <c r="J1044" s="187">
        <f>ROUND(I1044*H1044,2)</f>
        <v>0</v>
      </c>
      <c r="K1044" s="188"/>
      <c r="L1044" s="189"/>
      <c r="M1044" s="190" t="s">
        <v>1</v>
      </c>
      <c r="N1044" s="191" t="s">
        <v>41</v>
      </c>
      <c r="P1044" s="149">
        <f>O1044*H1044</f>
        <v>0</v>
      </c>
      <c r="Q1044" s="149">
        <v>1.4999999999999999E-2</v>
      </c>
      <c r="R1044" s="149">
        <f>Q1044*H1044</f>
        <v>1.425</v>
      </c>
      <c r="S1044" s="149">
        <v>0</v>
      </c>
      <c r="T1044" s="150">
        <f>S1044*H1044</f>
        <v>0</v>
      </c>
      <c r="AR1044" s="151" t="s">
        <v>474</v>
      </c>
      <c r="AT1044" s="151" t="s">
        <v>435</v>
      </c>
      <c r="AU1044" s="151" t="s">
        <v>153</v>
      </c>
      <c r="AY1044" s="17" t="s">
        <v>145</v>
      </c>
      <c r="BE1044" s="152">
        <f>IF(N1044="základná",J1044,0)</f>
        <v>0</v>
      </c>
      <c r="BF1044" s="152">
        <f>IF(N1044="znížená",J1044,0)</f>
        <v>0</v>
      </c>
      <c r="BG1044" s="152">
        <f>IF(N1044="zákl. prenesená",J1044,0)</f>
        <v>0</v>
      </c>
      <c r="BH1044" s="152">
        <f>IF(N1044="zníž. prenesená",J1044,0)</f>
        <v>0</v>
      </c>
      <c r="BI1044" s="152">
        <f>IF(N1044="nulová",J1044,0)</f>
        <v>0</v>
      </c>
      <c r="BJ1044" s="17" t="s">
        <v>153</v>
      </c>
      <c r="BK1044" s="152">
        <f>ROUND(I1044*H1044,2)</f>
        <v>0</v>
      </c>
      <c r="BL1044" s="17" t="s">
        <v>287</v>
      </c>
      <c r="BM1044" s="151" t="s">
        <v>1130</v>
      </c>
    </row>
    <row r="1045" spans="2:65" s="1" customFormat="1" ht="24.2" customHeight="1">
      <c r="B1045" s="32"/>
      <c r="C1045" s="139" t="s">
        <v>1131</v>
      </c>
      <c r="D1045" s="139" t="s">
        <v>148</v>
      </c>
      <c r="E1045" s="140" t="s">
        <v>1132</v>
      </c>
      <c r="F1045" s="141" t="s">
        <v>1133</v>
      </c>
      <c r="G1045" s="142" t="s">
        <v>918</v>
      </c>
      <c r="H1045" s="192"/>
      <c r="I1045" s="144"/>
      <c r="J1045" s="145">
        <f>ROUND(I1045*H1045,2)</f>
        <v>0</v>
      </c>
      <c r="K1045" s="146"/>
      <c r="L1045" s="32"/>
      <c r="M1045" s="147" t="s">
        <v>1</v>
      </c>
      <c r="N1045" s="148" t="s">
        <v>41</v>
      </c>
      <c r="P1045" s="149">
        <f>O1045*H1045</f>
        <v>0</v>
      </c>
      <c r="Q1045" s="149">
        <v>0</v>
      </c>
      <c r="R1045" s="149">
        <f>Q1045*H1045</f>
        <v>0</v>
      </c>
      <c r="S1045" s="149">
        <v>0</v>
      </c>
      <c r="T1045" s="150">
        <f>S1045*H1045</f>
        <v>0</v>
      </c>
      <c r="AR1045" s="151" t="s">
        <v>287</v>
      </c>
      <c r="AT1045" s="151" t="s">
        <v>148</v>
      </c>
      <c r="AU1045" s="151" t="s">
        <v>153</v>
      </c>
      <c r="AY1045" s="17" t="s">
        <v>145</v>
      </c>
      <c r="BE1045" s="152">
        <f>IF(N1045="základná",J1045,0)</f>
        <v>0</v>
      </c>
      <c r="BF1045" s="152">
        <f>IF(N1045="znížená",J1045,0)</f>
        <v>0</v>
      </c>
      <c r="BG1045" s="152">
        <f>IF(N1045="zákl. prenesená",J1045,0)</f>
        <v>0</v>
      </c>
      <c r="BH1045" s="152">
        <f>IF(N1045="zníž. prenesená",J1045,0)</f>
        <v>0</v>
      </c>
      <c r="BI1045" s="152">
        <f>IF(N1045="nulová",J1045,0)</f>
        <v>0</v>
      </c>
      <c r="BJ1045" s="17" t="s">
        <v>153</v>
      </c>
      <c r="BK1045" s="152">
        <f>ROUND(I1045*H1045,2)</f>
        <v>0</v>
      </c>
      <c r="BL1045" s="17" t="s">
        <v>287</v>
      </c>
      <c r="BM1045" s="151" t="s">
        <v>1134</v>
      </c>
    </row>
    <row r="1046" spans="2:65" s="11" customFormat="1" ht="22.9" customHeight="1">
      <c r="B1046" s="127"/>
      <c r="D1046" s="128" t="s">
        <v>74</v>
      </c>
      <c r="E1046" s="137" t="s">
        <v>1135</v>
      </c>
      <c r="F1046" s="137" t="s">
        <v>1136</v>
      </c>
      <c r="I1046" s="130"/>
      <c r="J1046" s="138">
        <f>BK1046</f>
        <v>0</v>
      </c>
      <c r="L1046" s="127"/>
      <c r="M1046" s="132"/>
      <c r="P1046" s="133">
        <f>SUM(P1047:P1063)</f>
        <v>0</v>
      </c>
      <c r="R1046" s="133">
        <f>SUM(R1047:R1063)</f>
        <v>3.3382000000000001</v>
      </c>
      <c r="T1046" s="134">
        <f>SUM(T1047:T1063)</f>
        <v>0</v>
      </c>
      <c r="AR1046" s="128" t="s">
        <v>153</v>
      </c>
      <c r="AT1046" s="135" t="s">
        <v>74</v>
      </c>
      <c r="AU1046" s="135" t="s">
        <v>83</v>
      </c>
      <c r="AY1046" s="128" t="s">
        <v>145</v>
      </c>
      <c r="BK1046" s="136">
        <f>SUM(BK1047:BK1063)</f>
        <v>0</v>
      </c>
    </row>
    <row r="1047" spans="2:65" s="1" customFormat="1" ht="37.9" customHeight="1">
      <c r="B1047" s="32"/>
      <c r="C1047" s="139" t="s">
        <v>1137</v>
      </c>
      <c r="D1047" s="139" t="s">
        <v>148</v>
      </c>
      <c r="E1047" s="140" t="s">
        <v>1138</v>
      </c>
      <c r="F1047" s="141" t="s">
        <v>1139</v>
      </c>
      <c r="G1047" s="142" t="s">
        <v>162</v>
      </c>
      <c r="H1047" s="143">
        <v>47</v>
      </c>
      <c r="I1047" s="144"/>
      <c r="J1047" s="145">
        <f>ROUND(I1047*H1047,2)</f>
        <v>0</v>
      </c>
      <c r="K1047" s="146"/>
      <c r="L1047" s="32"/>
      <c r="M1047" s="147" t="s">
        <v>1</v>
      </c>
      <c r="N1047" s="148" t="s">
        <v>41</v>
      </c>
      <c r="P1047" s="149">
        <f>O1047*H1047</f>
        <v>0</v>
      </c>
      <c r="Q1047" s="149">
        <v>0</v>
      </c>
      <c r="R1047" s="149">
        <f>Q1047*H1047</f>
        <v>0</v>
      </c>
      <c r="S1047" s="149">
        <v>0</v>
      </c>
      <c r="T1047" s="150">
        <f>S1047*H1047</f>
        <v>0</v>
      </c>
      <c r="AR1047" s="151" t="s">
        <v>287</v>
      </c>
      <c r="AT1047" s="151" t="s">
        <v>148</v>
      </c>
      <c r="AU1047" s="151" t="s">
        <v>153</v>
      </c>
      <c r="AY1047" s="17" t="s">
        <v>145</v>
      </c>
      <c r="BE1047" s="152">
        <f>IF(N1047="základná",J1047,0)</f>
        <v>0</v>
      </c>
      <c r="BF1047" s="152">
        <f>IF(N1047="znížená",J1047,0)</f>
        <v>0</v>
      </c>
      <c r="BG1047" s="152">
        <f>IF(N1047="zákl. prenesená",J1047,0)</f>
        <v>0</v>
      </c>
      <c r="BH1047" s="152">
        <f>IF(N1047="zníž. prenesená",J1047,0)</f>
        <v>0</v>
      </c>
      <c r="BI1047" s="152">
        <f>IF(N1047="nulová",J1047,0)</f>
        <v>0</v>
      </c>
      <c r="BJ1047" s="17" t="s">
        <v>153</v>
      </c>
      <c r="BK1047" s="152">
        <f>ROUND(I1047*H1047,2)</f>
        <v>0</v>
      </c>
      <c r="BL1047" s="17" t="s">
        <v>287</v>
      </c>
      <c r="BM1047" s="151" t="s">
        <v>1140</v>
      </c>
    </row>
    <row r="1048" spans="2:65" s="12" customFormat="1">
      <c r="B1048" s="153"/>
      <c r="D1048" s="154" t="s">
        <v>155</v>
      </c>
      <c r="E1048" s="155" t="s">
        <v>1</v>
      </c>
      <c r="F1048" s="156" t="s">
        <v>443</v>
      </c>
      <c r="H1048" s="157">
        <v>1</v>
      </c>
      <c r="I1048" s="158"/>
      <c r="L1048" s="153"/>
      <c r="M1048" s="159"/>
      <c r="T1048" s="160"/>
      <c r="AT1048" s="155" t="s">
        <v>155</v>
      </c>
      <c r="AU1048" s="155" t="s">
        <v>153</v>
      </c>
      <c r="AV1048" s="12" t="s">
        <v>153</v>
      </c>
      <c r="AW1048" s="12" t="s">
        <v>31</v>
      </c>
      <c r="AX1048" s="12" t="s">
        <v>75</v>
      </c>
      <c r="AY1048" s="155" t="s">
        <v>145</v>
      </c>
    </row>
    <row r="1049" spans="2:65" s="12" customFormat="1">
      <c r="B1049" s="153"/>
      <c r="D1049" s="154" t="s">
        <v>155</v>
      </c>
      <c r="E1049" s="155" t="s">
        <v>1</v>
      </c>
      <c r="F1049" s="156" t="s">
        <v>444</v>
      </c>
      <c r="H1049" s="157">
        <v>33</v>
      </c>
      <c r="I1049" s="158"/>
      <c r="L1049" s="153"/>
      <c r="M1049" s="159"/>
      <c r="T1049" s="160"/>
      <c r="AT1049" s="155" t="s">
        <v>155</v>
      </c>
      <c r="AU1049" s="155" t="s">
        <v>153</v>
      </c>
      <c r="AV1049" s="12" t="s">
        <v>153</v>
      </c>
      <c r="AW1049" s="12" t="s">
        <v>31</v>
      </c>
      <c r="AX1049" s="12" t="s">
        <v>75</v>
      </c>
      <c r="AY1049" s="155" t="s">
        <v>145</v>
      </c>
    </row>
    <row r="1050" spans="2:65" s="12" customFormat="1">
      <c r="B1050" s="153"/>
      <c r="D1050" s="154" t="s">
        <v>155</v>
      </c>
      <c r="E1050" s="155" t="s">
        <v>1</v>
      </c>
      <c r="F1050" s="156" t="s">
        <v>445</v>
      </c>
      <c r="H1050" s="157">
        <v>10</v>
      </c>
      <c r="I1050" s="158"/>
      <c r="L1050" s="153"/>
      <c r="M1050" s="159"/>
      <c r="T1050" s="160"/>
      <c r="AT1050" s="155" t="s">
        <v>155</v>
      </c>
      <c r="AU1050" s="155" t="s">
        <v>153</v>
      </c>
      <c r="AV1050" s="12" t="s">
        <v>153</v>
      </c>
      <c r="AW1050" s="12" t="s">
        <v>31</v>
      </c>
      <c r="AX1050" s="12" t="s">
        <v>75</v>
      </c>
      <c r="AY1050" s="155" t="s">
        <v>145</v>
      </c>
    </row>
    <row r="1051" spans="2:65" s="12" customFormat="1">
      <c r="B1051" s="153"/>
      <c r="D1051" s="154" t="s">
        <v>155</v>
      </c>
      <c r="E1051" s="155" t="s">
        <v>1</v>
      </c>
      <c r="F1051" s="156" t="s">
        <v>446</v>
      </c>
      <c r="H1051" s="157">
        <v>3</v>
      </c>
      <c r="I1051" s="158"/>
      <c r="L1051" s="153"/>
      <c r="M1051" s="159"/>
      <c r="T1051" s="160"/>
      <c r="AT1051" s="155" t="s">
        <v>155</v>
      </c>
      <c r="AU1051" s="155" t="s">
        <v>153</v>
      </c>
      <c r="AV1051" s="12" t="s">
        <v>153</v>
      </c>
      <c r="AW1051" s="12" t="s">
        <v>31</v>
      </c>
      <c r="AX1051" s="12" t="s">
        <v>75</v>
      </c>
      <c r="AY1051" s="155" t="s">
        <v>145</v>
      </c>
    </row>
    <row r="1052" spans="2:65" s="13" customFormat="1">
      <c r="B1052" s="161"/>
      <c r="D1052" s="154" t="s">
        <v>155</v>
      </c>
      <c r="E1052" s="162" t="s">
        <v>1</v>
      </c>
      <c r="F1052" s="163" t="s">
        <v>159</v>
      </c>
      <c r="H1052" s="164">
        <v>47</v>
      </c>
      <c r="I1052" s="165"/>
      <c r="L1052" s="161"/>
      <c r="M1052" s="166"/>
      <c r="T1052" s="167"/>
      <c r="AT1052" s="162" t="s">
        <v>155</v>
      </c>
      <c r="AU1052" s="162" t="s">
        <v>153</v>
      </c>
      <c r="AV1052" s="13" t="s">
        <v>152</v>
      </c>
      <c r="AW1052" s="13" t="s">
        <v>31</v>
      </c>
      <c r="AX1052" s="13" t="s">
        <v>83</v>
      </c>
      <c r="AY1052" s="162" t="s">
        <v>145</v>
      </c>
    </row>
    <row r="1053" spans="2:65" s="1" customFormat="1" ht="24.2" customHeight="1">
      <c r="B1053" s="32"/>
      <c r="C1053" s="181" t="s">
        <v>1141</v>
      </c>
      <c r="D1053" s="181" t="s">
        <v>435</v>
      </c>
      <c r="E1053" s="182" t="s">
        <v>1079</v>
      </c>
      <c r="F1053" s="183" t="s">
        <v>1080</v>
      </c>
      <c r="G1053" s="184" t="s">
        <v>162</v>
      </c>
      <c r="H1053" s="185">
        <v>47</v>
      </c>
      <c r="I1053" s="186"/>
      <c r="J1053" s="187">
        <f>ROUND(I1053*H1053,2)</f>
        <v>0</v>
      </c>
      <c r="K1053" s="188"/>
      <c r="L1053" s="189"/>
      <c r="M1053" s="190" t="s">
        <v>1</v>
      </c>
      <c r="N1053" s="191" t="s">
        <v>41</v>
      </c>
      <c r="P1053" s="149">
        <f>O1053*H1053</f>
        <v>0</v>
      </c>
      <c r="Q1053" s="149">
        <v>1E-3</v>
      </c>
      <c r="R1053" s="149">
        <f>Q1053*H1053</f>
        <v>4.7E-2</v>
      </c>
      <c r="S1053" s="149">
        <v>0</v>
      </c>
      <c r="T1053" s="150">
        <f>S1053*H1053</f>
        <v>0</v>
      </c>
      <c r="AR1053" s="151" t="s">
        <v>474</v>
      </c>
      <c r="AT1053" s="151" t="s">
        <v>435</v>
      </c>
      <c r="AU1053" s="151" t="s">
        <v>153</v>
      </c>
      <c r="AY1053" s="17" t="s">
        <v>145</v>
      </c>
      <c r="BE1053" s="152">
        <f>IF(N1053="základná",J1053,0)</f>
        <v>0</v>
      </c>
      <c r="BF1053" s="152">
        <f>IF(N1053="znížená",J1053,0)</f>
        <v>0</v>
      </c>
      <c r="BG1053" s="152">
        <f>IF(N1053="zákl. prenesená",J1053,0)</f>
        <v>0</v>
      </c>
      <c r="BH1053" s="152">
        <f>IF(N1053="zníž. prenesená",J1053,0)</f>
        <v>0</v>
      </c>
      <c r="BI1053" s="152">
        <f>IF(N1053="nulová",J1053,0)</f>
        <v>0</v>
      </c>
      <c r="BJ1053" s="17" t="s">
        <v>153</v>
      </c>
      <c r="BK1053" s="152">
        <f>ROUND(I1053*H1053,2)</f>
        <v>0</v>
      </c>
      <c r="BL1053" s="17" t="s">
        <v>287</v>
      </c>
      <c r="BM1053" s="151" t="s">
        <v>1142</v>
      </c>
    </row>
    <row r="1054" spans="2:65" s="1" customFormat="1" ht="24.2" customHeight="1">
      <c r="B1054" s="32"/>
      <c r="C1054" s="181" t="s">
        <v>1143</v>
      </c>
      <c r="D1054" s="181" t="s">
        <v>435</v>
      </c>
      <c r="E1054" s="182" t="s">
        <v>1144</v>
      </c>
      <c r="F1054" s="183" t="s">
        <v>1145</v>
      </c>
      <c r="G1054" s="184" t="s">
        <v>162</v>
      </c>
      <c r="H1054" s="185">
        <v>1</v>
      </c>
      <c r="I1054" s="186"/>
      <c r="J1054" s="187">
        <f>ROUND(I1054*H1054,2)</f>
        <v>0</v>
      </c>
      <c r="K1054" s="188"/>
      <c r="L1054" s="189"/>
      <c r="M1054" s="190" t="s">
        <v>1</v>
      </c>
      <c r="N1054" s="191" t="s">
        <v>41</v>
      </c>
      <c r="P1054" s="149">
        <f>O1054*H1054</f>
        <v>0</v>
      </c>
      <c r="Q1054" s="149">
        <v>7.0000000000000007E-2</v>
      </c>
      <c r="R1054" s="149">
        <f>Q1054*H1054</f>
        <v>7.0000000000000007E-2</v>
      </c>
      <c r="S1054" s="149">
        <v>0</v>
      </c>
      <c r="T1054" s="150">
        <f>S1054*H1054</f>
        <v>0</v>
      </c>
      <c r="AR1054" s="151" t="s">
        <v>474</v>
      </c>
      <c r="AT1054" s="151" t="s">
        <v>435</v>
      </c>
      <c r="AU1054" s="151" t="s">
        <v>153</v>
      </c>
      <c r="AY1054" s="17" t="s">
        <v>145</v>
      </c>
      <c r="BE1054" s="152">
        <f>IF(N1054="základná",J1054,0)</f>
        <v>0</v>
      </c>
      <c r="BF1054" s="152">
        <f>IF(N1054="znížená",J1054,0)</f>
        <v>0</v>
      </c>
      <c r="BG1054" s="152">
        <f>IF(N1054="zákl. prenesená",J1054,0)</f>
        <v>0</v>
      </c>
      <c r="BH1054" s="152">
        <f>IF(N1054="zníž. prenesená",J1054,0)</f>
        <v>0</v>
      </c>
      <c r="BI1054" s="152">
        <f>IF(N1054="nulová",J1054,0)</f>
        <v>0</v>
      </c>
      <c r="BJ1054" s="17" t="s">
        <v>153</v>
      </c>
      <c r="BK1054" s="152">
        <f>ROUND(I1054*H1054,2)</f>
        <v>0</v>
      </c>
      <c r="BL1054" s="17" t="s">
        <v>287</v>
      </c>
      <c r="BM1054" s="151" t="s">
        <v>1146</v>
      </c>
    </row>
    <row r="1055" spans="2:65" s="12" customFormat="1">
      <c r="B1055" s="153"/>
      <c r="D1055" s="154" t="s">
        <v>155</v>
      </c>
      <c r="E1055" s="155" t="s">
        <v>1</v>
      </c>
      <c r="F1055" s="156" t="s">
        <v>443</v>
      </c>
      <c r="H1055" s="157">
        <v>1</v>
      </c>
      <c r="I1055" s="158"/>
      <c r="L1055" s="153"/>
      <c r="M1055" s="159"/>
      <c r="T1055" s="160"/>
      <c r="AT1055" s="155" t="s">
        <v>155</v>
      </c>
      <c r="AU1055" s="155" t="s">
        <v>153</v>
      </c>
      <c r="AV1055" s="12" t="s">
        <v>153</v>
      </c>
      <c r="AW1055" s="12" t="s">
        <v>31</v>
      </c>
      <c r="AX1055" s="12" t="s">
        <v>83</v>
      </c>
      <c r="AY1055" s="155" t="s">
        <v>145</v>
      </c>
    </row>
    <row r="1056" spans="2:65" s="1" customFormat="1" ht="24.2" customHeight="1">
      <c r="B1056" s="32"/>
      <c r="C1056" s="181" t="s">
        <v>1147</v>
      </c>
      <c r="D1056" s="181" t="s">
        <v>435</v>
      </c>
      <c r="E1056" s="182" t="s">
        <v>1148</v>
      </c>
      <c r="F1056" s="183" t="s">
        <v>1149</v>
      </c>
      <c r="G1056" s="184" t="s">
        <v>162</v>
      </c>
      <c r="H1056" s="185">
        <v>43</v>
      </c>
      <c r="I1056" s="186"/>
      <c r="J1056" s="187">
        <f>ROUND(I1056*H1056,2)</f>
        <v>0</v>
      </c>
      <c r="K1056" s="188"/>
      <c r="L1056" s="189"/>
      <c r="M1056" s="190" t="s">
        <v>1</v>
      </c>
      <c r="N1056" s="191" t="s">
        <v>41</v>
      </c>
      <c r="P1056" s="149">
        <f>O1056*H1056</f>
        <v>0</v>
      </c>
      <c r="Q1056" s="149">
        <v>7.0000000000000007E-2</v>
      </c>
      <c r="R1056" s="149">
        <f>Q1056*H1056</f>
        <v>3.0100000000000002</v>
      </c>
      <c r="S1056" s="149">
        <v>0</v>
      </c>
      <c r="T1056" s="150">
        <f>S1056*H1056</f>
        <v>0</v>
      </c>
      <c r="AR1056" s="151" t="s">
        <v>474</v>
      </c>
      <c r="AT1056" s="151" t="s">
        <v>435</v>
      </c>
      <c r="AU1056" s="151" t="s">
        <v>153</v>
      </c>
      <c r="AY1056" s="17" t="s">
        <v>145</v>
      </c>
      <c r="BE1056" s="152">
        <f>IF(N1056="základná",J1056,0)</f>
        <v>0</v>
      </c>
      <c r="BF1056" s="152">
        <f>IF(N1056="znížená",J1056,0)</f>
        <v>0</v>
      </c>
      <c r="BG1056" s="152">
        <f>IF(N1056="zákl. prenesená",J1056,0)</f>
        <v>0</v>
      </c>
      <c r="BH1056" s="152">
        <f>IF(N1056="zníž. prenesená",J1056,0)</f>
        <v>0</v>
      </c>
      <c r="BI1056" s="152">
        <f>IF(N1056="nulová",J1056,0)</f>
        <v>0</v>
      </c>
      <c r="BJ1056" s="17" t="s">
        <v>153</v>
      </c>
      <c r="BK1056" s="152">
        <f>ROUND(I1056*H1056,2)</f>
        <v>0</v>
      </c>
      <c r="BL1056" s="17" t="s">
        <v>287</v>
      </c>
      <c r="BM1056" s="151" t="s">
        <v>1150</v>
      </c>
    </row>
    <row r="1057" spans="2:65" s="12" customFormat="1">
      <c r="B1057" s="153"/>
      <c r="D1057" s="154" t="s">
        <v>155</v>
      </c>
      <c r="E1057" s="155" t="s">
        <v>1</v>
      </c>
      <c r="F1057" s="156" t="s">
        <v>1151</v>
      </c>
      <c r="H1057" s="157">
        <v>33</v>
      </c>
      <c r="I1057" s="158"/>
      <c r="L1057" s="153"/>
      <c r="M1057" s="159"/>
      <c r="T1057" s="160"/>
      <c r="AT1057" s="155" t="s">
        <v>155</v>
      </c>
      <c r="AU1057" s="155" t="s">
        <v>153</v>
      </c>
      <c r="AV1057" s="12" t="s">
        <v>153</v>
      </c>
      <c r="AW1057" s="12" t="s">
        <v>31</v>
      </c>
      <c r="AX1057" s="12" t="s">
        <v>75</v>
      </c>
      <c r="AY1057" s="155" t="s">
        <v>145</v>
      </c>
    </row>
    <row r="1058" spans="2:65" s="12" customFormat="1">
      <c r="B1058" s="153"/>
      <c r="D1058" s="154" t="s">
        <v>155</v>
      </c>
      <c r="E1058" s="155" t="s">
        <v>1</v>
      </c>
      <c r="F1058" s="156" t="s">
        <v>1152</v>
      </c>
      <c r="H1058" s="157">
        <v>10</v>
      </c>
      <c r="I1058" s="158"/>
      <c r="L1058" s="153"/>
      <c r="M1058" s="159"/>
      <c r="T1058" s="160"/>
      <c r="AT1058" s="155" t="s">
        <v>155</v>
      </c>
      <c r="AU1058" s="155" t="s">
        <v>153</v>
      </c>
      <c r="AV1058" s="12" t="s">
        <v>153</v>
      </c>
      <c r="AW1058" s="12" t="s">
        <v>31</v>
      </c>
      <c r="AX1058" s="12" t="s">
        <v>75</v>
      </c>
      <c r="AY1058" s="155" t="s">
        <v>145</v>
      </c>
    </row>
    <row r="1059" spans="2:65" s="13" customFormat="1">
      <c r="B1059" s="161"/>
      <c r="D1059" s="154" t="s">
        <v>155</v>
      </c>
      <c r="E1059" s="162" t="s">
        <v>1</v>
      </c>
      <c r="F1059" s="163" t="s">
        <v>159</v>
      </c>
      <c r="H1059" s="164">
        <v>43</v>
      </c>
      <c r="I1059" s="165"/>
      <c r="L1059" s="161"/>
      <c r="M1059" s="166"/>
      <c r="T1059" s="167"/>
      <c r="AT1059" s="162" t="s">
        <v>155</v>
      </c>
      <c r="AU1059" s="162" t="s">
        <v>153</v>
      </c>
      <c r="AV1059" s="13" t="s">
        <v>152</v>
      </c>
      <c r="AW1059" s="13" t="s">
        <v>31</v>
      </c>
      <c r="AX1059" s="13" t="s">
        <v>83</v>
      </c>
      <c r="AY1059" s="162" t="s">
        <v>145</v>
      </c>
    </row>
    <row r="1060" spans="2:65" s="1" customFormat="1" ht="24.2" customHeight="1">
      <c r="B1060" s="32"/>
      <c r="C1060" s="181" t="s">
        <v>1153</v>
      </c>
      <c r="D1060" s="181" t="s">
        <v>435</v>
      </c>
      <c r="E1060" s="182" t="s">
        <v>1154</v>
      </c>
      <c r="F1060" s="183" t="s">
        <v>1155</v>
      </c>
      <c r="G1060" s="184" t="s">
        <v>162</v>
      </c>
      <c r="H1060" s="185">
        <v>3</v>
      </c>
      <c r="I1060" s="186"/>
      <c r="J1060" s="187">
        <f>ROUND(I1060*H1060,2)</f>
        <v>0</v>
      </c>
      <c r="K1060" s="188"/>
      <c r="L1060" s="189"/>
      <c r="M1060" s="190" t="s">
        <v>1</v>
      </c>
      <c r="N1060" s="191" t="s">
        <v>41</v>
      </c>
      <c r="P1060" s="149">
        <f>O1060*H1060</f>
        <v>0</v>
      </c>
      <c r="Q1060" s="149">
        <v>7.0000000000000007E-2</v>
      </c>
      <c r="R1060" s="149">
        <f>Q1060*H1060</f>
        <v>0.21000000000000002</v>
      </c>
      <c r="S1060" s="149">
        <v>0</v>
      </c>
      <c r="T1060" s="150">
        <f>S1060*H1060</f>
        <v>0</v>
      </c>
      <c r="AR1060" s="151" t="s">
        <v>474</v>
      </c>
      <c r="AT1060" s="151" t="s">
        <v>435</v>
      </c>
      <c r="AU1060" s="151" t="s">
        <v>153</v>
      </c>
      <c r="AY1060" s="17" t="s">
        <v>145</v>
      </c>
      <c r="BE1060" s="152">
        <f>IF(N1060="základná",J1060,0)</f>
        <v>0</v>
      </c>
      <c r="BF1060" s="152">
        <f>IF(N1060="znížená",J1060,0)</f>
        <v>0</v>
      </c>
      <c r="BG1060" s="152">
        <f>IF(N1060="zákl. prenesená",J1060,0)</f>
        <v>0</v>
      </c>
      <c r="BH1060" s="152">
        <f>IF(N1060="zníž. prenesená",J1060,0)</f>
        <v>0</v>
      </c>
      <c r="BI1060" s="152">
        <f>IF(N1060="nulová",J1060,0)</f>
        <v>0</v>
      </c>
      <c r="BJ1060" s="17" t="s">
        <v>153</v>
      </c>
      <c r="BK1060" s="152">
        <f>ROUND(I1060*H1060,2)</f>
        <v>0</v>
      </c>
      <c r="BL1060" s="17" t="s">
        <v>287</v>
      </c>
      <c r="BM1060" s="151" t="s">
        <v>1156</v>
      </c>
    </row>
    <row r="1061" spans="2:65" s="12" customFormat="1">
      <c r="B1061" s="153"/>
      <c r="D1061" s="154" t="s">
        <v>155</v>
      </c>
      <c r="E1061" s="155" t="s">
        <v>1</v>
      </c>
      <c r="F1061" s="156" t="s">
        <v>446</v>
      </c>
      <c r="H1061" s="157">
        <v>3</v>
      </c>
      <c r="I1061" s="158"/>
      <c r="L1061" s="153"/>
      <c r="M1061" s="159"/>
      <c r="T1061" s="160"/>
      <c r="AT1061" s="155" t="s">
        <v>155</v>
      </c>
      <c r="AU1061" s="155" t="s">
        <v>153</v>
      </c>
      <c r="AV1061" s="12" t="s">
        <v>153</v>
      </c>
      <c r="AW1061" s="12" t="s">
        <v>31</v>
      </c>
      <c r="AX1061" s="12" t="s">
        <v>83</v>
      </c>
      <c r="AY1061" s="155" t="s">
        <v>145</v>
      </c>
    </row>
    <row r="1062" spans="2:65" s="1" customFormat="1" ht="49.15" customHeight="1">
      <c r="B1062" s="32"/>
      <c r="C1062" s="139" t="s">
        <v>896</v>
      </c>
      <c r="D1062" s="139" t="s">
        <v>148</v>
      </c>
      <c r="E1062" s="140" t="s">
        <v>1157</v>
      </c>
      <c r="F1062" s="141" t="s">
        <v>1158</v>
      </c>
      <c r="G1062" s="142" t="s">
        <v>162</v>
      </c>
      <c r="H1062" s="143">
        <v>1</v>
      </c>
      <c r="I1062" s="144"/>
      <c r="J1062" s="145">
        <f>ROUND(I1062*H1062,2)</f>
        <v>0</v>
      </c>
      <c r="K1062" s="146"/>
      <c r="L1062" s="32"/>
      <c r="M1062" s="147" t="s">
        <v>1</v>
      </c>
      <c r="N1062" s="148" t="s">
        <v>41</v>
      </c>
      <c r="P1062" s="149">
        <f>O1062*H1062</f>
        <v>0</v>
      </c>
      <c r="Q1062" s="149">
        <v>1.1999999999999999E-3</v>
      </c>
      <c r="R1062" s="149">
        <f>Q1062*H1062</f>
        <v>1.1999999999999999E-3</v>
      </c>
      <c r="S1062" s="149">
        <v>0</v>
      </c>
      <c r="T1062" s="150">
        <f>S1062*H1062</f>
        <v>0</v>
      </c>
      <c r="AR1062" s="151" t="s">
        <v>287</v>
      </c>
      <c r="AT1062" s="151" t="s">
        <v>148</v>
      </c>
      <c r="AU1062" s="151" t="s">
        <v>153</v>
      </c>
      <c r="AY1062" s="17" t="s">
        <v>145</v>
      </c>
      <c r="BE1062" s="152">
        <f>IF(N1062="základná",J1062,0)</f>
        <v>0</v>
      </c>
      <c r="BF1062" s="152">
        <f>IF(N1062="znížená",J1062,0)</f>
        <v>0</v>
      </c>
      <c r="BG1062" s="152">
        <f>IF(N1062="zákl. prenesená",J1062,0)</f>
        <v>0</v>
      </c>
      <c r="BH1062" s="152">
        <f>IF(N1062="zníž. prenesená",J1062,0)</f>
        <v>0</v>
      </c>
      <c r="BI1062" s="152">
        <f>IF(N1062="nulová",J1062,0)</f>
        <v>0</v>
      </c>
      <c r="BJ1062" s="17" t="s">
        <v>153</v>
      </c>
      <c r="BK1062" s="152">
        <f>ROUND(I1062*H1062,2)</f>
        <v>0</v>
      </c>
      <c r="BL1062" s="17" t="s">
        <v>287</v>
      </c>
      <c r="BM1062" s="151" t="s">
        <v>1159</v>
      </c>
    </row>
    <row r="1063" spans="2:65" s="1" customFormat="1" ht="24.2" customHeight="1">
      <c r="B1063" s="32"/>
      <c r="C1063" s="139" t="s">
        <v>1160</v>
      </c>
      <c r="D1063" s="139" t="s">
        <v>148</v>
      </c>
      <c r="E1063" s="140" t="s">
        <v>1161</v>
      </c>
      <c r="F1063" s="141" t="s">
        <v>1162</v>
      </c>
      <c r="G1063" s="142" t="s">
        <v>918</v>
      </c>
      <c r="H1063" s="192"/>
      <c r="I1063" s="144"/>
      <c r="J1063" s="145">
        <f>ROUND(I1063*H1063,2)</f>
        <v>0</v>
      </c>
      <c r="K1063" s="146"/>
      <c r="L1063" s="32"/>
      <c r="M1063" s="147" t="s">
        <v>1</v>
      </c>
      <c r="N1063" s="148" t="s">
        <v>41</v>
      </c>
      <c r="P1063" s="149">
        <f>O1063*H1063</f>
        <v>0</v>
      </c>
      <c r="Q1063" s="149">
        <v>0</v>
      </c>
      <c r="R1063" s="149">
        <f>Q1063*H1063</f>
        <v>0</v>
      </c>
      <c r="S1063" s="149">
        <v>0</v>
      </c>
      <c r="T1063" s="150">
        <f>S1063*H1063</f>
        <v>0</v>
      </c>
      <c r="AR1063" s="151" t="s">
        <v>287</v>
      </c>
      <c r="AT1063" s="151" t="s">
        <v>148</v>
      </c>
      <c r="AU1063" s="151" t="s">
        <v>153</v>
      </c>
      <c r="AY1063" s="17" t="s">
        <v>145</v>
      </c>
      <c r="BE1063" s="152">
        <f>IF(N1063="základná",J1063,0)</f>
        <v>0</v>
      </c>
      <c r="BF1063" s="152">
        <f>IF(N1063="znížená",J1063,0)</f>
        <v>0</v>
      </c>
      <c r="BG1063" s="152">
        <f>IF(N1063="zákl. prenesená",J1063,0)</f>
        <v>0</v>
      </c>
      <c r="BH1063" s="152">
        <f>IF(N1063="zníž. prenesená",J1063,0)</f>
        <v>0</v>
      </c>
      <c r="BI1063" s="152">
        <f>IF(N1063="nulová",J1063,0)</f>
        <v>0</v>
      </c>
      <c r="BJ1063" s="17" t="s">
        <v>153</v>
      </c>
      <c r="BK1063" s="152">
        <f>ROUND(I1063*H1063,2)</f>
        <v>0</v>
      </c>
      <c r="BL1063" s="17" t="s">
        <v>287</v>
      </c>
      <c r="BM1063" s="151" t="s">
        <v>1163</v>
      </c>
    </row>
    <row r="1064" spans="2:65" s="11" customFormat="1" ht="22.9" customHeight="1">
      <c r="B1064" s="127"/>
      <c r="D1064" s="128" t="s">
        <v>74</v>
      </c>
      <c r="E1064" s="137" t="s">
        <v>1164</v>
      </c>
      <c r="F1064" s="137" t="s">
        <v>1165</v>
      </c>
      <c r="I1064" s="130"/>
      <c r="J1064" s="138">
        <f>BK1064</f>
        <v>0</v>
      </c>
      <c r="L1064" s="127"/>
      <c r="M1064" s="132"/>
      <c r="P1064" s="133">
        <f>SUM(P1065:P1087)</f>
        <v>0</v>
      </c>
      <c r="R1064" s="133">
        <f>SUM(R1065:R1087)</f>
        <v>10.891849360000002</v>
      </c>
      <c r="T1064" s="134">
        <f>SUM(T1065:T1087)</f>
        <v>0</v>
      </c>
      <c r="AR1064" s="128" t="s">
        <v>153</v>
      </c>
      <c r="AT1064" s="135" t="s">
        <v>74</v>
      </c>
      <c r="AU1064" s="135" t="s">
        <v>83</v>
      </c>
      <c r="AY1064" s="128" t="s">
        <v>145</v>
      </c>
      <c r="BK1064" s="136">
        <f>SUM(BK1065:BK1087)</f>
        <v>0</v>
      </c>
    </row>
    <row r="1065" spans="2:65" s="1" customFormat="1" ht="24.2" customHeight="1">
      <c r="B1065" s="32"/>
      <c r="C1065" s="139" t="s">
        <v>1166</v>
      </c>
      <c r="D1065" s="139" t="s">
        <v>148</v>
      </c>
      <c r="E1065" s="140" t="s">
        <v>1167</v>
      </c>
      <c r="F1065" s="141" t="s">
        <v>1168</v>
      </c>
      <c r="G1065" s="142" t="s">
        <v>238</v>
      </c>
      <c r="H1065" s="143">
        <v>63.53</v>
      </c>
      <c r="I1065" s="144"/>
      <c r="J1065" s="145">
        <f>ROUND(I1065*H1065,2)</f>
        <v>0</v>
      </c>
      <c r="K1065" s="146"/>
      <c r="L1065" s="32"/>
      <c r="M1065" s="147" t="s">
        <v>1</v>
      </c>
      <c r="N1065" s="148" t="s">
        <v>41</v>
      </c>
      <c r="P1065" s="149">
        <f>O1065*H1065</f>
        <v>0</v>
      </c>
      <c r="Q1065" s="149">
        <v>4.0000000000000001E-3</v>
      </c>
      <c r="R1065" s="149">
        <f>Q1065*H1065</f>
        <v>0.25412000000000001</v>
      </c>
      <c r="S1065" s="149">
        <v>0</v>
      </c>
      <c r="T1065" s="150">
        <f>S1065*H1065</f>
        <v>0</v>
      </c>
      <c r="AR1065" s="151" t="s">
        <v>287</v>
      </c>
      <c r="AT1065" s="151" t="s">
        <v>148</v>
      </c>
      <c r="AU1065" s="151" t="s">
        <v>153</v>
      </c>
      <c r="AY1065" s="17" t="s">
        <v>145</v>
      </c>
      <c r="BE1065" s="152">
        <f>IF(N1065="základná",J1065,0)</f>
        <v>0</v>
      </c>
      <c r="BF1065" s="152">
        <f>IF(N1065="znížená",J1065,0)</f>
        <v>0</v>
      </c>
      <c r="BG1065" s="152">
        <f>IF(N1065="zákl. prenesená",J1065,0)</f>
        <v>0</v>
      </c>
      <c r="BH1065" s="152">
        <f>IF(N1065="zníž. prenesená",J1065,0)</f>
        <v>0</v>
      </c>
      <c r="BI1065" s="152">
        <f>IF(N1065="nulová",J1065,0)</f>
        <v>0</v>
      </c>
      <c r="BJ1065" s="17" t="s">
        <v>153</v>
      </c>
      <c r="BK1065" s="152">
        <f>ROUND(I1065*H1065,2)</f>
        <v>0</v>
      </c>
      <c r="BL1065" s="17" t="s">
        <v>287</v>
      </c>
      <c r="BM1065" s="151" t="s">
        <v>1169</v>
      </c>
    </row>
    <row r="1066" spans="2:65" s="12" customFormat="1">
      <c r="B1066" s="153"/>
      <c r="D1066" s="154" t="s">
        <v>155</v>
      </c>
      <c r="E1066" s="155" t="s">
        <v>1</v>
      </c>
      <c r="F1066" s="156" t="s">
        <v>1170</v>
      </c>
      <c r="H1066" s="157">
        <v>23.03</v>
      </c>
      <c r="I1066" s="158"/>
      <c r="L1066" s="153"/>
      <c r="M1066" s="159"/>
      <c r="T1066" s="160"/>
      <c r="AT1066" s="155" t="s">
        <v>155</v>
      </c>
      <c r="AU1066" s="155" t="s">
        <v>153</v>
      </c>
      <c r="AV1066" s="12" t="s">
        <v>153</v>
      </c>
      <c r="AW1066" s="12" t="s">
        <v>31</v>
      </c>
      <c r="AX1066" s="12" t="s">
        <v>75</v>
      </c>
      <c r="AY1066" s="155" t="s">
        <v>145</v>
      </c>
    </row>
    <row r="1067" spans="2:65" s="12" customFormat="1">
      <c r="B1067" s="153"/>
      <c r="D1067" s="154" t="s">
        <v>155</v>
      </c>
      <c r="E1067" s="155" t="s">
        <v>1</v>
      </c>
      <c r="F1067" s="156" t="s">
        <v>665</v>
      </c>
      <c r="H1067" s="157">
        <v>40.5</v>
      </c>
      <c r="I1067" s="158"/>
      <c r="L1067" s="153"/>
      <c r="M1067" s="159"/>
      <c r="T1067" s="160"/>
      <c r="AT1067" s="155" t="s">
        <v>155</v>
      </c>
      <c r="AU1067" s="155" t="s">
        <v>153</v>
      </c>
      <c r="AV1067" s="12" t="s">
        <v>153</v>
      </c>
      <c r="AW1067" s="12" t="s">
        <v>31</v>
      </c>
      <c r="AX1067" s="12" t="s">
        <v>75</v>
      </c>
      <c r="AY1067" s="155" t="s">
        <v>145</v>
      </c>
    </row>
    <row r="1068" spans="2:65" s="13" customFormat="1">
      <c r="B1068" s="161"/>
      <c r="D1068" s="154" t="s">
        <v>155</v>
      </c>
      <c r="E1068" s="162" t="s">
        <v>1</v>
      </c>
      <c r="F1068" s="163" t="s">
        <v>159</v>
      </c>
      <c r="H1068" s="164">
        <v>63.53</v>
      </c>
      <c r="I1068" s="165"/>
      <c r="L1068" s="161"/>
      <c r="M1068" s="166"/>
      <c r="T1068" s="167"/>
      <c r="AT1068" s="162" t="s">
        <v>155</v>
      </c>
      <c r="AU1068" s="162" t="s">
        <v>153</v>
      </c>
      <c r="AV1068" s="13" t="s">
        <v>152</v>
      </c>
      <c r="AW1068" s="13" t="s">
        <v>31</v>
      </c>
      <c r="AX1068" s="13" t="s">
        <v>83</v>
      </c>
      <c r="AY1068" s="162" t="s">
        <v>145</v>
      </c>
    </row>
    <row r="1069" spans="2:65" s="1" customFormat="1" ht="33" customHeight="1">
      <c r="B1069" s="32"/>
      <c r="C1069" s="139" t="s">
        <v>1171</v>
      </c>
      <c r="D1069" s="139" t="s">
        <v>148</v>
      </c>
      <c r="E1069" s="140" t="s">
        <v>1172</v>
      </c>
      <c r="F1069" s="141" t="s">
        <v>1173</v>
      </c>
      <c r="G1069" s="142" t="s">
        <v>188</v>
      </c>
      <c r="H1069" s="143">
        <v>194.22</v>
      </c>
      <c r="I1069" s="144"/>
      <c r="J1069" s="145">
        <f>ROUND(I1069*H1069,2)</f>
        <v>0</v>
      </c>
      <c r="K1069" s="146"/>
      <c r="L1069" s="32"/>
      <c r="M1069" s="147" t="s">
        <v>1</v>
      </c>
      <c r="N1069" s="148" t="s">
        <v>41</v>
      </c>
      <c r="P1069" s="149">
        <f>O1069*H1069</f>
        <v>0</v>
      </c>
      <c r="Q1069" s="149">
        <v>2.97E-3</v>
      </c>
      <c r="R1069" s="149">
        <f>Q1069*H1069</f>
        <v>0.57683339999999994</v>
      </c>
      <c r="S1069" s="149">
        <v>0</v>
      </c>
      <c r="T1069" s="150">
        <f>S1069*H1069</f>
        <v>0</v>
      </c>
      <c r="AR1069" s="151" t="s">
        <v>287</v>
      </c>
      <c r="AT1069" s="151" t="s">
        <v>148</v>
      </c>
      <c r="AU1069" s="151" t="s">
        <v>153</v>
      </c>
      <c r="AY1069" s="17" t="s">
        <v>145</v>
      </c>
      <c r="BE1069" s="152">
        <f>IF(N1069="základná",J1069,0)</f>
        <v>0</v>
      </c>
      <c r="BF1069" s="152">
        <f>IF(N1069="znížená",J1069,0)</f>
        <v>0</v>
      </c>
      <c r="BG1069" s="152">
        <f>IF(N1069="zákl. prenesená",J1069,0)</f>
        <v>0</v>
      </c>
      <c r="BH1069" s="152">
        <f>IF(N1069="zníž. prenesená",J1069,0)</f>
        <v>0</v>
      </c>
      <c r="BI1069" s="152">
        <f>IF(N1069="nulová",J1069,0)</f>
        <v>0</v>
      </c>
      <c r="BJ1069" s="17" t="s">
        <v>153</v>
      </c>
      <c r="BK1069" s="152">
        <f>ROUND(I1069*H1069,2)</f>
        <v>0</v>
      </c>
      <c r="BL1069" s="17" t="s">
        <v>287</v>
      </c>
      <c r="BM1069" s="151" t="s">
        <v>1174</v>
      </c>
    </row>
    <row r="1070" spans="2:65" s="14" customFormat="1">
      <c r="B1070" s="168"/>
      <c r="D1070" s="154" t="s">
        <v>155</v>
      </c>
      <c r="E1070" s="169" t="s">
        <v>1</v>
      </c>
      <c r="F1070" s="170" t="s">
        <v>1175</v>
      </c>
      <c r="H1070" s="169" t="s">
        <v>1</v>
      </c>
      <c r="I1070" s="171"/>
      <c r="L1070" s="168"/>
      <c r="M1070" s="172"/>
      <c r="T1070" s="173"/>
      <c r="AT1070" s="169" t="s">
        <v>155</v>
      </c>
      <c r="AU1070" s="169" t="s">
        <v>153</v>
      </c>
      <c r="AV1070" s="14" t="s">
        <v>83</v>
      </c>
      <c r="AW1070" s="14" t="s">
        <v>31</v>
      </c>
      <c r="AX1070" s="14" t="s">
        <v>75</v>
      </c>
      <c r="AY1070" s="169" t="s">
        <v>145</v>
      </c>
    </row>
    <row r="1071" spans="2:65" s="12" customFormat="1" ht="22.5">
      <c r="B1071" s="153"/>
      <c r="D1071" s="154" t="s">
        <v>155</v>
      </c>
      <c r="E1071" s="155" t="s">
        <v>1</v>
      </c>
      <c r="F1071" s="156" t="s">
        <v>1176</v>
      </c>
      <c r="H1071" s="157">
        <v>55.94</v>
      </c>
      <c r="I1071" s="158"/>
      <c r="L1071" s="153"/>
      <c r="M1071" s="159"/>
      <c r="T1071" s="160"/>
      <c r="AT1071" s="155" t="s">
        <v>155</v>
      </c>
      <c r="AU1071" s="155" t="s">
        <v>153</v>
      </c>
      <c r="AV1071" s="12" t="s">
        <v>153</v>
      </c>
      <c r="AW1071" s="12" t="s">
        <v>31</v>
      </c>
      <c r="AX1071" s="12" t="s">
        <v>75</v>
      </c>
      <c r="AY1071" s="155" t="s">
        <v>145</v>
      </c>
    </row>
    <row r="1072" spans="2:65" s="12" customFormat="1" ht="22.5">
      <c r="B1072" s="153"/>
      <c r="D1072" s="154" t="s">
        <v>155</v>
      </c>
      <c r="E1072" s="155" t="s">
        <v>1</v>
      </c>
      <c r="F1072" s="156" t="s">
        <v>1177</v>
      </c>
      <c r="H1072" s="157">
        <v>68.36</v>
      </c>
      <c r="I1072" s="158"/>
      <c r="L1072" s="153"/>
      <c r="M1072" s="159"/>
      <c r="T1072" s="160"/>
      <c r="AT1072" s="155" t="s">
        <v>155</v>
      </c>
      <c r="AU1072" s="155" t="s">
        <v>153</v>
      </c>
      <c r="AV1072" s="12" t="s">
        <v>153</v>
      </c>
      <c r="AW1072" s="12" t="s">
        <v>31</v>
      </c>
      <c r="AX1072" s="12" t="s">
        <v>75</v>
      </c>
      <c r="AY1072" s="155" t="s">
        <v>145</v>
      </c>
    </row>
    <row r="1073" spans="2:65" s="12" customFormat="1" ht="22.5">
      <c r="B1073" s="153"/>
      <c r="D1073" s="154" t="s">
        <v>155</v>
      </c>
      <c r="E1073" s="155" t="s">
        <v>1</v>
      </c>
      <c r="F1073" s="156" t="s">
        <v>1178</v>
      </c>
      <c r="H1073" s="157">
        <v>69.92</v>
      </c>
      <c r="I1073" s="158"/>
      <c r="L1073" s="153"/>
      <c r="M1073" s="159"/>
      <c r="T1073" s="160"/>
      <c r="AT1073" s="155" t="s">
        <v>155</v>
      </c>
      <c r="AU1073" s="155" t="s">
        <v>153</v>
      </c>
      <c r="AV1073" s="12" t="s">
        <v>153</v>
      </c>
      <c r="AW1073" s="12" t="s">
        <v>31</v>
      </c>
      <c r="AX1073" s="12" t="s">
        <v>75</v>
      </c>
      <c r="AY1073" s="155" t="s">
        <v>145</v>
      </c>
    </row>
    <row r="1074" spans="2:65" s="13" customFormat="1">
      <c r="B1074" s="161"/>
      <c r="D1074" s="154" t="s">
        <v>155</v>
      </c>
      <c r="E1074" s="162" t="s">
        <v>1</v>
      </c>
      <c r="F1074" s="163" t="s">
        <v>159</v>
      </c>
      <c r="H1074" s="164">
        <v>194.22</v>
      </c>
      <c r="I1074" s="165"/>
      <c r="L1074" s="161"/>
      <c r="M1074" s="166"/>
      <c r="T1074" s="167"/>
      <c r="AT1074" s="162" t="s">
        <v>155</v>
      </c>
      <c r="AU1074" s="162" t="s">
        <v>153</v>
      </c>
      <c r="AV1074" s="13" t="s">
        <v>152</v>
      </c>
      <c r="AW1074" s="13" t="s">
        <v>31</v>
      </c>
      <c r="AX1074" s="13" t="s">
        <v>83</v>
      </c>
      <c r="AY1074" s="162" t="s">
        <v>145</v>
      </c>
    </row>
    <row r="1075" spans="2:65" s="1" customFormat="1" ht="24.2" customHeight="1">
      <c r="B1075" s="32"/>
      <c r="C1075" s="181" t="s">
        <v>1179</v>
      </c>
      <c r="D1075" s="181" t="s">
        <v>435</v>
      </c>
      <c r="E1075" s="182" t="s">
        <v>1180</v>
      </c>
      <c r="F1075" s="183" t="s">
        <v>1181</v>
      </c>
      <c r="G1075" s="184" t="s">
        <v>188</v>
      </c>
      <c r="H1075" s="185">
        <v>205.87299999999999</v>
      </c>
      <c r="I1075" s="186"/>
      <c r="J1075" s="187">
        <f>ROUND(I1075*H1075,2)</f>
        <v>0</v>
      </c>
      <c r="K1075" s="188"/>
      <c r="L1075" s="189"/>
      <c r="M1075" s="190" t="s">
        <v>1</v>
      </c>
      <c r="N1075" s="191" t="s">
        <v>41</v>
      </c>
      <c r="P1075" s="149">
        <f>O1075*H1075</f>
        <v>0</v>
      </c>
      <c r="Q1075" s="149">
        <v>2.315E-2</v>
      </c>
      <c r="R1075" s="149">
        <f>Q1075*H1075</f>
        <v>4.7659599500000001</v>
      </c>
      <c r="S1075" s="149">
        <v>0</v>
      </c>
      <c r="T1075" s="150">
        <f>S1075*H1075</f>
        <v>0</v>
      </c>
      <c r="AR1075" s="151" t="s">
        <v>474</v>
      </c>
      <c r="AT1075" s="151" t="s">
        <v>435</v>
      </c>
      <c r="AU1075" s="151" t="s">
        <v>153</v>
      </c>
      <c r="AY1075" s="17" t="s">
        <v>145</v>
      </c>
      <c r="BE1075" s="152">
        <f>IF(N1075="základná",J1075,0)</f>
        <v>0</v>
      </c>
      <c r="BF1075" s="152">
        <f>IF(N1075="znížená",J1075,0)</f>
        <v>0</v>
      </c>
      <c r="BG1075" s="152">
        <f>IF(N1075="zákl. prenesená",J1075,0)</f>
        <v>0</v>
      </c>
      <c r="BH1075" s="152">
        <f>IF(N1075="zníž. prenesená",J1075,0)</f>
        <v>0</v>
      </c>
      <c r="BI1075" s="152">
        <f>IF(N1075="nulová",J1075,0)</f>
        <v>0</v>
      </c>
      <c r="BJ1075" s="17" t="s">
        <v>153</v>
      </c>
      <c r="BK1075" s="152">
        <f>ROUND(I1075*H1075,2)</f>
        <v>0</v>
      </c>
      <c r="BL1075" s="17" t="s">
        <v>287</v>
      </c>
      <c r="BM1075" s="151" t="s">
        <v>1182</v>
      </c>
    </row>
    <row r="1076" spans="2:65" s="12" customFormat="1">
      <c r="B1076" s="153"/>
      <c r="D1076" s="154" t="s">
        <v>155</v>
      </c>
      <c r="F1076" s="156" t="s">
        <v>1183</v>
      </c>
      <c r="H1076" s="157">
        <v>205.87299999999999</v>
      </c>
      <c r="I1076" s="158"/>
      <c r="L1076" s="153"/>
      <c r="M1076" s="159"/>
      <c r="T1076" s="160"/>
      <c r="AT1076" s="155" t="s">
        <v>155</v>
      </c>
      <c r="AU1076" s="155" t="s">
        <v>153</v>
      </c>
      <c r="AV1076" s="12" t="s">
        <v>153</v>
      </c>
      <c r="AW1076" s="12" t="s">
        <v>4</v>
      </c>
      <c r="AX1076" s="12" t="s">
        <v>83</v>
      </c>
      <c r="AY1076" s="155" t="s">
        <v>145</v>
      </c>
    </row>
    <row r="1077" spans="2:65" s="1" customFormat="1" ht="33" customHeight="1">
      <c r="B1077" s="32"/>
      <c r="C1077" s="139" t="s">
        <v>1184</v>
      </c>
      <c r="D1077" s="139" t="s">
        <v>148</v>
      </c>
      <c r="E1077" s="140" t="s">
        <v>1172</v>
      </c>
      <c r="F1077" s="141" t="s">
        <v>1173</v>
      </c>
      <c r="G1077" s="142" t="s">
        <v>188</v>
      </c>
      <c r="H1077" s="143">
        <v>186.81299999999999</v>
      </c>
      <c r="I1077" s="144"/>
      <c r="J1077" s="145">
        <f>ROUND(I1077*H1077,2)</f>
        <v>0</v>
      </c>
      <c r="K1077" s="146"/>
      <c r="L1077" s="32"/>
      <c r="M1077" s="147" t="s">
        <v>1</v>
      </c>
      <c r="N1077" s="148" t="s">
        <v>41</v>
      </c>
      <c r="P1077" s="149">
        <f>O1077*H1077</f>
        <v>0</v>
      </c>
      <c r="Q1077" s="149">
        <v>2.97E-3</v>
      </c>
      <c r="R1077" s="149">
        <f>Q1077*H1077</f>
        <v>0.55483461000000001</v>
      </c>
      <c r="S1077" s="149">
        <v>0</v>
      </c>
      <c r="T1077" s="150">
        <f>S1077*H1077</f>
        <v>0</v>
      </c>
      <c r="AR1077" s="151" t="s">
        <v>287</v>
      </c>
      <c r="AT1077" s="151" t="s">
        <v>148</v>
      </c>
      <c r="AU1077" s="151" t="s">
        <v>153</v>
      </c>
      <c r="AY1077" s="17" t="s">
        <v>145</v>
      </c>
      <c r="BE1077" s="152">
        <f>IF(N1077="základná",J1077,0)</f>
        <v>0</v>
      </c>
      <c r="BF1077" s="152">
        <f>IF(N1077="znížená",J1077,0)</f>
        <v>0</v>
      </c>
      <c r="BG1077" s="152">
        <f>IF(N1077="zákl. prenesená",J1077,0)</f>
        <v>0</v>
      </c>
      <c r="BH1077" s="152">
        <f>IF(N1077="zníž. prenesená",J1077,0)</f>
        <v>0</v>
      </c>
      <c r="BI1077" s="152">
        <f>IF(N1077="nulová",J1077,0)</f>
        <v>0</v>
      </c>
      <c r="BJ1077" s="17" t="s">
        <v>153</v>
      </c>
      <c r="BK1077" s="152">
        <f>ROUND(I1077*H1077,2)</f>
        <v>0</v>
      </c>
      <c r="BL1077" s="17" t="s">
        <v>287</v>
      </c>
      <c r="BM1077" s="151" t="s">
        <v>1185</v>
      </c>
    </row>
    <row r="1078" spans="2:65" s="14" customFormat="1">
      <c r="B1078" s="168"/>
      <c r="D1078" s="154" t="s">
        <v>155</v>
      </c>
      <c r="E1078" s="169" t="s">
        <v>1</v>
      </c>
      <c r="F1078" s="170" t="s">
        <v>1186</v>
      </c>
      <c r="H1078" s="169" t="s">
        <v>1</v>
      </c>
      <c r="I1078" s="171"/>
      <c r="L1078" s="168"/>
      <c r="M1078" s="172"/>
      <c r="T1078" s="173"/>
      <c r="AT1078" s="169" t="s">
        <v>155</v>
      </c>
      <c r="AU1078" s="169" t="s">
        <v>153</v>
      </c>
      <c r="AV1078" s="14" t="s">
        <v>83</v>
      </c>
      <c r="AW1078" s="14" t="s">
        <v>31</v>
      </c>
      <c r="AX1078" s="14" t="s">
        <v>75</v>
      </c>
      <c r="AY1078" s="169" t="s">
        <v>145</v>
      </c>
    </row>
    <row r="1079" spans="2:65" s="12" customFormat="1">
      <c r="B1079" s="153"/>
      <c r="D1079" s="154" t="s">
        <v>155</v>
      </c>
      <c r="E1079" s="155" t="s">
        <v>1</v>
      </c>
      <c r="F1079" s="156" t="s">
        <v>1187</v>
      </c>
      <c r="H1079" s="157">
        <v>102.53</v>
      </c>
      <c r="I1079" s="158"/>
      <c r="L1079" s="153"/>
      <c r="M1079" s="159"/>
      <c r="T1079" s="160"/>
      <c r="AT1079" s="155" t="s">
        <v>155</v>
      </c>
      <c r="AU1079" s="155" t="s">
        <v>153</v>
      </c>
      <c r="AV1079" s="12" t="s">
        <v>153</v>
      </c>
      <c r="AW1079" s="12" t="s">
        <v>31</v>
      </c>
      <c r="AX1079" s="12" t="s">
        <v>75</v>
      </c>
      <c r="AY1079" s="155" t="s">
        <v>145</v>
      </c>
    </row>
    <row r="1080" spans="2:65" s="12" customFormat="1">
      <c r="B1080" s="153"/>
      <c r="D1080" s="154" t="s">
        <v>155</v>
      </c>
      <c r="E1080" s="155" t="s">
        <v>1</v>
      </c>
      <c r="F1080" s="156" t="s">
        <v>427</v>
      </c>
      <c r="H1080" s="157">
        <v>84.283000000000001</v>
      </c>
      <c r="I1080" s="158"/>
      <c r="L1080" s="153"/>
      <c r="M1080" s="159"/>
      <c r="T1080" s="160"/>
      <c r="AT1080" s="155" t="s">
        <v>155</v>
      </c>
      <c r="AU1080" s="155" t="s">
        <v>153</v>
      </c>
      <c r="AV1080" s="12" t="s">
        <v>153</v>
      </c>
      <c r="AW1080" s="12" t="s">
        <v>31</v>
      </c>
      <c r="AX1080" s="12" t="s">
        <v>75</v>
      </c>
      <c r="AY1080" s="155" t="s">
        <v>145</v>
      </c>
    </row>
    <row r="1081" spans="2:65" s="13" customFormat="1">
      <c r="B1081" s="161"/>
      <c r="D1081" s="154" t="s">
        <v>155</v>
      </c>
      <c r="E1081" s="162" t="s">
        <v>1</v>
      </c>
      <c r="F1081" s="163" t="s">
        <v>159</v>
      </c>
      <c r="H1081" s="164">
        <v>186.81299999999999</v>
      </c>
      <c r="I1081" s="165"/>
      <c r="L1081" s="161"/>
      <c r="M1081" s="166"/>
      <c r="T1081" s="167"/>
      <c r="AT1081" s="162" t="s">
        <v>155</v>
      </c>
      <c r="AU1081" s="162" t="s">
        <v>153</v>
      </c>
      <c r="AV1081" s="13" t="s">
        <v>152</v>
      </c>
      <c r="AW1081" s="13" t="s">
        <v>31</v>
      </c>
      <c r="AX1081" s="13" t="s">
        <v>83</v>
      </c>
      <c r="AY1081" s="162" t="s">
        <v>145</v>
      </c>
    </row>
    <row r="1082" spans="2:65" s="1" customFormat="1" ht="24.2" customHeight="1">
      <c r="B1082" s="32"/>
      <c r="C1082" s="181" t="s">
        <v>1188</v>
      </c>
      <c r="D1082" s="181" t="s">
        <v>435</v>
      </c>
      <c r="E1082" s="182" t="s">
        <v>1189</v>
      </c>
      <c r="F1082" s="183" t="s">
        <v>1190</v>
      </c>
      <c r="G1082" s="184" t="s">
        <v>188</v>
      </c>
      <c r="H1082" s="185">
        <v>204.756</v>
      </c>
      <c r="I1082" s="186"/>
      <c r="J1082" s="187">
        <f>ROUND(I1082*H1082,2)</f>
        <v>0</v>
      </c>
      <c r="K1082" s="188"/>
      <c r="L1082" s="189"/>
      <c r="M1082" s="190" t="s">
        <v>1</v>
      </c>
      <c r="N1082" s="191" t="s">
        <v>41</v>
      </c>
      <c r="P1082" s="149">
        <f>O1082*H1082</f>
        <v>0</v>
      </c>
      <c r="Q1082" s="149">
        <v>2.315E-2</v>
      </c>
      <c r="R1082" s="149">
        <f>Q1082*H1082</f>
        <v>4.7401014000000004</v>
      </c>
      <c r="S1082" s="149">
        <v>0</v>
      </c>
      <c r="T1082" s="150">
        <f>S1082*H1082</f>
        <v>0</v>
      </c>
      <c r="AR1082" s="151" t="s">
        <v>474</v>
      </c>
      <c r="AT1082" s="151" t="s">
        <v>435</v>
      </c>
      <c r="AU1082" s="151" t="s">
        <v>153</v>
      </c>
      <c r="AY1082" s="17" t="s">
        <v>145</v>
      </c>
      <c r="BE1082" s="152">
        <f>IF(N1082="základná",J1082,0)</f>
        <v>0</v>
      </c>
      <c r="BF1082" s="152">
        <f>IF(N1082="znížená",J1082,0)</f>
        <v>0</v>
      </c>
      <c r="BG1082" s="152">
        <f>IF(N1082="zákl. prenesená",J1082,0)</f>
        <v>0</v>
      </c>
      <c r="BH1082" s="152">
        <f>IF(N1082="zníž. prenesená",J1082,0)</f>
        <v>0</v>
      </c>
      <c r="BI1082" s="152">
        <f>IF(N1082="nulová",J1082,0)</f>
        <v>0</v>
      </c>
      <c r="BJ1082" s="17" t="s">
        <v>153</v>
      </c>
      <c r="BK1082" s="152">
        <f>ROUND(I1082*H1082,2)</f>
        <v>0</v>
      </c>
      <c r="BL1082" s="17" t="s">
        <v>287</v>
      </c>
      <c r="BM1082" s="151" t="s">
        <v>1191</v>
      </c>
    </row>
    <row r="1083" spans="2:65" s="12" customFormat="1">
      <c r="B1083" s="153"/>
      <c r="D1083" s="154" t="s">
        <v>155</v>
      </c>
      <c r="E1083" s="155" t="s">
        <v>1</v>
      </c>
      <c r="F1083" s="156" t="s">
        <v>1192</v>
      </c>
      <c r="H1083" s="157">
        <v>186.81299999999999</v>
      </c>
      <c r="I1083" s="158"/>
      <c r="L1083" s="153"/>
      <c r="M1083" s="159"/>
      <c r="T1083" s="160"/>
      <c r="AT1083" s="155" t="s">
        <v>155</v>
      </c>
      <c r="AU1083" s="155" t="s">
        <v>153</v>
      </c>
      <c r="AV1083" s="12" t="s">
        <v>153</v>
      </c>
      <c r="AW1083" s="12" t="s">
        <v>31</v>
      </c>
      <c r="AX1083" s="12" t="s">
        <v>75</v>
      </c>
      <c r="AY1083" s="155" t="s">
        <v>145</v>
      </c>
    </row>
    <row r="1084" spans="2:65" s="12" customFormat="1">
      <c r="B1084" s="153"/>
      <c r="D1084" s="154" t="s">
        <v>155</v>
      </c>
      <c r="E1084" s="155" t="s">
        <v>1</v>
      </c>
      <c r="F1084" s="156" t="s">
        <v>1193</v>
      </c>
      <c r="H1084" s="157">
        <v>6.3529999999999998</v>
      </c>
      <c r="I1084" s="158"/>
      <c r="L1084" s="153"/>
      <c r="M1084" s="159"/>
      <c r="T1084" s="160"/>
      <c r="AT1084" s="155" t="s">
        <v>155</v>
      </c>
      <c r="AU1084" s="155" t="s">
        <v>153</v>
      </c>
      <c r="AV1084" s="12" t="s">
        <v>153</v>
      </c>
      <c r="AW1084" s="12" t="s">
        <v>31</v>
      </c>
      <c r="AX1084" s="12" t="s">
        <v>75</v>
      </c>
      <c r="AY1084" s="155" t="s">
        <v>145</v>
      </c>
    </row>
    <row r="1085" spans="2:65" s="13" customFormat="1">
      <c r="B1085" s="161"/>
      <c r="D1085" s="154" t="s">
        <v>155</v>
      </c>
      <c r="E1085" s="162" t="s">
        <v>1</v>
      </c>
      <c r="F1085" s="163" t="s">
        <v>159</v>
      </c>
      <c r="H1085" s="164">
        <v>193.166</v>
      </c>
      <c r="I1085" s="165"/>
      <c r="L1085" s="161"/>
      <c r="M1085" s="166"/>
      <c r="T1085" s="167"/>
      <c r="AT1085" s="162" t="s">
        <v>155</v>
      </c>
      <c r="AU1085" s="162" t="s">
        <v>153</v>
      </c>
      <c r="AV1085" s="13" t="s">
        <v>152</v>
      </c>
      <c r="AW1085" s="13" t="s">
        <v>31</v>
      </c>
      <c r="AX1085" s="13" t="s">
        <v>83</v>
      </c>
      <c r="AY1085" s="162" t="s">
        <v>145</v>
      </c>
    </row>
    <row r="1086" spans="2:65" s="12" customFormat="1">
      <c r="B1086" s="153"/>
      <c r="D1086" s="154" t="s">
        <v>155</v>
      </c>
      <c r="F1086" s="156" t="s">
        <v>1194</v>
      </c>
      <c r="H1086" s="157">
        <v>204.756</v>
      </c>
      <c r="I1086" s="158"/>
      <c r="L1086" s="153"/>
      <c r="M1086" s="159"/>
      <c r="T1086" s="160"/>
      <c r="AT1086" s="155" t="s">
        <v>155</v>
      </c>
      <c r="AU1086" s="155" t="s">
        <v>153</v>
      </c>
      <c r="AV1086" s="12" t="s">
        <v>153</v>
      </c>
      <c r="AW1086" s="12" t="s">
        <v>4</v>
      </c>
      <c r="AX1086" s="12" t="s">
        <v>83</v>
      </c>
      <c r="AY1086" s="155" t="s">
        <v>145</v>
      </c>
    </row>
    <row r="1087" spans="2:65" s="1" customFormat="1" ht="24.2" customHeight="1">
      <c r="B1087" s="32"/>
      <c r="C1087" s="139" t="s">
        <v>1195</v>
      </c>
      <c r="D1087" s="139" t="s">
        <v>148</v>
      </c>
      <c r="E1087" s="140" t="s">
        <v>1196</v>
      </c>
      <c r="F1087" s="141" t="s">
        <v>1197</v>
      </c>
      <c r="G1087" s="142" t="s">
        <v>918</v>
      </c>
      <c r="H1087" s="192"/>
      <c r="I1087" s="144"/>
      <c r="J1087" s="145">
        <f>ROUND(I1087*H1087,2)</f>
        <v>0</v>
      </c>
      <c r="K1087" s="146"/>
      <c r="L1087" s="32"/>
      <c r="M1087" s="147" t="s">
        <v>1</v>
      </c>
      <c r="N1087" s="148" t="s">
        <v>41</v>
      </c>
      <c r="P1087" s="149">
        <f>O1087*H1087</f>
        <v>0</v>
      </c>
      <c r="Q1087" s="149">
        <v>0</v>
      </c>
      <c r="R1087" s="149">
        <f>Q1087*H1087</f>
        <v>0</v>
      </c>
      <c r="S1087" s="149">
        <v>0</v>
      </c>
      <c r="T1087" s="150">
        <f>S1087*H1087</f>
        <v>0</v>
      </c>
      <c r="AR1087" s="151" t="s">
        <v>287</v>
      </c>
      <c r="AT1087" s="151" t="s">
        <v>148</v>
      </c>
      <c r="AU1087" s="151" t="s">
        <v>153</v>
      </c>
      <c r="AY1087" s="17" t="s">
        <v>145</v>
      </c>
      <c r="BE1087" s="152">
        <f>IF(N1087="základná",J1087,0)</f>
        <v>0</v>
      </c>
      <c r="BF1087" s="152">
        <f>IF(N1087="znížená",J1087,0)</f>
        <v>0</v>
      </c>
      <c r="BG1087" s="152">
        <f>IF(N1087="zákl. prenesená",J1087,0)</f>
        <v>0</v>
      </c>
      <c r="BH1087" s="152">
        <f>IF(N1087="zníž. prenesená",J1087,0)</f>
        <v>0</v>
      </c>
      <c r="BI1087" s="152">
        <f>IF(N1087="nulová",J1087,0)</f>
        <v>0</v>
      </c>
      <c r="BJ1087" s="17" t="s">
        <v>153</v>
      </c>
      <c r="BK1087" s="152">
        <f>ROUND(I1087*H1087,2)</f>
        <v>0</v>
      </c>
      <c r="BL1087" s="17" t="s">
        <v>287</v>
      </c>
      <c r="BM1087" s="151" t="s">
        <v>1198</v>
      </c>
    </row>
    <row r="1088" spans="2:65" s="11" customFormat="1" ht="22.9" customHeight="1">
      <c r="B1088" s="127"/>
      <c r="D1088" s="128" t="s">
        <v>74</v>
      </c>
      <c r="E1088" s="137" t="s">
        <v>1199</v>
      </c>
      <c r="F1088" s="137" t="s">
        <v>1200</v>
      </c>
      <c r="I1088" s="130"/>
      <c r="J1088" s="138">
        <f>BK1088</f>
        <v>0</v>
      </c>
      <c r="L1088" s="127"/>
      <c r="M1088" s="132"/>
      <c r="P1088" s="133">
        <f>SUM(P1089:P1162)</f>
        <v>0</v>
      </c>
      <c r="R1088" s="133">
        <f>SUM(R1089:R1162)</f>
        <v>7.7855643699999995</v>
      </c>
      <c r="T1088" s="134">
        <f>SUM(T1089:T1162)</f>
        <v>1.5671199999999998</v>
      </c>
      <c r="AR1088" s="128" t="s">
        <v>153</v>
      </c>
      <c r="AT1088" s="135" t="s">
        <v>74</v>
      </c>
      <c r="AU1088" s="135" t="s">
        <v>83</v>
      </c>
      <c r="AY1088" s="128" t="s">
        <v>145</v>
      </c>
      <c r="BK1088" s="136">
        <f>SUM(BK1089:BK1162)</f>
        <v>0</v>
      </c>
    </row>
    <row r="1089" spans="2:65" s="1" customFormat="1" ht="16.5" customHeight="1">
      <c r="B1089" s="32"/>
      <c r="C1089" s="139" t="s">
        <v>1201</v>
      </c>
      <c r="D1089" s="139" t="s">
        <v>148</v>
      </c>
      <c r="E1089" s="140" t="s">
        <v>1202</v>
      </c>
      <c r="F1089" s="141" t="s">
        <v>1203</v>
      </c>
      <c r="G1089" s="142" t="s">
        <v>238</v>
      </c>
      <c r="H1089" s="143">
        <v>1481.92</v>
      </c>
      <c r="I1089" s="144"/>
      <c r="J1089" s="145">
        <f>ROUND(I1089*H1089,2)</f>
        <v>0</v>
      </c>
      <c r="K1089" s="146"/>
      <c r="L1089" s="32"/>
      <c r="M1089" s="147" t="s">
        <v>1</v>
      </c>
      <c r="N1089" s="148" t="s">
        <v>41</v>
      </c>
      <c r="P1089" s="149">
        <f>O1089*H1089</f>
        <v>0</v>
      </c>
      <c r="Q1089" s="149">
        <v>4.0000000000000003E-5</v>
      </c>
      <c r="R1089" s="149">
        <f>Q1089*H1089</f>
        <v>5.9276800000000004E-2</v>
      </c>
      <c r="S1089" s="149">
        <v>0</v>
      </c>
      <c r="T1089" s="150">
        <f>S1089*H1089</f>
        <v>0</v>
      </c>
      <c r="AR1089" s="151" t="s">
        <v>287</v>
      </c>
      <c r="AT1089" s="151" t="s">
        <v>148</v>
      </c>
      <c r="AU1089" s="151" t="s">
        <v>153</v>
      </c>
      <c r="AY1089" s="17" t="s">
        <v>145</v>
      </c>
      <c r="BE1089" s="152">
        <f>IF(N1089="základná",J1089,0)</f>
        <v>0</v>
      </c>
      <c r="BF1089" s="152">
        <f>IF(N1089="znížená",J1089,0)</f>
        <v>0</v>
      </c>
      <c r="BG1089" s="152">
        <f>IF(N1089="zákl. prenesená",J1089,0)</f>
        <v>0</v>
      </c>
      <c r="BH1089" s="152">
        <f>IF(N1089="zníž. prenesená",J1089,0)</f>
        <v>0</v>
      </c>
      <c r="BI1089" s="152">
        <f>IF(N1089="nulová",J1089,0)</f>
        <v>0</v>
      </c>
      <c r="BJ1089" s="17" t="s">
        <v>153</v>
      </c>
      <c r="BK1089" s="152">
        <f>ROUND(I1089*H1089,2)</f>
        <v>0</v>
      </c>
      <c r="BL1089" s="17" t="s">
        <v>287</v>
      </c>
      <c r="BM1089" s="151" t="s">
        <v>1204</v>
      </c>
    </row>
    <row r="1090" spans="2:65" s="14" customFormat="1">
      <c r="B1090" s="168"/>
      <c r="D1090" s="154" t="s">
        <v>155</v>
      </c>
      <c r="E1090" s="169" t="s">
        <v>1</v>
      </c>
      <c r="F1090" s="170" t="s">
        <v>212</v>
      </c>
      <c r="H1090" s="169" t="s">
        <v>1</v>
      </c>
      <c r="I1090" s="171"/>
      <c r="L1090" s="168"/>
      <c r="M1090" s="172"/>
      <c r="T1090" s="173"/>
      <c r="AT1090" s="169" t="s">
        <v>155</v>
      </c>
      <c r="AU1090" s="169" t="s">
        <v>153</v>
      </c>
      <c r="AV1090" s="14" t="s">
        <v>83</v>
      </c>
      <c r="AW1090" s="14" t="s">
        <v>31</v>
      </c>
      <c r="AX1090" s="14" t="s">
        <v>75</v>
      </c>
      <c r="AY1090" s="169" t="s">
        <v>145</v>
      </c>
    </row>
    <row r="1091" spans="2:65" s="12" customFormat="1">
      <c r="B1091" s="153"/>
      <c r="D1091" s="154" t="s">
        <v>155</v>
      </c>
      <c r="E1091" s="155" t="s">
        <v>1</v>
      </c>
      <c r="F1091" s="156" t="s">
        <v>1205</v>
      </c>
      <c r="H1091" s="157">
        <v>69.760000000000005</v>
      </c>
      <c r="I1091" s="158"/>
      <c r="L1091" s="153"/>
      <c r="M1091" s="159"/>
      <c r="T1091" s="160"/>
      <c r="AT1091" s="155" t="s">
        <v>155</v>
      </c>
      <c r="AU1091" s="155" t="s">
        <v>153</v>
      </c>
      <c r="AV1091" s="12" t="s">
        <v>153</v>
      </c>
      <c r="AW1091" s="12" t="s">
        <v>31</v>
      </c>
      <c r="AX1091" s="12" t="s">
        <v>75</v>
      </c>
      <c r="AY1091" s="155" t="s">
        <v>145</v>
      </c>
    </row>
    <row r="1092" spans="2:65" s="12" customFormat="1">
      <c r="B1092" s="153"/>
      <c r="D1092" s="154" t="s">
        <v>155</v>
      </c>
      <c r="E1092" s="155" t="s">
        <v>1</v>
      </c>
      <c r="F1092" s="156" t="s">
        <v>1206</v>
      </c>
      <c r="H1092" s="157">
        <v>27.9</v>
      </c>
      <c r="I1092" s="158"/>
      <c r="L1092" s="153"/>
      <c r="M1092" s="159"/>
      <c r="T1092" s="160"/>
      <c r="AT1092" s="155" t="s">
        <v>155</v>
      </c>
      <c r="AU1092" s="155" t="s">
        <v>153</v>
      </c>
      <c r="AV1092" s="12" t="s">
        <v>153</v>
      </c>
      <c r="AW1092" s="12" t="s">
        <v>31</v>
      </c>
      <c r="AX1092" s="12" t="s">
        <v>75</v>
      </c>
      <c r="AY1092" s="155" t="s">
        <v>145</v>
      </c>
    </row>
    <row r="1093" spans="2:65" s="12" customFormat="1">
      <c r="B1093" s="153"/>
      <c r="D1093" s="154" t="s">
        <v>155</v>
      </c>
      <c r="E1093" s="155" t="s">
        <v>1</v>
      </c>
      <c r="F1093" s="156" t="s">
        <v>1207</v>
      </c>
      <c r="H1093" s="157">
        <v>15.7</v>
      </c>
      <c r="I1093" s="158"/>
      <c r="L1093" s="153"/>
      <c r="M1093" s="159"/>
      <c r="T1093" s="160"/>
      <c r="AT1093" s="155" t="s">
        <v>155</v>
      </c>
      <c r="AU1093" s="155" t="s">
        <v>153</v>
      </c>
      <c r="AV1093" s="12" t="s">
        <v>153</v>
      </c>
      <c r="AW1093" s="12" t="s">
        <v>31</v>
      </c>
      <c r="AX1093" s="12" t="s">
        <v>75</v>
      </c>
      <c r="AY1093" s="155" t="s">
        <v>145</v>
      </c>
    </row>
    <row r="1094" spans="2:65" s="12" customFormat="1">
      <c r="B1094" s="153"/>
      <c r="D1094" s="154" t="s">
        <v>155</v>
      </c>
      <c r="E1094" s="155" t="s">
        <v>1</v>
      </c>
      <c r="F1094" s="156" t="s">
        <v>1208</v>
      </c>
      <c r="H1094" s="157">
        <v>16.3</v>
      </c>
      <c r="I1094" s="158"/>
      <c r="L1094" s="153"/>
      <c r="M1094" s="159"/>
      <c r="T1094" s="160"/>
      <c r="AT1094" s="155" t="s">
        <v>155</v>
      </c>
      <c r="AU1094" s="155" t="s">
        <v>153</v>
      </c>
      <c r="AV1094" s="12" t="s">
        <v>153</v>
      </c>
      <c r="AW1094" s="12" t="s">
        <v>31</v>
      </c>
      <c r="AX1094" s="12" t="s">
        <v>75</v>
      </c>
      <c r="AY1094" s="155" t="s">
        <v>145</v>
      </c>
    </row>
    <row r="1095" spans="2:65" s="12" customFormat="1">
      <c r="B1095" s="153"/>
      <c r="D1095" s="154" t="s">
        <v>155</v>
      </c>
      <c r="E1095" s="155" t="s">
        <v>1</v>
      </c>
      <c r="F1095" s="156" t="s">
        <v>1209</v>
      </c>
      <c r="H1095" s="157">
        <v>16</v>
      </c>
      <c r="I1095" s="158"/>
      <c r="L1095" s="153"/>
      <c r="M1095" s="159"/>
      <c r="T1095" s="160"/>
      <c r="AT1095" s="155" t="s">
        <v>155</v>
      </c>
      <c r="AU1095" s="155" t="s">
        <v>153</v>
      </c>
      <c r="AV1095" s="12" t="s">
        <v>153</v>
      </c>
      <c r="AW1095" s="12" t="s">
        <v>31</v>
      </c>
      <c r="AX1095" s="12" t="s">
        <v>75</v>
      </c>
      <c r="AY1095" s="155" t="s">
        <v>145</v>
      </c>
    </row>
    <row r="1096" spans="2:65" s="12" customFormat="1">
      <c r="B1096" s="153"/>
      <c r="D1096" s="154" t="s">
        <v>155</v>
      </c>
      <c r="E1096" s="155" t="s">
        <v>1</v>
      </c>
      <c r="F1096" s="156" t="s">
        <v>1210</v>
      </c>
      <c r="H1096" s="157">
        <v>114.8</v>
      </c>
      <c r="I1096" s="158"/>
      <c r="L1096" s="153"/>
      <c r="M1096" s="159"/>
      <c r="T1096" s="160"/>
      <c r="AT1096" s="155" t="s">
        <v>155</v>
      </c>
      <c r="AU1096" s="155" t="s">
        <v>153</v>
      </c>
      <c r="AV1096" s="12" t="s">
        <v>153</v>
      </c>
      <c r="AW1096" s="12" t="s">
        <v>31</v>
      </c>
      <c r="AX1096" s="12" t="s">
        <v>75</v>
      </c>
      <c r="AY1096" s="155" t="s">
        <v>145</v>
      </c>
    </row>
    <row r="1097" spans="2:65" s="12" customFormat="1">
      <c r="B1097" s="153"/>
      <c r="D1097" s="154" t="s">
        <v>155</v>
      </c>
      <c r="E1097" s="155" t="s">
        <v>1</v>
      </c>
      <c r="F1097" s="156" t="s">
        <v>1211</v>
      </c>
      <c r="H1097" s="157">
        <v>82.6</v>
      </c>
      <c r="I1097" s="158"/>
      <c r="L1097" s="153"/>
      <c r="M1097" s="159"/>
      <c r="T1097" s="160"/>
      <c r="AT1097" s="155" t="s">
        <v>155</v>
      </c>
      <c r="AU1097" s="155" t="s">
        <v>153</v>
      </c>
      <c r="AV1097" s="12" t="s">
        <v>153</v>
      </c>
      <c r="AW1097" s="12" t="s">
        <v>31</v>
      </c>
      <c r="AX1097" s="12" t="s">
        <v>75</v>
      </c>
      <c r="AY1097" s="155" t="s">
        <v>145</v>
      </c>
    </row>
    <row r="1098" spans="2:65" s="12" customFormat="1">
      <c r="B1098" s="153"/>
      <c r="D1098" s="154" t="s">
        <v>155</v>
      </c>
      <c r="E1098" s="155" t="s">
        <v>1</v>
      </c>
      <c r="F1098" s="156" t="s">
        <v>1212</v>
      </c>
      <c r="H1098" s="157">
        <v>25.62</v>
      </c>
      <c r="I1098" s="158"/>
      <c r="L1098" s="153"/>
      <c r="M1098" s="159"/>
      <c r="T1098" s="160"/>
      <c r="AT1098" s="155" t="s">
        <v>155</v>
      </c>
      <c r="AU1098" s="155" t="s">
        <v>153</v>
      </c>
      <c r="AV1098" s="12" t="s">
        <v>153</v>
      </c>
      <c r="AW1098" s="12" t="s">
        <v>31</v>
      </c>
      <c r="AX1098" s="12" t="s">
        <v>75</v>
      </c>
      <c r="AY1098" s="155" t="s">
        <v>145</v>
      </c>
    </row>
    <row r="1099" spans="2:65" s="12" customFormat="1">
      <c r="B1099" s="153"/>
      <c r="D1099" s="154" t="s">
        <v>155</v>
      </c>
      <c r="E1099" s="155" t="s">
        <v>1</v>
      </c>
      <c r="F1099" s="156" t="s">
        <v>1213</v>
      </c>
      <c r="H1099" s="157">
        <v>17.46</v>
      </c>
      <c r="I1099" s="158"/>
      <c r="L1099" s="153"/>
      <c r="M1099" s="159"/>
      <c r="T1099" s="160"/>
      <c r="AT1099" s="155" t="s">
        <v>155</v>
      </c>
      <c r="AU1099" s="155" t="s">
        <v>153</v>
      </c>
      <c r="AV1099" s="12" t="s">
        <v>153</v>
      </c>
      <c r="AW1099" s="12" t="s">
        <v>31</v>
      </c>
      <c r="AX1099" s="12" t="s">
        <v>75</v>
      </c>
      <c r="AY1099" s="155" t="s">
        <v>145</v>
      </c>
    </row>
    <row r="1100" spans="2:65" s="12" customFormat="1">
      <c r="B1100" s="153"/>
      <c r="D1100" s="154" t="s">
        <v>155</v>
      </c>
      <c r="E1100" s="155" t="s">
        <v>1</v>
      </c>
      <c r="F1100" s="156" t="s">
        <v>1214</v>
      </c>
      <c r="H1100" s="157">
        <v>17.46</v>
      </c>
      <c r="I1100" s="158"/>
      <c r="L1100" s="153"/>
      <c r="M1100" s="159"/>
      <c r="T1100" s="160"/>
      <c r="AT1100" s="155" t="s">
        <v>155</v>
      </c>
      <c r="AU1100" s="155" t="s">
        <v>153</v>
      </c>
      <c r="AV1100" s="12" t="s">
        <v>153</v>
      </c>
      <c r="AW1100" s="12" t="s">
        <v>31</v>
      </c>
      <c r="AX1100" s="12" t="s">
        <v>75</v>
      </c>
      <c r="AY1100" s="155" t="s">
        <v>145</v>
      </c>
    </row>
    <row r="1101" spans="2:65" s="12" customFormat="1">
      <c r="B1101" s="153"/>
      <c r="D1101" s="154" t="s">
        <v>155</v>
      </c>
      <c r="E1101" s="155" t="s">
        <v>1</v>
      </c>
      <c r="F1101" s="156" t="s">
        <v>1215</v>
      </c>
      <c r="H1101" s="157">
        <v>4.46</v>
      </c>
      <c r="I1101" s="158"/>
      <c r="L1101" s="153"/>
      <c r="M1101" s="159"/>
      <c r="T1101" s="160"/>
      <c r="AT1101" s="155" t="s">
        <v>155</v>
      </c>
      <c r="AU1101" s="155" t="s">
        <v>153</v>
      </c>
      <c r="AV1101" s="12" t="s">
        <v>153</v>
      </c>
      <c r="AW1101" s="12" t="s">
        <v>31</v>
      </c>
      <c r="AX1101" s="12" t="s">
        <v>75</v>
      </c>
      <c r="AY1101" s="155" t="s">
        <v>145</v>
      </c>
    </row>
    <row r="1102" spans="2:65" s="12" customFormat="1">
      <c r="B1102" s="153"/>
      <c r="D1102" s="154" t="s">
        <v>155</v>
      </c>
      <c r="E1102" s="155" t="s">
        <v>1</v>
      </c>
      <c r="F1102" s="156" t="s">
        <v>1216</v>
      </c>
      <c r="H1102" s="157">
        <v>11.2</v>
      </c>
      <c r="I1102" s="158"/>
      <c r="L1102" s="153"/>
      <c r="M1102" s="159"/>
      <c r="T1102" s="160"/>
      <c r="AT1102" s="155" t="s">
        <v>155</v>
      </c>
      <c r="AU1102" s="155" t="s">
        <v>153</v>
      </c>
      <c r="AV1102" s="12" t="s">
        <v>153</v>
      </c>
      <c r="AW1102" s="12" t="s">
        <v>31</v>
      </c>
      <c r="AX1102" s="12" t="s">
        <v>75</v>
      </c>
      <c r="AY1102" s="155" t="s">
        <v>145</v>
      </c>
    </row>
    <row r="1103" spans="2:65" s="15" customFormat="1">
      <c r="B1103" s="174"/>
      <c r="D1103" s="154" t="s">
        <v>155</v>
      </c>
      <c r="E1103" s="175" t="s">
        <v>1</v>
      </c>
      <c r="F1103" s="176" t="s">
        <v>220</v>
      </c>
      <c r="H1103" s="177">
        <v>419.25999999999988</v>
      </c>
      <c r="I1103" s="178"/>
      <c r="L1103" s="174"/>
      <c r="M1103" s="179"/>
      <c r="T1103" s="180"/>
      <c r="AT1103" s="175" t="s">
        <v>155</v>
      </c>
      <c r="AU1103" s="175" t="s">
        <v>153</v>
      </c>
      <c r="AV1103" s="15" t="s">
        <v>146</v>
      </c>
      <c r="AW1103" s="15" t="s">
        <v>31</v>
      </c>
      <c r="AX1103" s="15" t="s">
        <v>75</v>
      </c>
      <c r="AY1103" s="175" t="s">
        <v>145</v>
      </c>
    </row>
    <row r="1104" spans="2:65" s="14" customFormat="1">
      <c r="B1104" s="168"/>
      <c r="D1104" s="154" t="s">
        <v>155</v>
      </c>
      <c r="E1104" s="169" t="s">
        <v>1</v>
      </c>
      <c r="F1104" s="170" t="s">
        <v>221</v>
      </c>
      <c r="H1104" s="169" t="s">
        <v>1</v>
      </c>
      <c r="I1104" s="171"/>
      <c r="L1104" s="168"/>
      <c r="M1104" s="172"/>
      <c r="T1104" s="173"/>
      <c r="AT1104" s="169" t="s">
        <v>155</v>
      </c>
      <c r="AU1104" s="169" t="s">
        <v>153</v>
      </c>
      <c r="AV1104" s="14" t="s">
        <v>83</v>
      </c>
      <c r="AW1104" s="14" t="s">
        <v>31</v>
      </c>
      <c r="AX1104" s="14" t="s">
        <v>75</v>
      </c>
      <c r="AY1104" s="169" t="s">
        <v>145</v>
      </c>
    </row>
    <row r="1105" spans="2:51" s="12" customFormat="1">
      <c r="B1105" s="153"/>
      <c r="D1105" s="154" t="s">
        <v>155</v>
      </c>
      <c r="E1105" s="155" t="s">
        <v>1</v>
      </c>
      <c r="F1105" s="156" t="s">
        <v>1217</v>
      </c>
      <c r="H1105" s="157">
        <v>85.51</v>
      </c>
      <c r="I1105" s="158"/>
      <c r="L1105" s="153"/>
      <c r="M1105" s="159"/>
      <c r="T1105" s="160"/>
      <c r="AT1105" s="155" t="s">
        <v>155</v>
      </c>
      <c r="AU1105" s="155" t="s">
        <v>153</v>
      </c>
      <c r="AV1105" s="12" t="s">
        <v>153</v>
      </c>
      <c r="AW1105" s="12" t="s">
        <v>31</v>
      </c>
      <c r="AX1105" s="12" t="s">
        <v>75</v>
      </c>
      <c r="AY1105" s="155" t="s">
        <v>145</v>
      </c>
    </row>
    <row r="1106" spans="2:51" s="12" customFormat="1">
      <c r="B1106" s="153"/>
      <c r="D1106" s="154" t="s">
        <v>155</v>
      </c>
      <c r="E1106" s="155" t="s">
        <v>1</v>
      </c>
      <c r="F1106" s="156" t="s">
        <v>1218</v>
      </c>
      <c r="H1106" s="157">
        <v>27.9</v>
      </c>
      <c r="I1106" s="158"/>
      <c r="L1106" s="153"/>
      <c r="M1106" s="159"/>
      <c r="T1106" s="160"/>
      <c r="AT1106" s="155" t="s">
        <v>155</v>
      </c>
      <c r="AU1106" s="155" t="s">
        <v>153</v>
      </c>
      <c r="AV1106" s="12" t="s">
        <v>153</v>
      </c>
      <c r="AW1106" s="12" t="s">
        <v>31</v>
      </c>
      <c r="AX1106" s="12" t="s">
        <v>75</v>
      </c>
      <c r="AY1106" s="155" t="s">
        <v>145</v>
      </c>
    </row>
    <row r="1107" spans="2:51" s="12" customFormat="1">
      <c r="B1107" s="153"/>
      <c r="D1107" s="154" t="s">
        <v>155</v>
      </c>
      <c r="E1107" s="155" t="s">
        <v>1</v>
      </c>
      <c r="F1107" s="156" t="s">
        <v>1219</v>
      </c>
      <c r="H1107" s="157">
        <v>15.8</v>
      </c>
      <c r="I1107" s="158"/>
      <c r="L1107" s="153"/>
      <c r="M1107" s="159"/>
      <c r="T1107" s="160"/>
      <c r="AT1107" s="155" t="s">
        <v>155</v>
      </c>
      <c r="AU1107" s="155" t="s">
        <v>153</v>
      </c>
      <c r="AV1107" s="12" t="s">
        <v>153</v>
      </c>
      <c r="AW1107" s="12" t="s">
        <v>31</v>
      </c>
      <c r="AX1107" s="12" t="s">
        <v>75</v>
      </c>
      <c r="AY1107" s="155" t="s">
        <v>145</v>
      </c>
    </row>
    <row r="1108" spans="2:51" s="12" customFormat="1">
      <c r="B1108" s="153"/>
      <c r="D1108" s="154" t="s">
        <v>155</v>
      </c>
      <c r="E1108" s="155" t="s">
        <v>1</v>
      </c>
      <c r="F1108" s="156" t="s">
        <v>1220</v>
      </c>
      <c r="H1108" s="157">
        <v>16.399999999999999</v>
      </c>
      <c r="I1108" s="158"/>
      <c r="L1108" s="153"/>
      <c r="M1108" s="159"/>
      <c r="T1108" s="160"/>
      <c r="AT1108" s="155" t="s">
        <v>155</v>
      </c>
      <c r="AU1108" s="155" t="s">
        <v>153</v>
      </c>
      <c r="AV1108" s="12" t="s">
        <v>153</v>
      </c>
      <c r="AW1108" s="12" t="s">
        <v>31</v>
      </c>
      <c r="AX1108" s="12" t="s">
        <v>75</v>
      </c>
      <c r="AY1108" s="155" t="s">
        <v>145</v>
      </c>
    </row>
    <row r="1109" spans="2:51" s="12" customFormat="1">
      <c r="B1109" s="153"/>
      <c r="D1109" s="154" t="s">
        <v>155</v>
      </c>
      <c r="E1109" s="155" t="s">
        <v>1</v>
      </c>
      <c r="F1109" s="156" t="s">
        <v>1221</v>
      </c>
      <c r="H1109" s="157">
        <v>15.8</v>
      </c>
      <c r="I1109" s="158"/>
      <c r="L1109" s="153"/>
      <c r="M1109" s="159"/>
      <c r="T1109" s="160"/>
      <c r="AT1109" s="155" t="s">
        <v>155</v>
      </c>
      <c r="AU1109" s="155" t="s">
        <v>153</v>
      </c>
      <c r="AV1109" s="12" t="s">
        <v>153</v>
      </c>
      <c r="AW1109" s="12" t="s">
        <v>31</v>
      </c>
      <c r="AX1109" s="12" t="s">
        <v>75</v>
      </c>
      <c r="AY1109" s="155" t="s">
        <v>145</v>
      </c>
    </row>
    <row r="1110" spans="2:51" s="12" customFormat="1">
      <c r="B1110" s="153"/>
      <c r="D1110" s="154" t="s">
        <v>155</v>
      </c>
      <c r="E1110" s="155" t="s">
        <v>1</v>
      </c>
      <c r="F1110" s="156" t="s">
        <v>1222</v>
      </c>
      <c r="H1110" s="157">
        <v>16.399999999999999</v>
      </c>
      <c r="I1110" s="158"/>
      <c r="L1110" s="153"/>
      <c r="M1110" s="159"/>
      <c r="T1110" s="160"/>
      <c r="AT1110" s="155" t="s">
        <v>155</v>
      </c>
      <c r="AU1110" s="155" t="s">
        <v>153</v>
      </c>
      <c r="AV1110" s="12" t="s">
        <v>153</v>
      </c>
      <c r="AW1110" s="12" t="s">
        <v>31</v>
      </c>
      <c r="AX1110" s="12" t="s">
        <v>75</v>
      </c>
      <c r="AY1110" s="155" t="s">
        <v>145</v>
      </c>
    </row>
    <row r="1111" spans="2:51" s="12" customFormat="1">
      <c r="B1111" s="153"/>
      <c r="D1111" s="154" t="s">
        <v>155</v>
      </c>
      <c r="E1111" s="155" t="s">
        <v>1</v>
      </c>
      <c r="F1111" s="156" t="s">
        <v>1223</v>
      </c>
      <c r="H1111" s="157">
        <v>164</v>
      </c>
      <c r="I1111" s="158"/>
      <c r="L1111" s="153"/>
      <c r="M1111" s="159"/>
      <c r="T1111" s="160"/>
      <c r="AT1111" s="155" t="s">
        <v>155</v>
      </c>
      <c r="AU1111" s="155" t="s">
        <v>153</v>
      </c>
      <c r="AV1111" s="12" t="s">
        <v>153</v>
      </c>
      <c r="AW1111" s="12" t="s">
        <v>31</v>
      </c>
      <c r="AX1111" s="12" t="s">
        <v>75</v>
      </c>
      <c r="AY1111" s="155" t="s">
        <v>145</v>
      </c>
    </row>
    <row r="1112" spans="2:51" s="12" customFormat="1">
      <c r="B1112" s="153"/>
      <c r="D1112" s="154" t="s">
        <v>155</v>
      </c>
      <c r="E1112" s="155" t="s">
        <v>1</v>
      </c>
      <c r="F1112" s="156" t="s">
        <v>1224</v>
      </c>
      <c r="H1112" s="157">
        <v>118</v>
      </c>
      <c r="I1112" s="158"/>
      <c r="L1112" s="153"/>
      <c r="M1112" s="159"/>
      <c r="T1112" s="160"/>
      <c r="AT1112" s="155" t="s">
        <v>155</v>
      </c>
      <c r="AU1112" s="155" t="s">
        <v>153</v>
      </c>
      <c r="AV1112" s="12" t="s">
        <v>153</v>
      </c>
      <c r="AW1112" s="12" t="s">
        <v>31</v>
      </c>
      <c r="AX1112" s="12" t="s">
        <v>75</v>
      </c>
      <c r="AY1112" s="155" t="s">
        <v>145</v>
      </c>
    </row>
    <row r="1113" spans="2:51" s="12" customFormat="1">
      <c r="B1113" s="153"/>
      <c r="D1113" s="154" t="s">
        <v>155</v>
      </c>
      <c r="E1113" s="155" t="s">
        <v>1</v>
      </c>
      <c r="F1113" s="156" t="s">
        <v>1225</v>
      </c>
      <c r="H1113" s="157">
        <v>36.6</v>
      </c>
      <c r="I1113" s="158"/>
      <c r="L1113" s="153"/>
      <c r="M1113" s="159"/>
      <c r="T1113" s="160"/>
      <c r="AT1113" s="155" t="s">
        <v>155</v>
      </c>
      <c r="AU1113" s="155" t="s">
        <v>153</v>
      </c>
      <c r="AV1113" s="12" t="s">
        <v>153</v>
      </c>
      <c r="AW1113" s="12" t="s">
        <v>31</v>
      </c>
      <c r="AX1113" s="12" t="s">
        <v>75</v>
      </c>
      <c r="AY1113" s="155" t="s">
        <v>145</v>
      </c>
    </row>
    <row r="1114" spans="2:51" s="12" customFormat="1">
      <c r="B1114" s="153"/>
      <c r="D1114" s="154" t="s">
        <v>155</v>
      </c>
      <c r="E1114" s="155" t="s">
        <v>1</v>
      </c>
      <c r="F1114" s="156" t="s">
        <v>1226</v>
      </c>
      <c r="H1114" s="157">
        <v>17.46</v>
      </c>
      <c r="I1114" s="158"/>
      <c r="L1114" s="153"/>
      <c r="M1114" s="159"/>
      <c r="T1114" s="160"/>
      <c r="AT1114" s="155" t="s">
        <v>155</v>
      </c>
      <c r="AU1114" s="155" t="s">
        <v>153</v>
      </c>
      <c r="AV1114" s="12" t="s">
        <v>153</v>
      </c>
      <c r="AW1114" s="12" t="s">
        <v>31</v>
      </c>
      <c r="AX1114" s="12" t="s">
        <v>75</v>
      </c>
      <c r="AY1114" s="155" t="s">
        <v>145</v>
      </c>
    </row>
    <row r="1115" spans="2:51" s="12" customFormat="1">
      <c r="B1115" s="153"/>
      <c r="D1115" s="154" t="s">
        <v>155</v>
      </c>
      <c r="E1115" s="155" t="s">
        <v>1</v>
      </c>
      <c r="F1115" s="156" t="s">
        <v>1227</v>
      </c>
      <c r="H1115" s="157">
        <v>17.46</v>
      </c>
      <c r="I1115" s="158"/>
      <c r="L1115" s="153"/>
      <c r="M1115" s="159"/>
      <c r="T1115" s="160"/>
      <c r="AT1115" s="155" t="s">
        <v>155</v>
      </c>
      <c r="AU1115" s="155" t="s">
        <v>153</v>
      </c>
      <c r="AV1115" s="12" t="s">
        <v>153</v>
      </c>
      <c r="AW1115" s="12" t="s">
        <v>31</v>
      </c>
      <c r="AX1115" s="12" t="s">
        <v>75</v>
      </c>
      <c r="AY1115" s="155" t="s">
        <v>145</v>
      </c>
    </row>
    <row r="1116" spans="2:51" s="15" customFormat="1">
      <c r="B1116" s="174"/>
      <c r="D1116" s="154" t="s">
        <v>155</v>
      </c>
      <c r="E1116" s="175" t="s">
        <v>1</v>
      </c>
      <c r="F1116" s="176" t="s">
        <v>220</v>
      </c>
      <c r="H1116" s="177">
        <v>531.33000000000015</v>
      </c>
      <c r="I1116" s="178"/>
      <c r="L1116" s="174"/>
      <c r="M1116" s="179"/>
      <c r="T1116" s="180"/>
      <c r="AT1116" s="175" t="s">
        <v>155</v>
      </c>
      <c r="AU1116" s="175" t="s">
        <v>153</v>
      </c>
      <c r="AV1116" s="15" t="s">
        <v>146</v>
      </c>
      <c r="AW1116" s="15" t="s">
        <v>31</v>
      </c>
      <c r="AX1116" s="15" t="s">
        <v>75</v>
      </c>
      <c r="AY1116" s="175" t="s">
        <v>145</v>
      </c>
    </row>
    <row r="1117" spans="2:51" s="14" customFormat="1">
      <c r="B1117" s="168"/>
      <c r="D1117" s="154" t="s">
        <v>155</v>
      </c>
      <c r="E1117" s="169" t="s">
        <v>1</v>
      </c>
      <c r="F1117" s="170" t="s">
        <v>226</v>
      </c>
      <c r="H1117" s="169" t="s">
        <v>1</v>
      </c>
      <c r="I1117" s="171"/>
      <c r="L1117" s="168"/>
      <c r="M1117" s="172"/>
      <c r="T1117" s="173"/>
      <c r="AT1117" s="169" t="s">
        <v>155</v>
      </c>
      <c r="AU1117" s="169" t="s">
        <v>153</v>
      </c>
      <c r="AV1117" s="14" t="s">
        <v>83</v>
      </c>
      <c r="AW1117" s="14" t="s">
        <v>31</v>
      </c>
      <c r="AX1117" s="14" t="s">
        <v>75</v>
      </c>
      <c r="AY1117" s="169" t="s">
        <v>145</v>
      </c>
    </row>
    <row r="1118" spans="2:51" s="12" customFormat="1">
      <c r="B1118" s="153"/>
      <c r="D1118" s="154" t="s">
        <v>155</v>
      </c>
      <c r="E1118" s="155" t="s">
        <v>1</v>
      </c>
      <c r="F1118" s="156" t="s">
        <v>1228</v>
      </c>
      <c r="H1118" s="157">
        <v>85.51</v>
      </c>
      <c r="I1118" s="158"/>
      <c r="L1118" s="153"/>
      <c r="M1118" s="159"/>
      <c r="T1118" s="160"/>
      <c r="AT1118" s="155" t="s">
        <v>155</v>
      </c>
      <c r="AU1118" s="155" t="s">
        <v>153</v>
      </c>
      <c r="AV1118" s="12" t="s">
        <v>153</v>
      </c>
      <c r="AW1118" s="12" t="s">
        <v>31</v>
      </c>
      <c r="AX1118" s="12" t="s">
        <v>75</v>
      </c>
      <c r="AY1118" s="155" t="s">
        <v>145</v>
      </c>
    </row>
    <row r="1119" spans="2:51" s="12" customFormat="1">
      <c r="B1119" s="153"/>
      <c r="D1119" s="154" t="s">
        <v>155</v>
      </c>
      <c r="E1119" s="155" t="s">
        <v>1</v>
      </c>
      <c r="F1119" s="156" t="s">
        <v>1229</v>
      </c>
      <c r="H1119" s="157">
        <v>27.9</v>
      </c>
      <c r="I1119" s="158"/>
      <c r="L1119" s="153"/>
      <c r="M1119" s="159"/>
      <c r="T1119" s="160"/>
      <c r="AT1119" s="155" t="s">
        <v>155</v>
      </c>
      <c r="AU1119" s="155" t="s">
        <v>153</v>
      </c>
      <c r="AV1119" s="12" t="s">
        <v>153</v>
      </c>
      <c r="AW1119" s="12" t="s">
        <v>31</v>
      </c>
      <c r="AX1119" s="12" t="s">
        <v>75</v>
      </c>
      <c r="AY1119" s="155" t="s">
        <v>145</v>
      </c>
    </row>
    <row r="1120" spans="2:51" s="12" customFormat="1">
      <c r="B1120" s="153"/>
      <c r="D1120" s="154" t="s">
        <v>155</v>
      </c>
      <c r="E1120" s="155" t="s">
        <v>1</v>
      </c>
      <c r="F1120" s="156" t="s">
        <v>1230</v>
      </c>
      <c r="H1120" s="157">
        <v>15.8</v>
      </c>
      <c r="I1120" s="158"/>
      <c r="L1120" s="153"/>
      <c r="M1120" s="159"/>
      <c r="T1120" s="160"/>
      <c r="AT1120" s="155" t="s">
        <v>155</v>
      </c>
      <c r="AU1120" s="155" t="s">
        <v>153</v>
      </c>
      <c r="AV1120" s="12" t="s">
        <v>153</v>
      </c>
      <c r="AW1120" s="12" t="s">
        <v>31</v>
      </c>
      <c r="AX1120" s="12" t="s">
        <v>75</v>
      </c>
      <c r="AY1120" s="155" t="s">
        <v>145</v>
      </c>
    </row>
    <row r="1121" spans="2:65" s="12" customFormat="1">
      <c r="B1121" s="153"/>
      <c r="D1121" s="154" t="s">
        <v>155</v>
      </c>
      <c r="E1121" s="155" t="s">
        <v>1</v>
      </c>
      <c r="F1121" s="156" t="s">
        <v>1231</v>
      </c>
      <c r="H1121" s="157">
        <v>16.399999999999999</v>
      </c>
      <c r="I1121" s="158"/>
      <c r="L1121" s="153"/>
      <c r="M1121" s="159"/>
      <c r="T1121" s="160"/>
      <c r="AT1121" s="155" t="s">
        <v>155</v>
      </c>
      <c r="AU1121" s="155" t="s">
        <v>153</v>
      </c>
      <c r="AV1121" s="12" t="s">
        <v>153</v>
      </c>
      <c r="AW1121" s="12" t="s">
        <v>31</v>
      </c>
      <c r="AX1121" s="12" t="s">
        <v>75</v>
      </c>
      <c r="AY1121" s="155" t="s">
        <v>145</v>
      </c>
    </row>
    <row r="1122" spans="2:65" s="12" customFormat="1">
      <c r="B1122" s="153"/>
      <c r="D1122" s="154" t="s">
        <v>155</v>
      </c>
      <c r="E1122" s="155" t="s">
        <v>1</v>
      </c>
      <c r="F1122" s="156" t="s">
        <v>1232</v>
      </c>
      <c r="H1122" s="157">
        <v>15.8</v>
      </c>
      <c r="I1122" s="158"/>
      <c r="L1122" s="153"/>
      <c r="M1122" s="159"/>
      <c r="T1122" s="160"/>
      <c r="AT1122" s="155" t="s">
        <v>155</v>
      </c>
      <c r="AU1122" s="155" t="s">
        <v>153</v>
      </c>
      <c r="AV1122" s="12" t="s">
        <v>153</v>
      </c>
      <c r="AW1122" s="12" t="s">
        <v>31</v>
      </c>
      <c r="AX1122" s="12" t="s">
        <v>75</v>
      </c>
      <c r="AY1122" s="155" t="s">
        <v>145</v>
      </c>
    </row>
    <row r="1123" spans="2:65" s="12" customFormat="1">
      <c r="B1123" s="153"/>
      <c r="D1123" s="154" t="s">
        <v>155</v>
      </c>
      <c r="E1123" s="155" t="s">
        <v>1</v>
      </c>
      <c r="F1123" s="156" t="s">
        <v>1233</v>
      </c>
      <c r="H1123" s="157">
        <v>16.399999999999999</v>
      </c>
      <c r="I1123" s="158"/>
      <c r="L1123" s="153"/>
      <c r="M1123" s="159"/>
      <c r="T1123" s="160"/>
      <c r="AT1123" s="155" t="s">
        <v>155</v>
      </c>
      <c r="AU1123" s="155" t="s">
        <v>153</v>
      </c>
      <c r="AV1123" s="12" t="s">
        <v>153</v>
      </c>
      <c r="AW1123" s="12" t="s">
        <v>31</v>
      </c>
      <c r="AX1123" s="12" t="s">
        <v>75</v>
      </c>
      <c r="AY1123" s="155" t="s">
        <v>145</v>
      </c>
    </row>
    <row r="1124" spans="2:65" s="12" customFormat="1">
      <c r="B1124" s="153"/>
      <c r="D1124" s="154" t="s">
        <v>155</v>
      </c>
      <c r="E1124" s="155" t="s">
        <v>1</v>
      </c>
      <c r="F1124" s="156" t="s">
        <v>1223</v>
      </c>
      <c r="H1124" s="157">
        <v>164</v>
      </c>
      <c r="I1124" s="158"/>
      <c r="L1124" s="153"/>
      <c r="M1124" s="159"/>
      <c r="T1124" s="160"/>
      <c r="AT1124" s="155" t="s">
        <v>155</v>
      </c>
      <c r="AU1124" s="155" t="s">
        <v>153</v>
      </c>
      <c r="AV1124" s="12" t="s">
        <v>153</v>
      </c>
      <c r="AW1124" s="12" t="s">
        <v>31</v>
      </c>
      <c r="AX1124" s="12" t="s">
        <v>75</v>
      </c>
      <c r="AY1124" s="155" t="s">
        <v>145</v>
      </c>
    </row>
    <row r="1125" spans="2:65" s="12" customFormat="1">
      <c r="B1125" s="153"/>
      <c r="D1125" s="154" t="s">
        <v>155</v>
      </c>
      <c r="E1125" s="155" t="s">
        <v>1</v>
      </c>
      <c r="F1125" s="156" t="s">
        <v>1224</v>
      </c>
      <c r="H1125" s="157">
        <v>118</v>
      </c>
      <c r="I1125" s="158"/>
      <c r="L1125" s="153"/>
      <c r="M1125" s="159"/>
      <c r="T1125" s="160"/>
      <c r="AT1125" s="155" t="s">
        <v>155</v>
      </c>
      <c r="AU1125" s="155" t="s">
        <v>153</v>
      </c>
      <c r="AV1125" s="12" t="s">
        <v>153</v>
      </c>
      <c r="AW1125" s="12" t="s">
        <v>31</v>
      </c>
      <c r="AX1125" s="12" t="s">
        <v>75</v>
      </c>
      <c r="AY1125" s="155" t="s">
        <v>145</v>
      </c>
    </row>
    <row r="1126" spans="2:65" s="12" customFormat="1">
      <c r="B1126" s="153"/>
      <c r="D1126" s="154" t="s">
        <v>155</v>
      </c>
      <c r="E1126" s="155" t="s">
        <v>1</v>
      </c>
      <c r="F1126" s="156" t="s">
        <v>1225</v>
      </c>
      <c r="H1126" s="157">
        <v>36.6</v>
      </c>
      <c r="I1126" s="158"/>
      <c r="L1126" s="153"/>
      <c r="M1126" s="159"/>
      <c r="T1126" s="160"/>
      <c r="AT1126" s="155" t="s">
        <v>155</v>
      </c>
      <c r="AU1126" s="155" t="s">
        <v>153</v>
      </c>
      <c r="AV1126" s="12" t="s">
        <v>153</v>
      </c>
      <c r="AW1126" s="12" t="s">
        <v>31</v>
      </c>
      <c r="AX1126" s="12" t="s">
        <v>75</v>
      </c>
      <c r="AY1126" s="155" t="s">
        <v>145</v>
      </c>
    </row>
    <row r="1127" spans="2:65" s="12" customFormat="1">
      <c r="B1127" s="153"/>
      <c r="D1127" s="154" t="s">
        <v>155</v>
      </c>
      <c r="E1127" s="155" t="s">
        <v>1</v>
      </c>
      <c r="F1127" s="156" t="s">
        <v>1234</v>
      </c>
      <c r="H1127" s="157">
        <v>17.46</v>
      </c>
      <c r="I1127" s="158"/>
      <c r="L1127" s="153"/>
      <c r="M1127" s="159"/>
      <c r="T1127" s="160"/>
      <c r="AT1127" s="155" t="s">
        <v>155</v>
      </c>
      <c r="AU1127" s="155" t="s">
        <v>153</v>
      </c>
      <c r="AV1127" s="12" t="s">
        <v>153</v>
      </c>
      <c r="AW1127" s="12" t="s">
        <v>31</v>
      </c>
      <c r="AX1127" s="12" t="s">
        <v>75</v>
      </c>
      <c r="AY1127" s="155" t="s">
        <v>145</v>
      </c>
    </row>
    <row r="1128" spans="2:65" s="12" customFormat="1">
      <c r="B1128" s="153"/>
      <c r="D1128" s="154" t="s">
        <v>155</v>
      </c>
      <c r="E1128" s="155" t="s">
        <v>1</v>
      </c>
      <c r="F1128" s="156" t="s">
        <v>1235</v>
      </c>
      <c r="H1128" s="157">
        <v>17.46</v>
      </c>
      <c r="I1128" s="158"/>
      <c r="L1128" s="153"/>
      <c r="M1128" s="159"/>
      <c r="T1128" s="160"/>
      <c r="AT1128" s="155" t="s">
        <v>155</v>
      </c>
      <c r="AU1128" s="155" t="s">
        <v>153</v>
      </c>
      <c r="AV1128" s="12" t="s">
        <v>153</v>
      </c>
      <c r="AW1128" s="12" t="s">
        <v>31</v>
      </c>
      <c r="AX1128" s="12" t="s">
        <v>75</v>
      </c>
      <c r="AY1128" s="155" t="s">
        <v>145</v>
      </c>
    </row>
    <row r="1129" spans="2:65" s="15" customFormat="1">
      <c r="B1129" s="174"/>
      <c r="D1129" s="154" t="s">
        <v>155</v>
      </c>
      <c r="E1129" s="175" t="s">
        <v>1</v>
      </c>
      <c r="F1129" s="176" t="s">
        <v>220</v>
      </c>
      <c r="H1129" s="177">
        <v>531.33000000000015</v>
      </c>
      <c r="I1129" s="178"/>
      <c r="L1129" s="174"/>
      <c r="M1129" s="179"/>
      <c r="T1129" s="180"/>
      <c r="AT1129" s="175" t="s">
        <v>155</v>
      </c>
      <c r="AU1129" s="175" t="s">
        <v>153</v>
      </c>
      <c r="AV1129" s="15" t="s">
        <v>146</v>
      </c>
      <c r="AW1129" s="15" t="s">
        <v>31</v>
      </c>
      <c r="AX1129" s="15" t="s">
        <v>75</v>
      </c>
      <c r="AY1129" s="175" t="s">
        <v>145</v>
      </c>
    </row>
    <row r="1130" spans="2:65" s="13" customFormat="1">
      <c r="B1130" s="161"/>
      <c r="D1130" s="154" t="s">
        <v>155</v>
      </c>
      <c r="E1130" s="162" t="s">
        <v>1</v>
      </c>
      <c r="F1130" s="163" t="s">
        <v>159</v>
      </c>
      <c r="H1130" s="164">
        <v>1481.92</v>
      </c>
      <c r="I1130" s="165"/>
      <c r="L1130" s="161"/>
      <c r="M1130" s="166"/>
      <c r="T1130" s="167"/>
      <c r="AT1130" s="162" t="s">
        <v>155</v>
      </c>
      <c r="AU1130" s="162" t="s">
        <v>153</v>
      </c>
      <c r="AV1130" s="13" t="s">
        <v>152</v>
      </c>
      <c r="AW1130" s="13" t="s">
        <v>31</v>
      </c>
      <c r="AX1130" s="13" t="s">
        <v>83</v>
      </c>
      <c r="AY1130" s="162" t="s">
        <v>145</v>
      </c>
    </row>
    <row r="1131" spans="2:65" s="1" customFormat="1" ht="24.2" customHeight="1">
      <c r="B1131" s="32"/>
      <c r="C1131" s="181" t="s">
        <v>1236</v>
      </c>
      <c r="D1131" s="181" t="s">
        <v>435</v>
      </c>
      <c r="E1131" s="182" t="s">
        <v>1237</v>
      </c>
      <c r="F1131" s="183" t="s">
        <v>1238</v>
      </c>
      <c r="G1131" s="184" t="s">
        <v>238</v>
      </c>
      <c r="H1131" s="185">
        <v>1496.739</v>
      </c>
      <c r="I1131" s="186"/>
      <c r="J1131" s="187">
        <f>ROUND(I1131*H1131,2)</f>
        <v>0</v>
      </c>
      <c r="K1131" s="188"/>
      <c r="L1131" s="189"/>
      <c r="M1131" s="190" t="s">
        <v>1</v>
      </c>
      <c r="N1131" s="191" t="s">
        <v>41</v>
      </c>
      <c r="P1131" s="149">
        <f>O1131*H1131</f>
        <v>0</v>
      </c>
      <c r="Q1131" s="149">
        <v>1.6299999999999999E-3</v>
      </c>
      <c r="R1131" s="149">
        <f>Q1131*H1131</f>
        <v>2.4396845699999998</v>
      </c>
      <c r="S1131" s="149">
        <v>0</v>
      </c>
      <c r="T1131" s="150">
        <f>S1131*H1131</f>
        <v>0</v>
      </c>
      <c r="AR1131" s="151" t="s">
        <v>474</v>
      </c>
      <c r="AT1131" s="151" t="s">
        <v>435</v>
      </c>
      <c r="AU1131" s="151" t="s">
        <v>153</v>
      </c>
      <c r="AY1131" s="17" t="s">
        <v>145</v>
      </c>
      <c r="BE1131" s="152">
        <f>IF(N1131="základná",J1131,0)</f>
        <v>0</v>
      </c>
      <c r="BF1131" s="152">
        <f>IF(N1131="znížená",J1131,0)</f>
        <v>0</v>
      </c>
      <c r="BG1131" s="152">
        <f>IF(N1131="zákl. prenesená",J1131,0)</f>
        <v>0</v>
      </c>
      <c r="BH1131" s="152">
        <f>IF(N1131="zníž. prenesená",J1131,0)</f>
        <v>0</v>
      </c>
      <c r="BI1131" s="152">
        <f>IF(N1131="nulová",J1131,0)</f>
        <v>0</v>
      </c>
      <c r="BJ1131" s="17" t="s">
        <v>153</v>
      </c>
      <c r="BK1131" s="152">
        <f>ROUND(I1131*H1131,2)</f>
        <v>0</v>
      </c>
      <c r="BL1131" s="17" t="s">
        <v>287</v>
      </c>
      <c r="BM1131" s="151" t="s">
        <v>1239</v>
      </c>
    </row>
    <row r="1132" spans="2:65" s="12" customFormat="1">
      <c r="B1132" s="153"/>
      <c r="D1132" s="154" t="s">
        <v>155</v>
      </c>
      <c r="F1132" s="156" t="s">
        <v>1240</v>
      </c>
      <c r="H1132" s="157">
        <v>1496.739</v>
      </c>
      <c r="I1132" s="158"/>
      <c r="L1132" s="153"/>
      <c r="M1132" s="159"/>
      <c r="T1132" s="160"/>
      <c r="AT1132" s="155" t="s">
        <v>155</v>
      </c>
      <c r="AU1132" s="155" t="s">
        <v>153</v>
      </c>
      <c r="AV1132" s="12" t="s">
        <v>153</v>
      </c>
      <c r="AW1132" s="12" t="s">
        <v>4</v>
      </c>
      <c r="AX1132" s="12" t="s">
        <v>83</v>
      </c>
      <c r="AY1132" s="155" t="s">
        <v>145</v>
      </c>
    </row>
    <row r="1133" spans="2:65" s="1" customFormat="1" ht="24.2" customHeight="1">
      <c r="B1133" s="32"/>
      <c r="C1133" s="139" t="s">
        <v>1241</v>
      </c>
      <c r="D1133" s="139" t="s">
        <v>148</v>
      </c>
      <c r="E1133" s="140" t="s">
        <v>1242</v>
      </c>
      <c r="F1133" s="141" t="s">
        <v>1243</v>
      </c>
      <c r="G1133" s="142" t="s">
        <v>188</v>
      </c>
      <c r="H1133" s="143">
        <v>1567.12</v>
      </c>
      <c r="I1133" s="144"/>
      <c r="J1133" s="145">
        <f>ROUND(I1133*H1133,2)</f>
        <v>0</v>
      </c>
      <c r="K1133" s="146"/>
      <c r="L1133" s="32"/>
      <c r="M1133" s="147" t="s">
        <v>1</v>
      </c>
      <c r="N1133" s="148" t="s">
        <v>41</v>
      </c>
      <c r="P1133" s="149">
        <f>O1133*H1133</f>
        <v>0</v>
      </c>
      <c r="Q1133" s="149">
        <v>0</v>
      </c>
      <c r="R1133" s="149">
        <f>Q1133*H1133</f>
        <v>0</v>
      </c>
      <c r="S1133" s="149">
        <v>1E-3</v>
      </c>
      <c r="T1133" s="150">
        <f>S1133*H1133</f>
        <v>1.5671199999999998</v>
      </c>
      <c r="AR1133" s="151" t="s">
        <v>287</v>
      </c>
      <c r="AT1133" s="151" t="s">
        <v>148</v>
      </c>
      <c r="AU1133" s="151" t="s">
        <v>153</v>
      </c>
      <c r="AY1133" s="17" t="s">
        <v>145</v>
      </c>
      <c r="BE1133" s="152">
        <f>IF(N1133="základná",J1133,0)</f>
        <v>0</v>
      </c>
      <c r="BF1133" s="152">
        <f>IF(N1133="znížená",J1133,0)</f>
        <v>0</v>
      </c>
      <c r="BG1133" s="152">
        <f>IF(N1133="zákl. prenesená",J1133,0)</f>
        <v>0</v>
      </c>
      <c r="BH1133" s="152">
        <f>IF(N1133="zníž. prenesená",J1133,0)</f>
        <v>0</v>
      </c>
      <c r="BI1133" s="152">
        <f>IF(N1133="nulová",J1133,0)</f>
        <v>0</v>
      </c>
      <c r="BJ1133" s="17" t="s">
        <v>153</v>
      </c>
      <c r="BK1133" s="152">
        <f>ROUND(I1133*H1133,2)</f>
        <v>0</v>
      </c>
      <c r="BL1133" s="17" t="s">
        <v>287</v>
      </c>
      <c r="BM1133" s="151" t="s">
        <v>1244</v>
      </c>
    </row>
    <row r="1134" spans="2:65" s="12" customFormat="1" ht="22.5">
      <c r="B1134" s="153"/>
      <c r="D1134" s="154" t="s">
        <v>155</v>
      </c>
      <c r="E1134" s="155" t="s">
        <v>1</v>
      </c>
      <c r="F1134" s="156" t="s">
        <v>1245</v>
      </c>
      <c r="H1134" s="157">
        <v>431.44</v>
      </c>
      <c r="I1134" s="158"/>
      <c r="L1134" s="153"/>
      <c r="M1134" s="159"/>
      <c r="T1134" s="160"/>
      <c r="AT1134" s="155" t="s">
        <v>155</v>
      </c>
      <c r="AU1134" s="155" t="s">
        <v>153</v>
      </c>
      <c r="AV1134" s="12" t="s">
        <v>153</v>
      </c>
      <c r="AW1134" s="12" t="s">
        <v>31</v>
      </c>
      <c r="AX1134" s="12" t="s">
        <v>75</v>
      </c>
      <c r="AY1134" s="155" t="s">
        <v>145</v>
      </c>
    </row>
    <row r="1135" spans="2:65" s="12" customFormat="1" ht="33.75">
      <c r="B1135" s="153"/>
      <c r="D1135" s="154" t="s">
        <v>155</v>
      </c>
      <c r="E1135" s="155" t="s">
        <v>1</v>
      </c>
      <c r="F1135" s="156" t="s">
        <v>1246</v>
      </c>
      <c r="H1135" s="157">
        <v>568.12</v>
      </c>
      <c r="I1135" s="158"/>
      <c r="L1135" s="153"/>
      <c r="M1135" s="159"/>
      <c r="T1135" s="160"/>
      <c r="AT1135" s="155" t="s">
        <v>155</v>
      </c>
      <c r="AU1135" s="155" t="s">
        <v>153</v>
      </c>
      <c r="AV1135" s="12" t="s">
        <v>153</v>
      </c>
      <c r="AW1135" s="12" t="s">
        <v>31</v>
      </c>
      <c r="AX1135" s="12" t="s">
        <v>75</v>
      </c>
      <c r="AY1135" s="155" t="s">
        <v>145</v>
      </c>
    </row>
    <row r="1136" spans="2:65" s="12" customFormat="1" ht="33.75">
      <c r="B1136" s="153"/>
      <c r="D1136" s="154" t="s">
        <v>155</v>
      </c>
      <c r="E1136" s="155" t="s">
        <v>1</v>
      </c>
      <c r="F1136" s="156" t="s">
        <v>1247</v>
      </c>
      <c r="H1136" s="157">
        <v>567.55999999999995</v>
      </c>
      <c r="I1136" s="158"/>
      <c r="L1136" s="153"/>
      <c r="M1136" s="159"/>
      <c r="T1136" s="160"/>
      <c r="AT1136" s="155" t="s">
        <v>155</v>
      </c>
      <c r="AU1136" s="155" t="s">
        <v>153</v>
      </c>
      <c r="AV1136" s="12" t="s">
        <v>153</v>
      </c>
      <c r="AW1136" s="12" t="s">
        <v>31</v>
      </c>
      <c r="AX1136" s="12" t="s">
        <v>75</v>
      </c>
      <c r="AY1136" s="155" t="s">
        <v>145</v>
      </c>
    </row>
    <row r="1137" spans="2:65" s="13" customFormat="1">
      <c r="B1137" s="161"/>
      <c r="D1137" s="154" t="s">
        <v>155</v>
      </c>
      <c r="E1137" s="162" t="s">
        <v>1</v>
      </c>
      <c r="F1137" s="163" t="s">
        <v>159</v>
      </c>
      <c r="H1137" s="164">
        <v>1567.12</v>
      </c>
      <c r="I1137" s="165"/>
      <c r="L1137" s="161"/>
      <c r="M1137" s="166"/>
      <c r="T1137" s="167"/>
      <c r="AT1137" s="162" t="s">
        <v>155</v>
      </c>
      <c r="AU1137" s="162" t="s">
        <v>153</v>
      </c>
      <c r="AV1137" s="13" t="s">
        <v>152</v>
      </c>
      <c r="AW1137" s="13" t="s">
        <v>31</v>
      </c>
      <c r="AX1137" s="13" t="s">
        <v>83</v>
      </c>
      <c r="AY1137" s="162" t="s">
        <v>145</v>
      </c>
    </row>
    <row r="1138" spans="2:65" s="1" customFormat="1" ht="24.2" customHeight="1">
      <c r="B1138" s="32"/>
      <c r="C1138" s="139" t="s">
        <v>1248</v>
      </c>
      <c r="D1138" s="139" t="s">
        <v>148</v>
      </c>
      <c r="E1138" s="140" t="s">
        <v>1249</v>
      </c>
      <c r="F1138" s="141" t="s">
        <v>1250</v>
      </c>
      <c r="G1138" s="142" t="s">
        <v>188</v>
      </c>
      <c r="H1138" s="143">
        <v>1559.47</v>
      </c>
      <c r="I1138" s="144"/>
      <c r="J1138" s="145">
        <f>ROUND(I1138*H1138,2)</f>
        <v>0</v>
      </c>
      <c r="K1138" s="146"/>
      <c r="L1138" s="32"/>
      <c r="M1138" s="147" t="s">
        <v>1</v>
      </c>
      <c r="N1138" s="148" t="s">
        <v>41</v>
      </c>
      <c r="P1138" s="149">
        <f>O1138*H1138</f>
        <v>0</v>
      </c>
      <c r="Q1138" s="149">
        <v>2.9999999999999997E-4</v>
      </c>
      <c r="R1138" s="149">
        <f>Q1138*H1138</f>
        <v>0.46784099999999995</v>
      </c>
      <c r="S1138" s="149">
        <v>0</v>
      </c>
      <c r="T1138" s="150">
        <f>S1138*H1138</f>
        <v>0</v>
      </c>
      <c r="AR1138" s="151" t="s">
        <v>287</v>
      </c>
      <c r="AT1138" s="151" t="s">
        <v>148</v>
      </c>
      <c r="AU1138" s="151" t="s">
        <v>153</v>
      </c>
      <c r="AY1138" s="17" t="s">
        <v>145</v>
      </c>
      <c r="BE1138" s="152">
        <f>IF(N1138="základná",J1138,0)</f>
        <v>0</v>
      </c>
      <c r="BF1138" s="152">
        <f>IF(N1138="znížená",J1138,0)</f>
        <v>0</v>
      </c>
      <c r="BG1138" s="152">
        <f>IF(N1138="zákl. prenesená",J1138,0)</f>
        <v>0</v>
      </c>
      <c r="BH1138" s="152">
        <f>IF(N1138="zníž. prenesená",J1138,0)</f>
        <v>0</v>
      </c>
      <c r="BI1138" s="152">
        <f>IF(N1138="nulová",J1138,0)</f>
        <v>0</v>
      </c>
      <c r="BJ1138" s="17" t="s">
        <v>153</v>
      </c>
      <c r="BK1138" s="152">
        <f>ROUND(I1138*H1138,2)</f>
        <v>0</v>
      </c>
      <c r="BL1138" s="17" t="s">
        <v>287</v>
      </c>
      <c r="BM1138" s="151" t="s">
        <v>1251</v>
      </c>
    </row>
    <row r="1139" spans="2:65" s="14" customFormat="1">
      <c r="B1139" s="168"/>
      <c r="D1139" s="154" t="s">
        <v>155</v>
      </c>
      <c r="E1139" s="169" t="s">
        <v>1</v>
      </c>
      <c r="F1139" s="170" t="s">
        <v>1252</v>
      </c>
      <c r="H1139" s="169" t="s">
        <v>1</v>
      </c>
      <c r="I1139" s="171"/>
      <c r="L1139" s="168"/>
      <c r="M1139" s="172"/>
      <c r="T1139" s="173"/>
      <c r="AT1139" s="169" t="s">
        <v>155</v>
      </c>
      <c r="AU1139" s="169" t="s">
        <v>153</v>
      </c>
      <c r="AV1139" s="14" t="s">
        <v>83</v>
      </c>
      <c r="AW1139" s="14" t="s">
        <v>31</v>
      </c>
      <c r="AX1139" s="14" t="s">
        <v>75</v>
      </c>
      <c r="AY1139" s="169" t="s">
        <v>145</v>
      </c>
    </row>
    <row r="1140" spans="2:65" s="14" customFormat="1">
      <c r="B1140" s="168"/>
      <c r="D1140" s="154" t="s">
        <v>155</v>
      </c>
      <c r="E1140" s="169" t="s">
        <v>1</v>
      </c>
      <c r="F1140" s="170" t="s">
        <v>212</v>
      </c>
      <c r="H1140" s="169" t="s">
        <v>1</v>
      </c>
      <c r="I1140" s="171"/>
      <c r="L1140" s="168"/>
      <c r="M1140" s="172"/>
      <c r="T1140" s="173"/>
      <c r="AT1140" s="169" t="s">
        <v>155</v>
      </c>
      <c r="AU1140" s="169" t="s">
        <v>153</v>
      </c>
      <c r="AV1140" s="14" t="s">
        <v>83</v>
      </c>
      <c r="AW1140" s="14" t="s">
        <v>31</v>
      </c>
      <c r="AX1140" s="14" t="s">
        <v>75</v>
      </c>
      <c r="AY1140" s="169" t="s">
        <v>145</v>
      </c>
    </row>
    <row r="1141" spans="2:65" s="12" customFormat="1" ht="33.75">
      <c r="B1141" s="153"/>
      <c r="D1141" s="154" t="s">
        <v>155</v>
      </c>
      <c r="E1141" s="155" t="s">
        <v>1</v>
      </c>
      <c r="F1141" s="156" t="s">
        <v>1253</v>
      </c>
      <c r="H1141" s="157">
        <v>426.13</v>
      </c>
      <c r="I1141" s="158"/>
      <c r="L1141" s="153"/>
      <c r="M1141" s="159"/>
      <c r="T1141" s="160"/>
      <c r="AT1141" s="155" t="s">
        <v>155</v>
      </c>
      <c r="AU1141" s="155" t="s">
        <v>153</v>
      </c>
      <c r="AV1141" s="12" t="s">
        <v>153</v>
      </c>
      <c r="AW1141" s="12" t="s">
        <v>31</v>
      </c>
      <c r="AX1141" s="12" t="s">
        <v>75</v>
      </c>
      <c r="AY1141" s="155" t="s">
        <v>145</v>
      </c>
    </row>
    <row r="1142" spans="2:65" s="12" customFormat="1">
      <c r="B1142" s="153"/>
      <c r="D1142" s="154" t="s">
        <v>155</v>
      </c>
      <c r="E1142" s="155" t="s">
        <v>1</v>
      </c>
      <c r="F1142" s="156" t="s">
        <v>1254</v>
      </c>
      <c r="H1142" s="157">
        <v>17.2</v>
      </c>
      <c r="I1142" s="158"/>
      <c r="L1142" s="153"/>
      <c r="M1142" s="159"/>
      <c r="T1142" s="160"/>
      <c r="AT1142" s="155" t="s">
        <v>155</v>
      </c>
      <c r="AU1142" s="155" t="s">
        <v>153</v>
      </c>
      <c r="AV1142" s="12" t="s">
        <v>153</v>
      </c>
      <c r="AW1142" s="12" t="s">
        <v>31</v>
      </c>
      <c r="AX1142" s="12" t="s">
        <v>75</v>
      </c>
      <c r="AY1142" s="155" t="s">
        <v>145</v>
      </c>
    </row>
    <row r="1143" spans="2:65" s="14" customFormat="1">
      <c r="B1143" s="168"/>
      <c r="D1143" s="154" t="s">
        <v>155</v>
      </c>
      <c r="E1143" s="169" t="s">
        <v>1</v>
      </c>
      <c r="F1143" s="170" t="s">
        <v>221</v>
      </c>
      <c r="H1143" s="169" t="s">
        <v>1</v>
      </c>
      <c r="I1143" s="171"/>
      <c r="L1143" s="168"/>
      <c r="M1143" s="172"/>
      <c r="T1143" s="173"/>
      <c r="AT1143" s="169" t="s">
        <v>155</v>
      </c>
      <c r="AU1143" s="169" t="s">
        <v>153</v>
      </c>
      <c r="AV1143" s="14" t="s">
        <v>83</v>
      </c>
      <c r="AW1143" s="14" t="s">
        <v>31</v>
      </c>
      <c r="AX1143" s="14" t="s">
        <v>75</v>
      </c>
      <c r="AY1143" s="169" t="s">
        <v>145</v>
      </c>
    </row>
    <row r="1144" spans="2:65" s="12" customFormat="1" ht="33.75">
      <c r="B1144" s="153"/>
      <c r="D1144" s="154" t="s">
        <v>155</v>
      </c>
      <c r="E1144" s="155" t="s">
        <v>1</v>
      </c>
      <c r="F1144" s="156" t="s">
        <v>1255</v>
      </c>
      <c r="H1144" s="157">
        <v>440.94</v>
      </c>
      <c r="I1144" s="158"/>
      <c r="L1144" s="153"/>
      <c r="M1144" s="159"/>
      <c r="T1144" s="160"/>
      <c r="AT1144" s="155" t="s">
        <v>155</v>
      </c>
      <c r="AU1144" s="155" t="s">
        <v>153</v>
      </c>
      <c r="AV1144" s="12" t="s">
        <v>153</v>
      </c>
      <c r="AW1144" s="12" t="s">
        <v>31</v>
      </c>
      <c r="AX1144" s="12" t="s">
        <v>75</v>
      </c>
      <c r="AY1144" s="155" t="s">
        <v>145</v>
      </c>
    </row>
    <row r="1145" spans="2:65" s="12" customFormat="1" ht="22.5">
      <c r="B1145" s="153"/>
      <c r="D1145" s="154" t="s">
        <v>155</v>
      </c>
      <c r="E1145" s="155" t="s">
        <v>1</v>
      </c>
      <c r="F1145" s="156" t="s">
        <v>1256</v>
      </c>
      <c r="H1145" s="157">
        <v>118.26</v>
      </c>
      <c r="I1145" s="158"/>
      <c r="L1145" s="153"/>
      <c r="M1145" s="159"/>
      <c r="T1145" s="160"/>
      <c r="AT1145" s="155" t="s">
        <v>155</v>
      </c>
      <c r="AU1145" s="155" t="s">
        <v>153</v>
      </c>
      <c r="AV1145" s="12" t="s">
        <v>153</v>
      </c>
      <c r="AW1145" s="12" t="s">
        <v>31</v>
      </c>
      <c r="AX1145" s="12" t="s">
        <v>75</v>
      </c>
      <c r="AY1145" s="155" t="s">
        <v>145</v>
      </c>
    </row>
    <row r="1146" spans="2:65" s="14" customFormat="1">
      <c r="B1146" s="168"/>
      <c r="D1146" s="154" t="s">
        <v>155</v>
      </c>
      <c r="E1146" s="169" t="s">
        <v>1</v>
      </c>
      <c r="F1146" s="170" t="s">
        <v>226</v>
      </c>
      <c r="H1146" s="169" t="s">
        <v>1</v>
      </c>
      <c r="I1146" s="171"/>
      <c r="L1146" s="168"/>
      <c r="M1146" s="172"/>
      <c r="T1146" s="173"/>
      <c r="AT1146" s="169" t="s">
        <v>155</v>
      </c>
      <c r="AU1146" s="169" t="s">
        <v>153</v>
      </c>
      <c r="AV1146" s="14" t="s">
        <v>83</v>
      </c>
      <c r="AW1146" s="14" t="s">
        <v>31</v>
      </c>
      <c r="AX1146" s="14" t="s">
        <v>75</v>
      </c>
      <c r="AY1146" s="169" t="s">
        <v>145</v>
      </c>
    </row>
    <row r="1147" spans="2:65" s="12" customFormat="1" ht="33.75">
      <c r="B1147" s="153"/>
      <c r="D1147" s="154" t="s">
        <v>155</v>
      </c>
      <c r="E1147" s="155" t="s">
        <v>1</v>
      </c>
      <c r="F1147" s="156" t="s">
        <v>1257</v>
      </c>
      <c r="H1147" s="157">
        <v>438.68</v>
      </c>
      <c r="I1147" s="158"/>
      <c r="L1147" s="153"/>
      <c r="M1147" s="159"/>
      <c r="T1147" s="160"/>
      <c r="AT1147" s="155" t="s">
        <v>155</v>
      </c>
      <c r="AU1147" s="155" t="s">
        <v>153</v>
      </c>
      <c r="AV1147" s="12" t="s">
        <v>153</v>
      </c>
      <c r="AW1147" s="12" t="s">
        <v>31</v>
      </c>
      <c r="AX1147" s="12" t="s">
        <v>75</v>
      </c>
      <c r="AY1147" s="155" t="s">
        <v>145</v>
      </c>
    </row>
    <row r="1148" spans="2:65" s="12" customFormat="1" ht="22.5">
      <c r="B1148" s="153"/>
      <c r="D1148" s="154" t="s">
        <v>155</v>
      </c>
      <c r="E1148" s="155" t="s">
        <v>1</v>
      </c>
      <c r="F1148" s="156" t="s">
        <v>1258</v>
      </c>
      <c r="H1148" s="157">
        <v>118.26</v>
      </c>
      <c r="I1148" s="158"/>
      <c r="L1148" s="153"/>
      <c r="M1148" s="159"/>
      <c r="T1148" s="160"/>
      <c r="AT1148" s="155" t="s">
        <v>155</v>
      </c>
      <c r="AU1148" s="155" t="s">
        <v>153</v>
      </c>
      <c r="AV1148" s="12" t="s">
        <v>153</v>
      </c>
      <c r="AW1148" s="12" t="s">
        <v>31</v>
      </c>
      <c r="AX1148" s="12" t="s">
        <v>75</v>
      </c>
      <c r="AY1148" s="155" t="s">
        <v>145</v>
      </c>
    </row>
    <row r="1149" spans="2:65" s="13" customFormat="1">
      <c r="B1149" s="161"/>
      <c r="D1149" s="154" t="s">
        <v>155</v>
      </c>
      <c r="E1149" s="162" t="s">
        <v>1</v>
      </c>
      <c r="F1149" s="163" t="s">
        <v>159</v>
      </c>
      <c r="H1149" s="164">
        <v>1559.47</v>
      </c>
      <c r="I1149" s="165"/>
      <c r="L1149" s="161"/>
      <c r="M1149" s="166"/>
      <c r="T1149" s="167"/>
      <c r="AT1149" s="162" t="s">
        <v>155</v>
      </c>
      <c r="AU1149" s="162" t="s">
        <v>153</v>
      </c>
      <c r="AV1149" s="13" t="s">
        <v>152</v>
      </c>
      <c r="AW1149" s="13" t="s">
        <v>31</v>
      </c>
      <c r="AX1149" s="13" t="s">
        <v>83</v>
      </c>
      <c r="AY1149" s="162" t="s">
        <v>145</v>
      </c>
    </row>
    <row r="1150" spans="2:65" s="1" customFormat="1" ht="24.2" customHeight="1">
      <c r="B1150" s="32"/>
      <c r="C1150" s="181" t="s">
        <v>1259</v>
      </c>
      <c r="D1150" s="181" t="s">
        <v>435</v>
      </c>
      <c r="E1150" s="182" t="s">
        <v>1260</v>
      </c>
      <c r="F1150" s="183" t="s">
        <v>1261</v>
      </c>
      <c r="G1150" s="184" t="s">
        <v>188</v>
      </c>
      <c r="H1150" s="185">
        <v>1606.2539999999999</v>
      </c>
      <c r="I1150" s="186"/>
      <c r="J1150" s="187">
        <f>ROUND(I1150*H1150,2)</f>
        <v>0</v>
      </c>
      <c r="K1150" s="188"/>
      <c r="L1150" s="189"/>
      <c r="M1150" s="190" t="s">
        <v>1</v>
      </c>
      <c r="N1150" s="191" t="s">
        <v>41</v>
      </c>
      <c r="P1150" s="149">
        <f>O1150*H1150</f>
        <v>0</v>
      </c>
      <c r="Q1150" s="149">
        <v>3.0000000000000001E-3</v>
      </c>
      <c r="R1150" s="149">
        <f>Q1150*H1150</f>
        <v>4.8187619999999995</v>
      </c>
      <c r="S1150" s="149">
        <v>0</v>
      </c>
      <c r="T1150" s="150">
        <f>S1150*H1150</f>
        <v>0</v>
      </c>
      <c r="AR1150" s="151" t="s">
        <v>474</v>
      </c>
      <c r="AT1150" s="151" t="s">
        <v>435</v>
      </c>
      <c r="AU1150" s="151" t="s">
        <v>153</v>
      </c>
      <c r="AY1150" s="17" t="s">
        <v>145</v>
      </c>
      <c r="BE1150" s="152">
        <f>IF(N1150="základná",J1150,0)</f>
        <v>0</v>
      </c>
      <c r="BF1150" s="152">
        <f>IF(N1150="znížená",J1150,0)</f>
        <v>0</v>
      </c>
      <c r="BG1150" s="152">
        <f>IF(N1150="zákl. prenesená",J1150,0)</f>
        <v>0</v>
      </c>
      <c r="BH1150" s="152">
        <f>IF(N1150="zníž. prenesená",J1150,0)</f>
        <v>0</v>
      </c>
      <c r="BI1150" s="152">
        <f>IF(N1150="nulová",J1150,0)</f>
        <v>0</v>
      </c>
      <c r="BJ1150" s="17" t="s">
        <v>153</v>
      </c>
      <c r="BK1150" s="152">
        <f>ROUND(I1150*H1150,2)</f>
        <v>0</v>
      </c>
      <c r="BL1150" s="17" t="s">
        <v>287</v>
      </c>
      <c r="BM1150" s="151" t="s">
        <v>1262</v>
      </c>
    </row>
    <row r="1151" spans="2:65" s="12" customFormat="1">
      <c r="B1151" s="153"/>
      <c r="D1151" s="154" t="s">
        <v>155</v>
      </c>
      <c r="F1151" s="156" t="s">
        <v>1263</v>
      </c>
      <c r="H1151" s="157">
        <v>1606.2539999999999</v>
      </c>
      <c r="I1151" s="158"/>
      <c r="L1151" s="153"/>
      <c r="M1151" s="159"/>
      <c r="T1151" s="160"/>
      <c r="AT1151" s="155" t="s">
        <v>155</v>
      </c>
      <c r="AU1151" s="155" t="s">
        <v>153</v>
      </c>
      <c r="AV1151" s="12" t="s">
        <v>153</v>
      </c>
      <c r="AW1151" s="12" t="s">
        <v>4</v>
      </c>
      <c r="AX1151" s="12" t="s">
        <v>83</v>
      </c>
      <c r="AY1151" s="155" t="s">
        <v>145</v>
      </c>
    </row>
    <row r="1152" spans="2:65" s="1" customFormat="1" ht="21.75" customHeight="1">
      <c r="B1152" s="32"/>
      <c r="C1152" s="139" t="s">
        <v>1264</v>
      </c>
      <c r="D1152" s="139" t="s">
        <v>148</v>
      </c>
      <c r="E1152" s="140" t="s">
        <v>1265</v>
      </c>
      <c r="F1152" s="141" t="s">
        <v>1266</v>
      </c>
      <c r="G1152" s="142" t="s">
        <v>188</v>
      </c>
      <c r="H1152" s="143">
        <v>1940.5029999999999</v>
      </c>
      <c r="I1152" s="144"/>
      <c r="J1152" s="145">
        <f>ROUND(I1152*H1152,2)</f>
        <v>0</v>
      </c>
      <c r="K1152" s="146"/>
      <c r="L1152" s="32"/>
      <c r="M1152" s="147" t="s">
        <v>1</v>
      </c>
      <c r="N1152" s="148" t="s">
        <v>41</v>
      </c>
      <c r="P1152" s="149">
        <f>O1152*H1152</f>
        <v>0</v>
      </c>
      <c r="Q1152" s="149">
        <v>0</v>
      </c>
      <c r="R1152" s="149">
        <f>Q1152*H1152</f>
        <v>0</v>
      </c>
      <c r="S1152" s="149">
        <v>0</v>
      </c>
      <c r="T1152" s="150">
        <f>S1152*H1152</f>
        <v>0</v>
      </c>
      <c r="AR1152" s="151" t="s">
        <v>287</v>
      </c>
      <c r="AT1152" s="151" t="s">
        <v>148</v>
      </c>
      <c r="AU1152" s="151" t="s">
        <v>153</v>
      </c>
      <c r="AY1152" s="17" t="s">
        <v>145</v>
      </c>
      <c r="BE1152" s="152">
        <f>IF(N1152="základná",J1152,0)</f>
        <v>0</v>
      </c>
      <c r="BF1152" s="152">
        <f>IF(N1152="znížená",J1152,0)</f>
        <v>0</v>
      </c>
      <c r="BG1152" s="152">
        <f>IF(N1152="zákl. prenesená",J1152,0)</f>
        <v>0</v>
      </c>
      <c r="BH1152" s="152">
        <f>IF(N1152="zníž. prenesená",J1152,0)</f>
        <v>0</v>
      </c>
      <c r="BI1152" s="152">
        <f>IF(N1152="nulová",J1152,0)</f>
        <v>0</v>
      </c>
      <c r="BJ1152" s="17" t="s">
        <v>153</v>
      </c>
      <c r="BK1152" s="152">
        <f>ROUND(I1152*H1152,2)</f>
        <v>0</v>
      </c>
      <c r="BL1152" s="17" t="s">
        <v>287</v>
      </c>
      <c r="BM1152" s="151" t="s">
        <v>1267</v>
      </c>
    </row>
    <row r="1153" spans="2:65" s="12" customFormat="1">
      <c r="B1153" s="153"/>
      <c r="D1153" s="154" t="s">
        <v>155</v>
      </c>
      <c r="E1153" s="155" t="s">
        <v>1</v>
      </c>
      <c r="F1153" s="156" t="s">
        <v>424</v>
      </c>
      <c r="H1153" s="157">
        <v>1559.47</v>
      </c>
      <c r="I1153" s="158"/>
      <c r="L1153" s="153"/>
      <c r="M1153" s="159"/>
      <c r="T1153" s="160"/>
      <c r="AT1153" s="155" t="s">
        <v>155</v>
      </c>
      <c r="AU1153" s="155" t="s">
        <v>153</v>
      </c>
      <c r="AV1153" s="12" t="s">
        <v>153</v>
      </c>
      <c r="AW1153" s="12" t="s">
        <v>31</v>
      </c>
      <c r="AX1153" s="12" t="s">
        <v>75</v>
      </c>
      <c r="AY1153" s="155" t="s">
        <v>145</v>
      </c>
    </row>
    <row r="1154" spans="2:65" s="12" customFormat="1">
      <c r="B1154" s="153"/>
      <c r="D1154" s="154" t="s">
        <v>155</v>
      </c>
      <c r="E1154" s="155" t="s">
        <v>1</v>
      </c>
      <c r="F1154" s="156" t="s">
        <v>425</v>
      </c>
      <c r="H1154" s="157">
        <v>194.22</v>
      </c>
      <c r="I1154" s="158"/>
      <c r="L1154" s="153"/>
      <c r="M1154" s="159"/>
      <c r="T1154" s="160"/>
      <c r="AT1154" s="155" t="s">
        <v>155</v>
      </c>
      <c r="AU1154" s="155" t="s">
        <v>153</v>
      </c>
      <c r="AV1154" s="12" t="s">
        <v>153</v>
      </c>
      <c r="AW1154" s="12" t="s">
        <v>31</v>
      </c>
      <c r="AX1154" s="12" t="s">
        <v>75</v>
      </c>
      <c r="AY1154" s="155" t="s">
        <v>145</v>
      </c>
    </row>
    <row r="1155" spans="2:65" s="12" customFormat="1">
      <c r="B1155" s="153"/>
      <c r="D1155" s="154" t="s">
        <v>155</v>
      </c>
      <c r="E1155" s="155" t="s">
        <v>1</v>
      </c>
      <c r="F1155" s="156" t="s">
        <v>1268</v>
      </c>
      <c r="H1155" s="157">
        <v>186.81299999999999</v>
      </c>
      <c r="I1155" s="158"/>
      <c r="L1155" s="153"/>
      <c r="M1155" s="159"/>
      <c r="T1155" s="160"/>
      <c r="AT1155" s="155" t="s">
        <v>155</v>
      </c>
      <c r="AU1155" s="155" t="s">
        <v>153</v>
      </c>
      <c r="AV1155" s="12" t="s">
        <v>153</v>
      </c>
      <c r="AW1155" s="12" t="s">
        <v>31</v>
      </c>
      <c r="AX1155" s="12" t="s">
        <v>75</v>
      </c>
      <c r="AY1155" s="155" t="s">
        <v>145</v>
      </c>
    </row>
    <row r="1156" spans="2:65" s="13" customFormat="1">
      <c r="B1156" s="161"/>
      <c r="D1156" s="154" t="s">
        <v>155</v>
      </c>
      <c r="E1156" s="162" t="s">
        <v>1</v>
      </c>
      <c r="F1156" s="163" t="s">
        <v>159</v>
      </c>
      <c r="H1156" s="164">
        <v>1940.5030000000002</v>
      </c>
      <c r="I1156" s="165"/>
      <c r="L1156" s="161"/>
      <c r="M1156" s="166"/>
      <c r="T1156" s="167"/>
      <c r="AT1156" s="162" t="s">
        <v>155</v>
      </c>
      <c r="AU1156" s="162" t="s">
        <v>153</v>
      </c>
      <c r="AV1156" s="13" t="s">
        <v>152</v>
      </c>
      <c r="AW1156" s="13" t="s">
        <v>31</v>
      </c>
      <c r="AX1156" s="13" t="s">
        <v>83</v>
      </c>
      <c r="AY1156" s="162" t="s">
        <v>145</v>
      </c>
    </row>
    <row r="1157" spans="2:65" s="1" customFormat="1" ht="24.2" customHeight="1">
      <c r="B1157" s="32"/>
      <c r="C1157" s="139" t="s">
        <v>1269</v>
      </c>
      <c r="D1157" s="139" t="s">
        <v>148</v>
      </c>
      <c r="E1157" s="140" t="s">
        <v>1270</v>
      </c>
      <c r="F1157" s="141" t="s">
        <v>1271</v>
      </c>
      <c r="G1157" s="142" t="s">
        <v>188</v>
      </c>
      <c r="H1157" s="143">
        <v>1940.5029999999999</v>
      </c>
      <c r="I1157" s="144"/>
      <c r="J1157" s="145">
        <f>ROUND(I1157*H1157,2)</f>
        <v>0</v>
      </c>
      <c r="K1157" s="146"/>
      <c r="L1157" s="32"/>
      <c r="M1157" s="147" t="s">
        <v>1</v>
      </c>
      <c r="N1157" s="148" t="s">
        <v>41</v>
      </c>
      <c r="P1157" s="149">
        <f>O1157*H1157</f>
        <v>0</v>
      </c>
      <c r="Q1157" s="149">
        <v>0</v>
      </c>
      <c r="R1157" s="149">
        <f>Q1157*H1157</f>
        <v>0</v>
      </c>
      <c r="S1157" s="149">
        <v>0</v>
      </c>
      <c r="T1157" s="150">
        <f>S1157*H1157</f>
        <v>0</v>
      </c>
      <c r="AR1157" s="151" t="s">
        <v>287</v>
      </c>
      <c r="AT1157" s="151" t="s">
        <v>148</v>
      </c>
      <c r="AU1157" s="151" t="s">
        <v>153</v>
      </c>
      <c r="AY1157" s="17" t="s">
        <v>145</v>
      </c>
      <c r="BE1157" s="152">
        <f>IF(N1157="základná",J1157,0)</f>
        <v>0</v>
      </c>
      <c r="BF1157" s="152">
        <f>IF(N1157="znížená",J1157,0)</f>
        <v>0</v>
      </c>
      <c r="BG1157" s="152">
        <f>IF(N1157="zákl. prenesená",J1157,0)</f>
        <v>0</v>
      </c>
      <c r="BH1157" s="152">
        <f>IF(N1157="zníž. prenesená",J1157,0)</f>
        <v>0</v>
      </c>
      <c r="BI1157" s="152">
        <f>IF(N1157="nulová",J1157,0)</f>
        <v>0</v>
      </c>
      <c r="BJ1157" s="17" t="s">
        <v>153</v>
      </c>
      <c r="BK1157" s="152">
        <f>ROUND(I1157*H1157,2)</f>
        <v>0</v>
      </c>
      <c r="BL1157" s="17" t="s">
        <v>287</v>
      </c>
      <c r="BM1157" s="151" t="s">
        <v>1272</v>
      </c>
    </row>
    <row r="1158" spans="2:65" s="12" customFormat="1">
      <c r="B1158" s="153"/>
      <c r="D1158" s="154" t="s">
        <v>155</v>
      </c>
      <c r="E1158" s="155" t="s">
        <v>1</v>
      </c>
      <c r="F1158" s="156" t="s">
        <v>424</v>
      </c>
      <c r="H1158" s="157">
        <v>1559.47</v>
      </c>
      <c r="I1158" s="158"/>
      <c r="L1158" s="153"/>
      <c r="M1158" s="159"/>
      <c r="T1158" s="160"/>
      <c r="AT1158" s="155" t="s">
        <v>155</v>
      </c>
      <c r="AU1158" s="155" t="s">
        <v>153</v>
      </c>
      <c r="AV1158" s="12" t="s">
        <v>153</v>
      </c>
      <c r="AW1158" s="12" t="s">
        <v>31</v>
      </c>
      <c r="AX1158" s="12" t="s">
        <v>75</v>
      </c>
      <c r="AY1158" s="155" t="s">
        <v>145</v>
      </c>
    </row>
    <row r="1159" spans="2:65" s="12" customFormat="1">
      <c r="B1159" s="153"/>
      <c r="D1159" s="154" t="s">
        <v>155</v>
      </c>
      <c r="E1159" s="155" t="s">
        <v>1</v>
      </c>
      <c r="F1159" s="156" t="s">
        <v>425</v>
      </c>
      <c r="H1159" s="157">
        <v>194.22</v>
      </c>
      <c r="I1159" s="158"/>
      <c r="L1159" s="153"/>
      <c r="M1159" s="159"/>
      <c r="T1159" s="160"/>
      <c r="AT1159" s="155" t="s">
        <v>155</v>
      </c>
      <c r="AU1159" s="155" t="s">
        <v>153</v>
      </c>
      <c r="AV1159" s="12" t="s">
        <v>153</v>
      </c>
      <c r="AW1159" s="12" t="s">
        <v>31</v>
      </c>
      <c r="AX1159" s="12" t="s">
        <v>75</v>
      </c>
      <c r="AY1159" s="155" t="s">
        <v>145</v>
      </c>
    </row>
    <row r="1160" spans="2:65" s="12" customFormat="1">
      <c r="B1160" s="153"/>
      <c r="D1160" s="154" t="s">
        <v>155</v>
      </c>
      <c r="E1160" s="155" t="s">
        <v>1</v>
      </c>
      <c r="F1160" s="156" t="s">
        <v>1268</v>
      </c>
      <c r="H1160" s="157">
        <v>186.81299999999999</v>
      </c>
      <c r="I1160" s="158"/>
      <c r="L1160" s="153"/>
      <c r="M1160" s="159"/>
      <c r="T1160" s="160"/>
      <c r="AT1160" s="155" t="s">
        <v>155</v>
      </c>
      <c r="AU1160" s="155" t="s">
        <v>153</v>
      </c>
      <c r="AV1160" s="12" t="s">
        <v>153</v>
      </c>
      <c r="AW1160" s="12" t="s">
        <v>31</v>
      </c>
      <c r="AX1160" s="12" t="s">
        <v>75</v>
      </c>
      <c r="AY1160" s="155" t="s">
        <v>145</v>
      </c>
    </row>
    <row r="1161" spans="2:65" s="13" customFormat="1">
      <c r="B1161" s="161"/>
      <c r="D1161" s="154" t="s">
        <v>155</v>
      </c>
      <c r="E1161" s="162" t="s">
        <v>1</v>
      </c>
      <c r="F1161" s="163" t="s">
        <v>159</v>
      </c>
      <c r="H1161" s="164">
        <v>1940.5030000000002</v>
      </c>
      <c r="I1161" s="165"/>
      <c r="L1161" s="161"/>
      <c r="M1161" s="166"/>
      <c r="T1161" s="167"/>
      <c r="AT1161" s="162" t="s">
        <v>155</v>
      </c>
      <c r="AU1161" s="162" t="s">
        <v>153</v>
      </c>
      <c r="AV1161" s="13" t="s">
        <v>152</v>
      </c>
      <c r="AW1161" s="13" t="s">
        <v>31</v>
      </c>
      <c r="AX1161" s="13" t="s">
        <v>83</v>
      </c>
      <c r="AY1161" s="162" t="s">
        <v>145</v>
      </c>
    </row>
    <row r="1162" spans="2:65" s="1" customFormat="1" ht="24.2" customHeight="1">
      <c r="B1162" s="32"/>
      <c r="C1162" s="139" t="s">
        <v>1273</v>
      </c>
      <c r="D1162" s="139" t="s">
        <v>148</v>
      </c>
      <c r="E1162" s="140" t="s">
        <v>1274</v>
      </c>
      <c r="F1162" s="141" t="s">
        <v>1275</v>
      </c>
      <c r="G1162" s="142" t="s">
        <v>918</v>
      </c>
      <c r="H1162" s="192"/>
      <c r="I1162" s="144"/>
      <c r="J1162" s="145">
        <f>ROUND(I1162*H1162,2)</f>
        <v>0</v>
      </c>
      <c r="K1162" s="146"/>
      <c r="L1162" s="32"/>
      <c r="M1162" s="147" t="s">
        <v>1</v>
      </c>
      <c r="N1162" s="148" t="s">
        <v>41</v>
      </c>
      <c r="P1162" s="149">
        <f>O1162*H1162</f>
        <v>0</v>
      </c>
      <c r="Q1162" s="149">
        <v>0</v>
      </c>
      <c r="R1162" s="149">
        <f>Q1162*H1162</f>
        <v>0</v>
      </c>
      <c r="S1162" s="149">
        <v>0</v>
      </c>
      <c r="T1162" s="150">
        <f>S1162*H1162</f>
        <v>0</v>
      </c>
      <c r="AR1162" s="151" t="s">
        <v>287</v>
      </c>
      <c r="AT1162" s="151" t="s">
        <v>148</v>
      </c>
      <c r="AU1162" s="151" t="s">
        <v>153</v>
      </c>
      <c r="AY1162" s="17" t="s">
        <v>145</v>
      </c>
      <c r="BE1162" s="152">
        <f>IF(N1162="základná",J1162,0)</f>
        <v>0</v>
      </c>
      <c r="BF1162" s="152">
        <f>IF(N1162="znížená",J1162,0)</f>
        <v>0</v>
      </c>
      <c r="BG1162" s="152">
        <f>IF(N1162="zákl. prenesená",J1162,0)</f>
        <v>0</v>
      </c>
      <c r="BH1162" s="152">
        <f>IF(N1162="zníž. prenesená",J1162,0)</f>
        <v>0</v>
      </c>
      <c r="BI1162" s="152">
        <f>IF(N1162="nulová",J1162,0)</f>
        <v>0</v>
      </c>
      <c r="BJ1162" s="17" t="s">
        <v>153</v>
      </c>
      <c r="BK1162" s="152">
        <f>ROUND(I1162*H1162,2)</f>
        <v>0</v>
      </c>
      <c r="BL1162" s="17" t="s">
        <v>287</v>
      </c>
      <c r="BM1162" s="151" t="s">
        <v>1276</v>
      </c>
    </row>
    <row r="1163" spans="2:65" s="11" customFormat="1" ht="22.9" customHeight="1">
      <c r="B1163" s="127"/>
      <c r="D1163" s="128" t="s">
        <v>74</v>
      </c>
      <c r="E1163" s="137" t="s">
        <v>1277</v>
      </c>
      <c r="F1163" s="137" t="s">
        <v>1278</v>
      </c>
      <c r="I1163" s="130"/>
      <c r="J1163" s="138">
        <f>BK1163</f>
        <v>0</v>
      </c>
      <c r="L1163" s="127"/>
      <c r="M1163" s="132"/>
      <c r="P1163" s="133">
        <f>SUM(P1164:P1222)</f>
        <v>0</v>
      </c>
      <c r="R1163" s="133">
        <f>SUM(R1164:R1222)</f>
        <v>19.605346693999998</v>
      </c>
      <c r="T1163" s="134">
        <f>SUM(T1164:T1222)</f>
        <v>0</v>
      </c>
      <c r="AR1163" s="128" t="s">
        <v>153</v>
      </c>
      <c r="AT1163" s="135" t="s">
        <v>74</v>
      </c>
      <c r="AU1163" s="135" t="s">
        <v>83</v>
      </c>
      <c r="AY1163" s="128" t="s">
        <v>145</v>
      </c>
      <c r="BK1163" s="136">
        <f>SUM(BK1164:BK1222)</f>
        <v>0</v>
      </c>
    </row>
    <row r="1164" spans="2:65" s="1" customFormat="1" ht="24.2" customHeight="1">
      <c r="B1164" s="32"/>
      <c r="C1164" s="139" t="s">
        <v>1279</v>
      </c>
      <c r="D1164" s="139" t="s">
        <v>148</v>
      </c>
      <c r="E1164" s="140" t="s">
        <v>1280</v>
      </c>
      <c r="F1164" s="141" t="s">
        <v>1281</v>
      </c>
      <c r="G1164" s="142" t="s">
        <v>188</v>
      </c>
      <c r="H1164" s="143">
        <v>843.42200000000003</v>
      </c>
      <c r="I1164" s="144"/>
      <c r="J1164" s="145">
        <f>ROUND(I1164*H1164,2)</f>
        <v>0</v>
      </c>
      <c r="K1164" s="146"/>
      <c r="L1164" s="32"/>
      <c r="M1164" s="147" t="s">
        <v>1</v>
      </c>
      <c r="N1164" s="148" t="s">
        <v>41</v>
      </c>
      <c r="P1164" s="149">
        <f>O1164*H1164</f>
        <v>0</v>
      </c>
      <c r="Q1164" s="149">
        <v>3.277E-3</v>
      </c>
      <c r="R1164" s="149">
        <f>Q1164*H1164</f>
        <v>2.7638938940000002</v>
      </c>
      <c r="S1164" s="149">
        <v>0</v>
      </c>
      <c r="T1164" s="150">
        <f>S1164*H1164</f>
        <v>0</v>
      </c>
      <c r="AR1164" s="151" t="s">
        <v>287</v>
      </c>
      <c r="AT1164" s="151" t="s">
        <v>148</v>
      </c>
      <c r="AU1164" s="151" t="s">
        <v>153</v>
      </c>
      <c r="AY1164" s="17" t="s">
        <v>145</v>
      </c>
      <c r="BE1164" s="152">
        <f>IF(N1164="základná",J1164,0)</f>
        <v>0</v>
      </c>
      <c r="BF1164" s="152">
        <f>IF(N1164="znížená",J1164,0)</f>
        <v>0</v>
      </c>
      <c r="BG1164" s="152">
        <f>IF(N1164="zákl. prenesená",J1164,0)</f>
        <v>0</v>
      </c>
      <c r="BH1164" s="152">
        <f>IF(N1164="zníž. prenesená",J1164,0)</f>
        <v>0</v>
      </c>
      <c r="BI1164" s="152">
        <f>IF(N1164="nulová",J1164,0)</f>
        <v>0</v>
      </c>
      <c r="BJ1164" s="17" t="s">
        <v>153</v>
      </c>
      <c r="BK1164" s="152">
        <f>ROUND(I1164*H1164,2)</f>
        <v>0</v>
      </c>
      <c r="BL1164" s="17" t="s">
        <v>287</v>
      </c>
      <c r="BM1164" s="151" t="s">
        <v>1282</v>
      </c>
    </row>
    <row r="1165" spans="2:65" s="14" customFormat="1">
      <c r="B1165" s="168"/>
      <c r="D1165" s="154" t="s">
        <v>155</v>
      </c>
      <c r="E1165" s="169" t="s">
        <v>1</v>
      </c>
      <c r="F1165" s="170" t="s">
        <v>1283</v>
      </c>
      <c r="H1165" s="169" t="s">
        <v>1</v>
      </c>
      <c r="I1165" s="171"/>
      <c r="L1165" s="168"/>
      <c r="M1165" s="172"/>
      <c r="T1165" s="173"/>
      <c r="AT1165" s="169" t="s">
        <v>155</v>
      </c>
      <c r="AU1165" s="169" t="s">
        <v>153</v>
      </c>
      <c r="AV1165" s="14" t="s">
        <v>83</v>
      </c>
      <c r="AW1165" s="14" t="s">
        <v>31</v>
      </c>
      <c r="AX1165" s="14" t="s">
        <v>75</v>
      </c>
      <c r="AY1165" s="169" t="s">
        <v>145</v>
      </c>
    </row>
    <row r="1166" spans="2:65" s="12" customFormat="1">
      <c r="B1166" s="153"/>
      <c r="D1166" s="154" t="s">
        <v>155</v>
      </c>
      <c r="E1166" s="155" t="s">
        <v>1</v>
      </c>
      <c r="F1166" s="156" t="s">
        <v>1284</v>
      </c>
      <c r="H1166" s="157">
        <v>20.071999999999999</v>
      </c>
      <c r="I1166" s="158"/>
      <c r="L1166" s="153"/>
      <c r="M1166" s="159"/>
      <c r="T1166" s="160"/>
      <c r="AT1166" s="155" t="s">
        <v>155</v>
      </c>
      <c r="AU1166" s="155" t="s">
        <v>153</v>
      </c>
      <c r="AV1166" s="12" t="s">
        <v>153</v>
      </c>
      <c r="AW1166" s="12" t="s">
        <v>31</v>
      </c>
      <c r="AX1166" s="12" t="s">
        <v>75</v>
      </c>
      <c r="AY1166" s="155" t="s">
        <v>145</v>
      </c>
    </row>
    <row r="1167" spans="2:65" s="12" customFormat="1">
      <c r="B1167" s="153"/>
      <c r="D1167" s="154" t="s">
        <v>155</v>
      </c>
      <c r="E1167" s="155" t="s">
        <v>1</v>
      </c>
      <c r="F1167" s="156" t="s">
        <v>1285</v>
      </c>
      <c r="H1167" s="157">
        <v>20.864000000000001</v>
      </c>
      <c r="I1167" s="158"/>
      <c r="L1167" s="153"/>
      <c r="M1167" s="159"/>
      <c r="T1167" s="160"/>
      <c r="AT1167" s="155" t="s">
        <v>155</v>
      </c>
      <c r="AU1167" s="155" t="s">
        <v>153</v>
      </c>
      <c r="AV1167" s="12" t="s">
        <v>153</v>
      </c>
      <c r="AW1167" s="12" t="s">
        <v>31</v>
      </c>
      <c r="AX1167" s="12" t="s">
        <v>75</v>
      </c>
      <c r="AY1167" s="155" t="s">
        <v>145</v>
      </c>
    </row>
    <row r="1168" spans="2:65" s="12" customFormat="1">
      <c r="B1168" s="153"/>
      <c r="D1168" s="154" t="s">
        <v>155</v>
      </c>
      <c r="E1168" s="155" t="s">
        <v>1</v>
      </c>
      <c r="F1168" s="156" t="s">
        <v>1286</v>
      </c>
      <c r="H1168" s="157">
        <v>10.016</v>
      </c>
      <c r="I1168" s="158"/>
      <c r="L1168" s="153"/>
      <c r="M1168" s="159"/>
      <c r="T1168" s="160"/>
      <c r="AT1168" s="155" t="s">
        <v>155</v>
      </c>
      <c r="AU1168" s="155" t="s">
        <v>153</v>
      </c>
      <c r="AV1168" s="12" t="s">
        <v>153</v>
      </c>
      <c r="AW1168" s="12" t="s">
        <v>31</v>
      </c>
      <c r="AX1168" s="12" t="s">
        <v>75</v>
      </c>
      <c r="AY1168" s="155" t="s">
        <v>145</v>
      </c>
    </row>
    <row r="1169" spans="2:51" s="12" customFormat="1">
      <c r="B1169" s="153"/>
      <c r="D1169" s="154" t="s">
        <v>155</v>
      </c>
      <c r="E1169" s="155" t="s">
        <v>1</v>
      </c>
      <c r="F1169" s="156" t="s">
        <v>1287</v>
      </c>
      <c r="H1169" s="157">
        <v>24.683</v>
      </c>
      <c r="I1169" s="158"/>
      <c r="L1169" s="153"/>
      <c r="M1169" s="159"/>
      <c r="T1169" s="160"/>
      <c r="AT1169" s="155" t="s">
        <v>155</v>
      </c>
      <c r="AU1169" s="155" t="s">
        <v>153</v>
      </c>
      <c r="AV1169" s="12" t="s">
        <v>153</v>
      </c>
      <c r="AW1169" s="12" t="s">
        <v>31</v>
      </c>
      <c r="AX1169" s="12" t="s">
        <v>75</v>
      </c>
      <c r="AY1169" s="155" t="s">
        <v>145</v>
      </c>
    </row>
    <row r="1170" spans="2:51" s="12" customFormat="1">
      <c r="B1170" s="153"/>
      <c r="D1170" s="154" t="s">
        <v>155</v>
      </c>
      <c r="E1170" s="155" t="s">
        <v>1</v>
      </c>
      <c r="F1170" s="156" t="s">
        <v>1288</v>
      </c>
      <c r="H1170" s="157">
        <v>16.292000000000002</v>
      </c>
      <c r="I1170" s="158"/>
      <c r="L1170" s="153"/>
      <c r="M1170" s="159"/>
      <c r="T1170" s="160"/>
      <c r="AT1170" s="155" t="s">
        <v>155</v>
      </c>
      <c r="AU1170" s="155" t="s">
        <v>153</v>
      </c>
      <c r="AV1170" s="12" t="s">
        <v>153</v>
      </c>
      <c r="AW1170" s="12" t="s">
        <v>31</v>
      </c>
      <c r="AX1170" s="12" t="s">
        <v>75</v>
      </c>
      <c r="AY1170" s="155" t="s">
        <v>145</v>
      </c>
    </row>
    <row r="1171" spans="2:51" s="12" customFormat="1">
      <c r="B1171" s="153"/>
      <c r="D1171" s="154" t="s">
        <v>155</v>
      </c>
      <c r="E1171" s="155" t="s">
        <v>1</v>
      </c>
      <c r="F1171" s="156" t="s">
        <v>1289</v>
      </c>
      <c r="H1171" s="157">
        <v>20.864000000000001</v>
      </c>
      <c r="I1171" s="158"/>
      <c r="L1171" s="153"/>
      <c r="M1171" s="159"/>
      <c r="T1171" s="160"/>
      <c r="AT1171" s="155" t="s">
        <v>155</v>
      </c>
      <c r="AU1171" s="155" t="s">
        <v>153</v>
      </c>
      <c r="AV1171" s="12" t="s">
        <v>153</v>
      </c>
      <c r="AW1171" s="12" t="s">
        <v>31</v>
      </c>
      <c r="AX1171" s="12" t="s">
        <v>75</v>
      </c>
      <c r="AY1171" s="155" t="s">
        <v>145</v>
      </c>
    </row>
    <row r="1172" spans="2:51" s="12" customFormat="1">
      <c r="B1172" s="153"/>
      <c r="D1172" s="154" t="s">
        <v>155</v>
      </c>
      <c r="E1172" s="155" t="s">
        <v>1</v>
      </c>
      <c r="F1172" s="156" t="s">
        <v>1290</v>
      </c>
      <c r="H1172" s="157">
        <v>20.864000000000001</v>
      </c>
      <c r="I1172" s="158"/>
      <c r="L1172" s="153"/>
      <c r="M1172" s="159"/>
      <c r="T1172" s="160"/>
      <c r="AT1172" s="155" t="s">
        <v>155</v>
      </c>
      <c r="AU1172" s="155" t="s">
        <v>153</v>
      </c>
      <c r="AV1172" s="12" t="s">
        <v>153</v>
      </c>
      <c r="AW1172" s="12" t="s">
        <v>31</v>
      </c>
      <c r="AX1172" s="12" t="s">
        <v>75</v>
      </c>
      <c r="AY1172" s="155" t="s">
        <v>145</v>
      </c>
    </row>
    <row r="1173" spans="2:51" s="12" customFormat="1">
      <c r="B1173" s="153"/>
      <c r="D1173" s="154" t="s">
        <v>155</v>
      </c>
      <c r="E1173" s="155" t="s">
        <v>1</v>
      </c>
      <c r="F1173" s="156" t="s">
        <v>1291</v>
      </c>
      <c r="H1173" s="157">
        <v>1.9950000000000001</v>
      </c>
      <c r="I1173" s="158"/>
      <c r="L1173" s="153"/>
      <c r="M1173" s="159"/>
      <c r="T1173" s="160"/>
      <c r="AT1173" s="155" t="s">
        <v>155</v>
      </c>
      <c r="AU1173" s="155" t="s">
        <v>153</v>
      </c>
      <c r="AV1173" s="12" t="s">
        <v>153</v>
      </c>
      <c r="AW1173" s="12" t="s">
        <v>31</v>
      </c>
      <c r="AX1173" s="12" t="s">
        <v>75</v>
      </c>
      <c r="AY1173" s="155" t="s">
        <v>145</v>
      </c>
    </row>
    <row r="1174" spans="2:51" s="12" customFormat="1">
      <c r="B1174" s="153"/>
      <c r="D1174" s="154" t="s">
        <v>155</v>
      </c>
      <c r="E1174" s="155" t="s">
        <v>1</v>
      </c>
      <c r="F1174" s="156" t="s">
        <v>1292</v>
      </c>
      <c r="H1174" s="157">
        <v>2.42</v>
      </c>
      <c r="I1174" s="158"/>
      <c r="L1174" s="153"/>
      <c r="M1174" s="159"/>
      <c r="T1174" s="160"/>
      <c r="AT1174" s="155" t="s">
        <v>155</v>
      </c>
      <c r="AU1174" s="155" t="s">
        <v>153</v>
      </c>
      <c r="AV1174" s="12" t="s">
        <v>153</v>
      </c>
      <c r="AW1174" s="12" t="s">
        <v>31</v>
      </c>
      <c r="AX1174" s="12" t="s">
        <v>75</v>
      </c>
      <c r="AY1174" s="155" t="s">
        <v>145</v>
      </c>
    </row>
    <row r="1175" spans="2:51" s="12" customFormat="1">
      <c r="B1175" s="153"/>
      <c r="D1175" s="154" t="s">
        <v>155</v>
      </c>
      <c r="E1175" s="155" t="s">
        <v>1</v>
      </c>
      <c r="F1175" s="156" t="s">
        <v>1293</v>
      </c>
      <c r="H1175" s="157">
        <v>20.204000000000001</v>
      </c>
      <c r="I1175" s="158"/>
      <c r="L1175" s="153"/>
      <c r="M1175" s="159"/>
      <c r="T1175" s="160"/>
      <c r="AT1175" s="155" t="s">
        <v>155</v>
      </c>
      <c r="AU1175" s="155" t="s">
        <v>153</v>
      </c>
      <c r="AV1175" s="12" t="s">
        <v>153</v>
      </c>
      <c r="AW1175" s="12" t="s">
        <v>31</v>
      </c>
      <c r="AX1175" s="12" t="s">
        <v>75</v>
      </c>
      <c r="AY1175" s="155" t="s">
        <v>145</v>
      </c>
    </row>
    <row r="1176" spans="2:51" s="12" customFormat="1">
      <c r="B1176" s="153"/>
      <c r="D1176" s="154" t="s">
        <v>155</v>
      </c>
      <c r="E1176" s="155" t="s">
        <v>1</v>
      </c>
      <c r="F1176" s="156" t="s">
        <v>1294</v>
      </c>
      <c r="H1176" s="157">
        <v>20.864000000000001</v>
      </c>
      <c r="I1176" s="158"/>
      <c r="L1176" s="153"/>
      <c r="M1176" s="159"/>
      <c r="T1176" s="160"/>
      <c r="AT1176" s="155" t="s">
        <v>155</v>
      </c>
      <c r="AU1176" s="155" t="s">
        <v>153</v>
      </c>
      <c r="AV1176" s="12" t="s">
        <v>153</v>
      </c>
      <c r="AW1176" s="12" t="s">
        <v>31</v>
      </c>
      <c r="AX1176" s="12" t="s">
        <v>75</v>
      </c>
      <c r="AY1176" s="155" t="s">
        <v>145</v>
      </c>
    </row>
    <row r="1177" spans="2:51" s="12" customFormat="1">
      <c r="B1177" s="153"/>
      <c r="D1177" s="154" t="s">
        <v>155</v>
      </c>
      <c r="E1177" s="155" t="s">
        <v>1</v>
      </c>
      <c r="F1177" s="156" t="s">
        <v>1295</v>
      </c>
      <c r="H1177" s="157">
        <v>21.391999999999999</v>
      </c>
      <c r="I1177" s="158"/>
      <c r="L1177" s="153"/>
      <c r="M1177" s="159"/>
      <c r="T1177" s="160"/>
      <c r="AT1177" s="155" t="s">
        <v>155</v>
      </c>
      <c r="AU1177" s="155" t="s">
        <v>153</v>
      </c>
      <c r="AV1177" s="12" t="s">
        <v>153</v>
      </c>
      <c r="AW1177" s="12" t="s">
        <v>31</v>
      </c>
      <c r="AX1177" s="12" t="s">
        <v>75</v>
      </c>
      <c r="AY1177" s="155" t="s">
        <v>145</v>
      </c>
    </row>
    <row r="1178" spans="2:51" s="12" customFormat="1">
      <c r="B1178" s="153"/>
      <c r="D1178" s="154" t="s">
        <v>155</v>
      </c>
      <c r="E1178" s="155" t="s">
        <v>1</v>
      </c>
      <c r="F1178" s="156" t="s">
        <v>1296</v>
      </c>
      <c r="H1178" s="157">
        <v>20.204000000000001</v>
      </c>
      <c r="I1178" s="158"/>
      <c r="L1178" s="153"/>
      <c r="M1178" s="159"/>
      <c r="T1178" s="160"/>
      <c r="AT1178" s="155" t="s">
        <v>155</v>
      </c>
      <c r="AU1178" s="155" t="s">
        <v>153</v>
      </c>
      <c r="AV1178" s="12" t="s">
        <v>153</v>
      </c>
      <c r="AW1178" s="12" t="s">
        <v>31</v>
      </c>
      <c r="AX1178" s="12" t="s">
        <v>75</v>
      </c>
      <c r="AY1178" s="155" t="s">
        <v>145</v>
      </c>
    </row>
    <row r="1179" spans="2:51" s="12" customFormat="1">
      <c r="B1179" s="153"/>
      <c r="D1179" s="154" t="s">
        <v>155</v>
      </c>
      <c r="E1179" s="155" t="s">
        <v>1</v>
      </c>
      <c r="F1179" s="156" t="s">
        <v>1297</v>
      </c>
      <c r="H1179" s="157">
        <v>20.204000000000001</v>
      </c>
      <c r="I1179" s="158"/>
      <c r="L1179" s="153"/>
      <c r="M1179" s="159"/>
      <c r="T1179" s="160"/>
      <c r="AT1179" s="155" t="s">
        <v>155</v>
      </c>
      <c r="AU1179" s="155" t="s">
        <v>153</v>
      </c>
      <c r="AV1179" s="12" t="s">
        <v>153</v>
      </c>
      <c r="AW1179" s="12" t="s">
        <v>31</v>
      </c>
      <c r="AX1179" s="12" t="s">
        <v>75</v>
      </c>
      <c r="AY1179" s="155" t="s">
        <v>145</v>
      </c>
    </row>
    <row r="1180" spans="2:51" s="15" customFormat="1">
      <c r="B1180" s="174"/>
      <c r="D1180" s="154" t="s">
        <v>155</v>
      </c>
      <c r="E1180" s="175" t="s">
        <v>1</v>
      </c>
      <c r="F1180" s="176" t="s">
        <v>220</v>
      </c>
      <c r="H1180" s="177">
        <v>240.93800000000002</v>
      </c>
      <c r="I1180" s="178"/>
      <c r="L1180" s="174"/>
      <c r="M1180" s="179"/>
      <c r="T1180" s="180"/>
      <c r="AT1180" s="175" t="s">
        <v>155</v>
      </c>
      <c r="AU1180" s="175" t="s">
        <v>153</v>
      </c>
      <c r="AV1180" s="15" t="s">
        <v>146</v>
      </c>
      <c r="AW1180" s="15" t="s">
        <v>31</v>
      </c>
      <c r="AX1180" s="15" t="s">
        <v>75</v>
      </c>
      <c r="AY1180" s="175" t="s">
        <v>145</v>
      </c>
    </row>
    <row r="1181" spans="2:51" s="14" customFormat="1">
      <c r="B1181" s="168"/>
      <c r="D1181" s="154" t="s">
        <v>155</v>
      </c>
      <c r="E1181" s="169" t="s">
        <v>1</v>
      </c>
      <c r="F1181" s="170" t="s">
        <v>221</v>
      </c>
      <c r="H1181" s="169" t="s">
        <v>1</v>
      </c>
      <c r="I1181" s="171"/>
      <c r="L1181" s="168"/>
      <c r="M1181" s="172"/>
      <c r="T1181" s="173"/>
      <c r="AT1181" s="169" t="s">
        <v>155</v>
      </c>
      <c r="AU1181" s="169" t="s">
        <v>153</v>
      </c>
      <c r="AV1181" s="14" t="s">
        <v>83</v>
      </c>
      <c r="AW1181" s="14" t="s">
        <v>31</v>
      </c>
      <c r="AX1181" s="14" t="s">
        <v>75</v>
      </c>
      <c r="AY1181" s="169" t="s">
        <v>145</v>
      </c>
    </row>
    <row r="1182" spans="2:51" s="12" customFormat="1">
      <c r="B1182" s="153"/>
      <c r="D1182" s="154" t="s">
        <v>155</v>
      </c>
      <c r="E1182" s="155" t="s">
        <v>1</v>
      </c>
      <c r="F1182" s="156" t="s">
        <v>1298</v>
      </c>
      <c r="H1182" s="157">
        <v>19.632000000000001</v>
      </c>
      <c r="I1182" s="158"/>
      <c r="L1182" s="153"/>
      <c r="M1182" s="159"/>
      <c r="T1182" s="160"/>
      <c r="AT1182" s="155" t="s">
        <v>155</v>
      </c>
      <c r="AU1182" s="155" t="s">
        <v>153</v>
      </c>
      <c r="AV1182" s="12" t="s">
        <v>153</v>
      </c>
      <c r="AW1182" s="12" t="s">
        <v>31</v>
      </c>
      <c r="AX1182" s="12" t="s">
        <v>75</v>
      </c>
      <c r="AY1182" s="155" t="s">
        <v>145</v>
      </c>
    </row>
    <row r="1183" spans="2:51" s="12" customFormat="1">
      <c r="B1183" s="153"/>
      <c r="D1183" s="154" t="s">
        <v>155</v>
      </c>
      <c r="E1183" s="155" t="s">
        <v>1</v>
      </c>
      <c r="F1183" s="156" t="s">
        <v>1299</v>
      </c>
      <c r="H1183" s="157">
        <v>19.632000000000001</v>
      </c>
      <c r="I1183" s="158"/>
      <c r="L1183" s="153"/>
      <c r="M1183" s="159"/>
      <c r="T1183" s="160"/>
      <c r="AT1183" s="155" t="s">
        <v>155</v>
      </c>
      <c r="AU1183" s="155" t="s">
        <v>153</v>
      </c>
      <c r="AV1183" s="12" t="s">
        <v>153</v>
      </c>
      <c r="AW1183" s="12" t="s">
        <v>31</v>
      </c>
      <c r="AX1183" s="12" t="s">
        <v>75</v>
      </c>
      <c r="AY1183" s="155" t="s">
        <v>145</v>
      </c>
    </row>
    <row r="1184" spans="2:51" s="12" customFormat="1">
      <c r="B1184" s="153"/>
      <c r="D1184" s="154" t="s">
        <v>155</v>
      </c>
      <c r="E1184" s="155" t="s">
        <v>1</v>
      </c>
      <c r="F1184" s="156" t="s">
        <v>1300</v>
      </c>
      <c r="H1184" s="157">
        <v>20.864000000000001</v>
      </c>
      <c r="I1184" s="158"/>
      <c r="L1184" s="153"/>
      <c r="M1184" s="159"/>
      <c r="T1184" s="160"/>
      <c r="AT1184" s="155" t="s">
        <v>155</v>
      </c>
      <c r="AU1184" s="155" t="s">
        <v>153</v>
      </c>
      <c r="AV1184" s="12" t="s">
        <v>153</v>
      </c>
      <c r="AW1184" s="12" t="s">
        <v>31</v>
      </c>
      <c r="AX1184" s="12" t="s">
        <v>75</v>
      </c>
      <c r="AY1184" s="155" t="s">
        <v>145</v>
      </c>
    </row>
    <row r="1185" spans="2:51" s="12" customFormat="1">
      <c r="B1185" s="153"/>
      <c r="D1185" s="154" t="s">
        <v>155</v>
      </c>
      <c r="E1185" s="155" t="s">
        <v>1</v>
      </c>
      <c r="F1185" s="156" t="s">
        <v>1301</v>
      </c>
      <c r="H1185" s="157">
        <v>10.016</v>
      </c>
      <c r="I1185" s="158"/>
      <c r="L1185" s="153"/>
      <c r="M1185" s="159"/>
      <c r="T1185" s="160"/>
      <c r="AT1185" s="155" t="s">
        <v>155</v>
      </c>
      <c r="AU1185" s="155" t="s">
        <v>153</v>
      </c>
      <c r="AV1185" s="12" t="s">
        <v>153</v>
      </c>
      <c r="AW1185" s="12" t="s">
        <v>31</v>
      </c>
      <c r="AX1185" s="12" t="s">
        <v>75</v>
      </c>
      <c r="AY1185" s="155" t="s">
        <v>145</v>
      </c>
    </row>
    <row r="1186" spans="2:51" s="12" customFormat="1">
      <c r="B1186" s="153"/>
      <c r="D1186" s="154" t="s">
        <v>155</v>
      </c>
      <c r="E1186" s="155" t="s">
        <v>1</v>
      </c>
      <c r="F1186" s="156" t="s">
        <v>1302</v>
      </c>
      <c r="H1186" s="157">
        <v>24.683</v>
      </c>
      <c r="I1186" s="158"/>
      <c r="L1186" s="153"/>
      <c r="M1186" s="159"/>
      <c r="T1186" s="160"/>
      <c r="AT1186" s="155" t="s">
        <v>155</v>
      </c>
      <c r="AU1186" s="155" t="s">
        <v>153</v>
      </c>
      <c r="AV1186" s="12" t="s">
        <v>153</v>
      </c>
      <c r="AW1186" s="12" t="s">
        <v>31</v>
      </c>
      <c r="AX1186" s="12" t="s">
        <v>75</v>
      </c>
      <c r="AY1186" s="155" t="s">
        <v>145</v>
      </c>
    </row>
    <row r="1187" spans="2:51" s="12" customFormat="1">
      <c r="B1187" s="153"/>
      <c r="D1187" s="154" t="s">
        <v>155</v>
      </c>
      <c r="E1187" s="155" t="s">
        <v>1</v>
      </c>
      <c r="F1187" s="156" t="s">
        <v>1303</v>
      </c>
      <c r="H1187" s="157">
        <v>16.292000000000002</v>
      </c>
      <c r="I1187" s="158"/>
      <c r="L1187" s="153"/>
      <c r="M1187" s="159"/>
      <c r="T1187" s="160"/>
      <c r="AT1187" s="155" t="s">
        <v>155</v>
      </c>
      <c r="AU1187" s="155" t="s">
        <v>153</v>
      </c>
      <c r="AV1187" s="12" t="s">
        <v>153</v>
      </c>
      <c r="AW1187" s="12" t="s">
        <v>31</v>
      </c>
      <c r="AX1187" s="12" t="s">
        <v>75</v>
      </c>
      <c r="AY1187" s="155" t="s">
        <v>145</v>
      </c>
    </row>
    <row r="1188" spans="2:51" s="12" customFormat="1">
      <c r="B1188" s="153"/>
      <c r="D1188" s="154" t="s">
        <v>155</v>
      </c>
      <c r="E1188" s="155" t="s">
        <v>1</v>
      </c>
      <c r="F1188" s="156" t="s">
        <v>1304</v>
      </c>
      <c r="H1188" s="157">
        <v>20.864000000000001</v>
      </c>
      <c r="I1188" s="158"/>
      <c r="L1188" s="153"/>
      <c r="M1188" s="159"/>
      <c r="T1188" s="160"/>
      <c r="AT1188" s="155" t="s">
        <v>155</v>
      </c>
      <c r="AU1188" s="155" t="s">
        <v>153</v>
      </c>
      <c r="AV1188" s="12" t="s">
        <v>153</v>
      </c>
      <c r="AW1188" s="12" t="s">
        <v>31</v>
      </c>
      <c r="AX1188" s="12" t="s">
        <v>75</v>
      </c>
      <c r="AY1188" s="155" t="s">
        <v>145</v>
      </c>
    </row>
    <row r="1189" spans="2:51" s="12" customFormat="1">
      <c r="B1189" s="153"/>
      <c r="D1189" s="154" t="s">
        <v>155</v>
      </c>
      <c r="E1189" s="155" t="s">
        <v>1</v>
      </c>
      <c r="F1189" s="156" t="s">
        <v>1305</v>
      </c>
      <c r="H1189" s="157">
        <v>19.544</v>
      </c>
      <c r="I1189" s="158"/>
      <c r="L1189" s="153"/>
      <c r="M1189" s="159"/>
      <c r="T1189" s="160"/>
      <c r="AT1189" s="155" t="s">
        <v>155</v>
      </c>
      <c r="AU1189" s="155" t="s">
        <v>153</v>
      </c>
      <c r="AV1189" s="12" t="s">
        <v>153</v>
      </c>
      <c r="AW1189" s="12" t="s">
        <v>31</v>
      </c>
      <c r="AX1189" s="12" t="s">
        <v>75</v>
      </c>
      <c r="AY1189" s="155" t="s">
        <v>145</v>
      </c>
    </row>
    <row r="1190" spans="2:51" s="12" customFormat="1">
      <c r="B1190" s="153"/>
      <c r="D1190" s="154" t="s">
        <v>155</v>
      </c>
      <c r="E1190" s="155" t="s">
        <v>1</v>
      </c>
      <c r="F1190" s="156" t="s">
        <v>1306</v>
      </c>
      <c r="H1190" s="157">
        <v>20.864000000000001</v>
      </c>
      <c r="I1190" s="158"/>
      <c r="L1190" s="153"/>
      <c r="M1190" s="159"/>
      <c r="T1190" s="160"/>
      <c r="AT1190" s="155" t="s">
        <v>155</v>
      </c>
      <c r="AU1190" s="155" t="s">
        <v>153</v>
      </c>
      <c r="AV1190" s="12" t="s">
        <v>153</v>
      </c>
      <c r="AW1190" s="12" t="s">
        <v>31</v>
      </c>
      <c r="AX1190" s="12" t="s">
        <v>75</v>
      </c>
      <c r="AY1190" s="155" t="s">
        <v>145</v>
      </c>
    </row>
    <row r="1191" spans="2:51" s="12" customFormat="1">
      <c r="B1191" s="153"/>
      <c r="D1191" s="154" t="s">
        <v>155</v>
      </c>
      <c r="E1191" s="155" t="s">
        <v>1</v>
      </c>
      <c r="F1191" s="156" t="s">
        <v>1307</v>
      </c>
      <c r="H1191" s="157">
        <v>20.864000000000001</v>
      </c>
      <c r="I1191" s="158"/>
      <c r="L1191" s="153"/>
      <c r="M1191" s="159"/>
      <c r="T1191" s="160"/>
      <c r="AT1191" s="155" t="s">
        <v>155</v>
      </c>
      <c r="AU1191" s="155" t="s">
        <v>153</v>
      </c>
      <c r="AV1191" s="12" t="s">
        <v>153</v>
      </c>
      <c r="AW1191" s="12" t="s">
        <v>31</v>
      </c>
      <c r="AX1191" s="12" t="s">
        <v>75</v>
      </c>
      <c r="AY1191" s="155" t="s">
        <v>145</v>
      </c>
    </row>
    <row r="1192" spans="2:51" s="12" customFormat="1">
      <c r="B1192" s="153"/>
      <c r="D1192" s="154" t="s">
        <v>155</v>
      </c>
      <c r="E1192" s="155" t="s">
        <v>1</v>
      </c>
      <c r="F1192" s="156" t="s">
        <v>1308</v>
      </c>
      <c r="H1192" s="157">
        <v>1.9950000000000001</v>
      </c>
      <c r="I1192" s="158"/>
      <c r="L1192" s="153"/>
      <c r="M1192" s="159"/>
      <c r="T1192" s="160"/>
      <c r="AT1192" s="155" t="s">
        <v>155</v>
      </c>
      <c r="AU1192" s="155" t="s">
        <v>153</v>
      </c>
      <c r="AV1192" s="12" t="s">
        <v>153</v>
      </c>
      <c r="AW1192" s="12" t="s">
        <v>31</v>
      </c>
      <c r="AX1192" s="12" t="s">
        <v>75</v>
      </c>
      <c r="AY1192" s="155" t="s">
        <v>145</v>
      </c>
    </row>
    <row r="1193" spans="2:51" s="12" customFormat="1">
      <c r="B1193" s="153"/>
      <c r="D1193" s="154" t="s">
        <v>155</v>
      </c>
      <c r="E1193" s="155" t="s">
        <v>1</v>
      </c>
      <c r="F1193" s="156" t="s">
        <v>1309</v>
      </c>
      <c r="H1193" s="157">
        <v>2.42</v>
      </c>
      <c r="I1193" s="158"/>
      <c r="L1193" s="153"/>
      <c r="M1193" s="159"/>
      <c r="T1193" s="160"/>
      <c r="AT1193" s="155" t="s">
        <v>155</v>
      </c>
      <c r="AU1193" s="155" t="s">
        <v>153</v>
      </c>
      <c r="AV1193" s="12" t="s">
        <v>153</v>
      </c>
      <c r="AW1193" s="12" t="s">
        <v>31</v>
      </c>
      <c r="AX1193" s="12" t="s">
        <v>75</v>
      </c>
      <c r="AY1193" s="155" t="s">
        <v>145</v>
      </c>
    </row>
    <row r="1194" spans="2:51" s="12" customFormat="1">
      <c r="B1194" s="153"/>
      <c r="D1194" s="154" t="s">
        <v>155</v>
      </c>
      <c r="E1194" s="155" t="s">
        <v>1</v>
      </c>
      <c r="F1194" s="156" t="s">
        <v>1310</v>
      </c>
      <c r="H1194" s="157">
        <v>20.204000000000001</v>
      </c>
      <c r="I1194" s="158"/>
      <c r="L1194" s="153"/>
      <c r="M1194" s="159"/>
      <c r="T1194" s="160"/>
      <c r="AT1194" s="155" t="s">
        <v>155</v>
      </c>
      <c r="AU1194" s="155" t="s">
        <v>153</v>
      </c>
      <c r="AV1194" s="12" t="s">
        <v>153</v>
      </c>
      <c r="AW1194" s="12" t="s">
        <v>31</v>
      </c>
      <c r="AX1194" s="12" t="s">
        <v>75</v>
      </c>
      <c r="AY1194" s="155" t="s">
        <v>145</v>
      </c>
    </row>
    <row r="1195" spans="2:51" s="12" customFormat="1">
      <c r="B1195" s="153"/>
      <c r="D1195" s="154" t="s">
        <v>155</v>
      </c>
      <c r="E1195" s="155" t="s">
        <v>1</v>
      </c>
      <c r="F1195" s="156" t="s">
        <v>1311</v>
      </c>
      <c r="H1195" s="157">
        <v>20.864000000000001</v>
      </c>
      <c r="I1195" s="158"/>
      <c r="L1195" s="153"/>
      <c r="M1195" s="159"/>
      <c r="T1195" s="160"/>
      <c r="AT1195" s="155" t="s">
        <v>155</v>
      </c>
      <c r="AU1195" s="155" t="s">
        <v>153</v>
      </c>
      <c r="AV1195" s="12" t="s">
        <v>153</v>
      </c>
      <c r="AW1195" s="12" t="s">
        <v>31</v>
      </c>
      <c r="AX1195" s="12" t="s">
        <v>75</v>
      </c>
      <c r="AY1195" s="155" t="s">
        <v>145</v>
      </c>
    </row>
    <row r="1196" spans="2:51" s="12" customFormat="1">
      <c r="B1196" s="153"/>
      <c r="D1196" s="154" t="s">
        <v>155</v>
      </c>
      <c r="E1196" s="155" t="s">
        <v>1</v>
      </c>
      <c r="F1196" s="156" t="s">
        <v>1312</v>
      </c>
      <c r="H1196" s="157">
        <v>21.391999999999999</v>
      </c>
      <c r="I1196" s="158"/>
      <c r="L1196" s="153"/>
      <c r="M1196" s="159"/>
      <c r="T1196" s="160"/>
      <c r="AT1196" s="155" t="s">
        <v>155</v>
      </c>
      <c r="AU1196" s="155" t="s">
        <v>153</v>
      </c>
      <c r="AV1196" s="12" t="s">
        <v>153</v>
      </c>
      <c r="AW1196" s="12" t="s">
        <v>31</v>
      </c>
      <c r="AX1196" s="12" t="s">
        <v>75</v>
      </c>
      <c r="AY1196" s="155" t="s">
        <v>145</v>
      </c>
    </row>
    <row r="1197" spans="2:51" s="12" customFormat="1">
      <c r="B1197" s="153"/>
      <c r="D1197" s="154" t="s">
        <v>155</v>
      </c>
      <c r="E1197" s="155" t="s">
        <v>1</v>
      </c>
      <c r="F1197" s="156" t="s">
        <v>1313</v>
      </c>
      <c r="H1197" s="157">
        <v>20.204000000000001</v>
      </c>
      <c r="I1197" s="158"/>
      <c r="L1197" s="153"/>
      <c r="M1197" s="159"/>
      <c r="T1197" s="160"/>
      <c r="AT1197" s="155" t="s">
        <v>155</v>
      </c>
      <c r="AU1197" s="155" t="s">
        <v>153</v>
      </c>
      <c r="AV1197" s="12" t="s">
        <v>153</v>
      </c>
      <c r="AW1197" s="12" t="s">
        <v>31</v>
      </c>
      <c r="AX1197" s="12" t="s">
        <v>75</v>
      </c>
      <c r="AY1197" s="155" t="s">
        <v>145</v>
      </c>
    </row>
    <row r="1198" spans="2:51" s="12" customFormat="1">
      <c r="B1198" s="153"/>
      <c r="D1198" s="154" t="s">
        <v>155</v>
      </c>
      <c r="E1198" s="155" t="s">
        <v>1</v>
      </c>
      <c r="F1198" s="156" t="s">
        <v>1314</v>
      </c>
      <c r="H1198" s="157">
        <v>21.524000000000001</v>
      </c>
      <c r="I1198" s="158"/>
      <c r="L1198" s="153"/>
      <c r="M1198" s="159"/>
      <c r="T1198" s="160"/>
      <c r="AT1198" s="155" t="s">
        <v>155</v>
      </c>
      <c r="AU1198" s="155" t="s">
        <v>153</v>
      </c>
      <c r="AV1198" s="12" t="s">
        <v>153</v>
      </c>
      <c r="AW1198" s="12" t="s">
        <v>31</v>
      </c>
      <c r="AX1198" s="12" t="s">
        <v>75</v>
      </c>
      <c r="AY1198" s="155" t="s">
        <v>145</v>
      </c>
    </row>
    <row r="1199" spans="2:51" s="15" customFormat="1">
      <c r="B1199" s="174"/>
      <c r="D1199" s="154" t="s">
        <v>155</v>
      </c>
      <c r="E1199" s="175" t="s">
        <v>1</v>
      </c>
      <c r="F1199" s="176" t="s">
        <v>220</v>
      </c>
      <c r="H1199" s="177">
        <v>301.85800000000006</v>
      </c>
      <c r="I1199" s="178"/>
      <c r="L1199" s="174"/>
      <c r="M1199" s="179"/>
      <c r="T1199" s="180"/>
      <c r="AT1199" s="175" t="s">
        <v>155</v>
      </c>
      <c r="AU1199" s="175" t="s">
        <v>153</v>
      </c>
      <c r="AV1199" s="15" t="s">
        <v>146</v>
      </c>
      <c r="AW1199" s="15" t="s">
        <v>31</v>
      </c>
      <c r="AX1199" s="15" t="s">
        <v>75</v>
      </c>
      <c r="AY1199" s="175" t="s">
        <v>145</v>
      </c>
    </row>
    <row r="1200" spans="2:51" s="14" customFormat="1">
      <c r="B1200" s="168"/>
      <c r="D1200" s="154" t="s">
        <v>155</v>
      </c>
      <c r="E1200" s="169" t="s">
        <v>1</v>
      </c>
      <c r="F1200" s="170" t="s">
        <v>226</v>
      </c>
      <c r="H1200" s="169" t="s">
        <v>1</v>
      </c>
      <c r="I1200" s="171"/>
      <c r="L1200" s="168"/>
      <c r="M1200" s="172"/>
      <c r="T1200" s="173"/>
      <c r="AT1200" s="169" t="s">
        <v>155</v>
      </c>
      <c r="AU1200" s="169" t="s">
        <v>153</v>
      </c>
      <c r="AV1200" s="14" t="s">
        <v>83</v>
      </c>
      <c r="AW1200" s="14" t="s">
        <v>31</v>
      </c>
      <c r="AX1200" s="14" t="s">
        <v>75</v>
      </c>
      <c r="AY1200" s="169" t="s">
        <v>145</v>
      </c>
    </row>
    <row r="1201" spans="2:51" s="12" customFormat="1">
      <c r="B1201" s="153"/>
      <c r="D1201" s="154" t="s">
        <v>155</v>
      </c>
      <c r="E1201" s="155" t="s">
        <v>1</v>
      </c>
      <c r="F1201" s="156" t="s">
        <v>1315</v>
      </c>
      <c r="H1201" s="157">
        <v>19.632000000000001</v>
      </c>
      <c r="I1201" s="158"/>
      <c r="L1201" s="153"/>
      <c r="M1201" s="159"/>
      <c r="T1201" s="160"/>
      <c r="AT1201" s="155" t="s">
        <v>155</v>
      </c>
      <c r="AU1201" s="155" t="s">
        <v>153</v>
      </c>
      <c r="AV1201" s="12" t="s">
        <v>153</v>
      </c>
      <c r="AW1201" s="12" t="s">
        <v>31</v>
      </c>
      <c r="AX1201" s="12" t="s">
        <v>75</v>
      </c>
      <c r="AY1201" s="155" t="s">
        <v>145</v>
      </c>
    </row>
    <row r="1202" spans="2:51" s="12" customFormat="1">
      <c r="B1202" s="153"/>
      <c r="D1202" s="154" t="s">
        <v>155</v>
      </c>
      <c r="E1202" s="155" t="s">
        <v>1</v>
      </c>
      <c r="F1202" s="156" t="s">
        <v>1316</v>
      </c>
      <c r="H1202" s="157">
        <v>19.632000000000001</v>
      </c>
      <c r="I1202" s="158"/>
      <c r="L1202" s="153"/>
      <c r="M1202" s="159"/>
      <c r="T1202" s="160"/>
      <c r="AT1202" s="155" t="s">
        <v>155</v>
      </c>
      <c r="AU1202" s="155" t="s">
        <v>153</v>
      </c>
      <c r="AV1202" s="12" t="s">
        <v>153</v>
      </c>
      <c r="AW1202" s="12" t="s">
        <v>31</v>
      </c>
      <c r="AX1202" s="12" t="s">
        <v>75</v>
      </c>
      <c r="AY1202" s="155" t="s">
        <v>145</v>
      </c>
    </row>
    <row r="1203" spans="2:51" s="12" customFormat="1">
      <c r="B1203" s="153"/>
      <c r="D1203" s="154" t="s">
        <v>155</v>
      </c>
      <c r="E1203" s="155" t="s">
        <v>1</v>
      </c>
      <c r="F1203" s="156" t="s">
        <v>1317</v>
      </c>
      <c r="H1203" s="157">
        <v>19.632000000000001</v>
      </c>
      <c r="I1203" s="158"/>
      <c r="L1203" s="153"/>
      <c r="M1203" s="159"/>
      <c r="T1203" s="160"/>
      <c r="AT1203" s="155" t="s">
        <v>155</v>
      </c>
      <c r="AU1203" s="155" t="s">
        <v>153</v>
      </c>
      <c r="AV1203" s="12" t="s">
        <v>153</v>
      </c>
      <c r="AW1203" s="12" t="s">
        <v>31</v>
      </c>
      <c r="AX1203" s="12" t="s">
        <v>75</v>
      </c>
      <c r="AY1203" s="155" t="s">
        <v>145</v>
      </c>
    </row>
    <row r="1204" spans="2:51" s="12" customFormat="1">
      <c r="B1204" s="153"/>
      <c r="D1204" s="154" t="s">
        <v>155</v>
      </c>
      <c r="E1204" s="155" t="s">
        <v>1</v>
      </c>
      <c r="F1204" s="156" t="s">
        <v>1318</v>
      </c>
      <c r="H1204" s="157">
        <v>10.016</v>
      </c>
      <c r="I1204" s="158"/>
      <c r="L1204" s="153"/>
      <c r="M1204" s="159"/>
      <c r="T1204" s="160"/>
      <c r="AT1204" s="155" t="s">
        <v>155</v>
      </c>
      <c r="AU1204" s="155" t="s">
        <v>153</v>
      </c>
      <c r="AV1204" s="12" t="s">
        <v>153</v>
      </c>
      <c r="AW1204" s="12" t="s">
        <v>31</v>
      </c>
      <c r="AX1204" s="12" t="s">
        <v>75</v>
      </c>
      <c r="AY1204" s="155" t="s">
        <v>145</v>
      </c>
    </row>
    <row r="1205" spans="2:51" s="12" customFormat="1">
      <c r="B1205" s="153"/>
      <c r="D1205" s="154" t="s">
        <v>155</v>
      </c>
      <c r="E1205" s="155" t="s">
        <v>1</v>
      </c>
      <c r="F1205" s="156" t="s">
        <v>1319</v>
      </c>
      <c r="H1205" s="157">
        <v>24.683</v>
      </c>
      <c r="I1205" s="158"/>
      <c r="L1205" s="153"/>
      <c r="M1205" s="159"/>
      <c r="T1205" s="160"/>
      <c r="AT1205" s="155" t="s">
        <v>155</v>
      </c>
      <c r="AU1205" s="155" t="s">
        <v>153</v>
      </c>
      <c r="AV1205" s="12" t="s">
        <v>153</v>
      </c>
      <c r="AW1205" s="12" t="s">
        <v>31</v>
      </c>
      <c r="AX1205" s="12" t="s">
        <v>75</v>
      </c>
      <c r="AY1205" s="155" t="s">
        <v>145</v>
      </c>
    </row>
    <row r="1206" spans="2:51" s="12" customFormat="1">
      <c r="B1206" s="153"/>
      <c r="D1206" s="154" t="s">
        <v>155</v>
      </c>
      <c r="E1206" s="155" t="s">
        <v>1</v>
      </c>
      <c r="F1206" s="156" t="s">
        <v>1320</v>
      </c>
      <c r="H1206" s="157">
        <v>16.292000000000002</v>
      </c>
      <c r="I1206" s="158"/>
      <c r="L1206" s="153"/>
      <c r="M1206" s="159"/>
      <c r="T1206" s="160"/>
      <c r="AT1206" s="155" t="s">
        <v>155</v>
      </c>
      <c r="AU1206" s="155" t="s">
        <v>153</v>
      </c>
      <c r="AV1206" s="12" t="s">
        <v>153</v>
      </c>
      <c r="AW1206" s="12" t="s">
        <v>31</v>
      </c>
      <c r="AX1206" s="12" t="s">
        <v>75</v>
      </c>
      <c r="AY1206" s="155" t="s">
        <v>145</v>
      </c>
    </row>
    <row r="1207" spans="2:51" s="12" customFormat="1">
      <c r="B1207" s="153"/>
      <c r="D1207" s="154" t="s">
        <v>155</v>
      </c>
      <c r="E1207" s="155" t="s">
        <v>1</v>
      </c>
      <c r="F1207" s="156" t="s">
        <v>1321</v>
      </c>
      <c r="H1207" s="157">
        <v>20.864000000000001</v>
      </c>
      <c r="I1207" s="158"/>
      <c r="L1207" s="153"/>
      <c r="M1207" s="159"/>
      <c r="T1207" s="160"/>
      <c r="AT1207" s="155" t="s">
        <v>155</v>
      </c>
      <c r="AU1207" s="155" t="s">
        <v>153</v>
      </c>
      <c r="AV1207" s="12" t="s">
        <v>153</v>
      </c>
      <c r="AW1207" s="12" t="s">
        <v>31</v>
      </c>
      <c r="AX1207" s="12" t="s">
        <v>75</v>
      </c>
      <c r="AY1207" s="155" t="s">
        <v>145</v>
      </c>
    </row>
    <row r="1208" spans="2:51" s="12" customFormat="1">
      <c r="B1208" s="153"/>
      <c r="D1208" s="154" t="s">
        <v>155</v>
      </c>
      <c r="E1208" s="155" t="s">
        <v>1</v>
      </c>
      <c r="F1208" s="156" t="s">
        <v>1322</v>
      </c>
      <c r="H1208" s="157">
        <v>19.544</v>
      </c>
      <c r="I1208" s="158"/>
      <c r="L1208" s="153"/>
      <c r="M1208" s="159"/>
      <c r="T1208" s="160"/>
      <c r="AT1208" s="155" t="s">
        <v>155</v>
      </c>
      <c r="AU1208" s="155" t="s">
        <v>153</v>
      </c>
      <c r="AV1208" s="12" t="s">
        <v>153</v>
      </c>
      <c r="AW1208" s="12" t="s">
        <v>31</v>
      </c>
      <c r="AX1208" s="12" t="s">
        <v>75</v>
      </c>
      <c r="AY1208" s="155" t="s">
        <v>145</v>
      </c>
    </row>
    <row r="1209" spans="2:51" s="12" customFormat="1">
      <c r="B1209" s="153"/>
      <c r="D1209" s="154" t="s">
        <v>155</v>
      </c>
      <c r="E1209" s="155" t="s">
        <v>1</v>
      </c>
      <c r="F1209" s="156" t="s">
        <v>1323</v>
      </c>
      <c r="H1209" s="157">
        <v>20.864000000000001</v>
      </c>
      <c r="I1209" s="158"/>
      <c r="L1209" s="153"/>
      <c r="M1209" s="159"/>
      <c r="T1209" s="160"/>
      <c r="AT1209" s="155" t="s">
        <v>155</v>
      </c>
      <c r="AU1209" s="155" t="s">
        <v>153</v>
      </c>
      <c r="AV1209" s="12" t="s">
        <v>153</v>
      </c>
      <c r="AW1209" s="12" t="s">
        <v>31</v>
      </c>
      <c r="AX1209" s="12" t="s">
        <v>75</v>
      </c>
      <c r="AY1209" s="155" t="s">
        <v>145</v>
      </c>
    </row>
    <row r="1210" spans="2:51" s="12" customFormat="1">
      <c r="B1210" s="153"/>
      <c r="D1210" s="154" t="s">
        <v>155</v>
      </c>
      <c r="E1210" s="155" t="s">
        <v>1</v>
      </c>
      <c r="F1210" s="156" t="s">
        <v>1324</v>
      </c>
      <c r="H1210" s="157">
        <v>20.864000000000001</v>
      </c>
      <c r="I1210" s="158"/>
      <c r="L1210" s="153"/>
      <c r="M1210" s="159"/>
      <c r="T1210" s="160"/>
      <c r="AT1210" s="155" t="s">
        <v>155</v>
      </c>
      <c r="AU1210" s="155" t="s">
        <v>153</v>
      </c>
      <c r="AV1210" s="12" t="s">
        <v>153</v>
      </c>
      <c r="AW1210" s="12" t="s">
        <v>31</v>
      </c>
      <c r="AX1210" s="12" t="s">
        <v>75</v>
      </c>
      <c r="AY1210" s="155" t="s">
        <v>145</v>
      </c>
    </row>
    <row r="1211" spans="2:51" s="12" customFormat="1">
      <c r="B1211" s="153"/>
      <c r="D1211" s="154" t="s">
        <v>155</v>
      </c>
      <c r="E1211" s="155" t="s">
        <v>1</v>
      </c>
      <c r="F1211" s="156" t="s">
        <v>1325</v>
      </c>
      <c r="H1211" s="157">
        <v>1.9950000000000001</v>
      </c>
      <c r="I1211" s="158"/>
      <c r="L1211" s="153"/>
      <c r="M1211" s="159"/>
      <c r="T1211" s="160"/>
      <c r="AT1211" s="155" t="s">
        <v>155</v>
      </c>
      <c r="AU1211" s="155" t="s">
        <v>153</v>
      </c>
      <c r="AV1211" s="12" t="s">
        <v>153</v>
      </c>
      <c r="AW1211" s="12" t="s">
        <v>31</v>
      </c>
      <c r="AX1211" s="12" t="s">
        <v>75</v>
      </c>
      <c r="AY1211" s="155" t="s">
        <v>145</v>
      </c>
    </row>
    <row r="1212" spans="2:51" s="12" customFormat="1">
      <c r="B1212" s="153"/>
      <c r="D1212" s="154" t="s">
        <v>155</v>
      </c>
      <c r="E1212" s="155" t="s">
        <v>1</v>
      </c>
      <c r="F1212" s="156" t="s">
        <v>1326</v>
      </c>
      <c r="H1212" s="157">
        <v>2.42</v>
      </c>
      <c r="I1212" s="158"/>
      <c r="L1212" s="153"/>
      <c r="M1212" s="159"/>
      <c r="T1212" s="160"/>
      <c r="AT1212" s="155" t="s">
        <v>155</v>
      </c>
      <c r="AU1212" s="155" t="s">
        <v>153</v>
      </c>
      <c r="AV1212" s="12" t="s">
        <v>153</v>
      </c>
      <c r="AW1212" s="12" t="s">
        <v>31</v>
      </c>
      <c r="AX1212" s="12" t="s">
        <v>75</v>
      </c>
      <c r="AY1212" s="155" t="s">
        <v>145</v>
      </c>
    </row>
    <row r="1213" spans="2:51" s="12" customFormat="1">
      <c r="B1213" s="153"/>
      <c r="D1213" s="154" t="s">
        <v>155</v>
      </c>
      <c r="E1213" s="155" t="s">
        <v>1</v>
      </c>
      <c r="F1213" s="156" t="s">
        <v>1327</v>
      </c>
      <c r="H1213" s="157">
        <v>20.204000000000001</v>
      </c>
      <c r="I1213" s="158"/>
      <c r="L1213" s="153"/>
      <c r="M1213" s="159"/>
      <c r="T1213" s="160"/>
      <c r="AT1213" s="155" t="s">
        <v>155</v>
      </c>
      <c r="AU1213" s="155" t="s">
        <v>153</v>
      </c>
      <c r="AV1213" s="12" t="s">
        <v>153</v>
      </c>
      <c r="AW1213" s="12" t="s">
        <v>31</v>
      </c>
      <c r="AX1213" s="12" t="s">
        <v>75</v>
      </c>
      <c r="AY1213" s="155" t="s">
        <v>145</v>
      </c>
    </row>
    <row r="1214" spans="2:51" s="12" customFormat="1">
      <c r="B1214" s="153"/>
      <c r="D1214" s="154" t="s">
        <v>155</v>
      </c>
      <c r="E1214" s="155" t="s">
        <v>1</v>
      </c>
      <c r="F1214" s="156" t="s">
        <v>1328</v>
      </c>
      <c r="H1214" s="157">
        <v>20.864000000000001</v>
      </c>
      <c r="I1214" s="158"/>
      <c r="L1214" s="153"/>
      <c r="M1214" s="159"/>
      <c r="T1214" s="160"/>
      <c r="AT1214" s="155" t="s">
        <v>155</v>
      </c>
      <c r="AU1214" s="155" t="s">
        <v>153</v>
      </c>
      <c r="AV1214" s="12" t="s">
        <v>153</v>
      </c>
      <c r="AW1214" s="12" t="s">
        <v>31</v>
      </c>
      <c r="AX1214" s="12" t="s">
        <v>75</v>
      </c>
      <c r="AY1214" s="155" t="s">
        <v>145</v>
      </c>
    </row>
    <row r="1215" spans="2:51" s="12" customFormat="1">
      <c r="B1215" s="153"/>
      <c r="D1215" s="154" t="s">
        <v>155</v>
      </c>
      <c r="E1215" s="155" t="s">
        <v>1</v>
      </c>
      <c r="F1215" s="156" t="s">
        <v>1329</v>
      </c>
      <c r="H1215" s="157">
        <v>21.391999999999999</v>
      </c>
      <c r="I1215" s="158"/>
      <c r="L1215" s="153"/>
      <c r="M1215" s="159"/>
      <c r="T1215" s="160"/>
      <c r="AT1215" s="155" t="s">
        <v>155</v>
      </c>
      <c r="AU1215" s="155" t="s">
        <v>153</v>
      </c>
      <c r="AV1215" s="12" t="s">
        <v>153</v>
      </c>
      <c r="AW1215" s="12" t="s">
        <v>31</v>
      </c>
      <c r="AX1215" s="12" t="s">
        <v>75</v>
      </c>
      <c r="AY1215" s="155" t="s">
        <v>145</v>
      </c>
    </row>
    <row r="1216" spans="2:51" s="12" customFormat="1">
      <c r="B1216" s="153"/>
      <c r="D1216" s="154" t="s">
        <v>155</v>
      </c>
      <c r="E1216" s="155" t="s">
        <v>1</v>
      </c>
      <c r="F1216" s="156" t="s">
        <v>1330</v>
      </c>
      <c r="H1216" s="157">
        <v>20.204000000000001</v>
      </c>
      <c r="I1216" s="158"/>
      <c r="L1216" s="153"/>
      <c r="M1216" s="159"/>
      <c r="T1216" s="160"/>
      <c r="AT1216" s="155" t="s">
        <v>155</v>
      </c>
      <c r="AU1216" s="155" t="s">
        <v>153</v>
      </c>
      <c r="AV1216" s="12" t="s">
        <v>153</v>
      </c>
      <c r="AW1216" s="12" t="s">
        <v>31</v>
      </c>
      <c r="AX1216" s="12" t="s">
        <v>75</v>
      </c>
      <c r="AY1216" s="155" t="s">
        <v>145</v>
      </c>
    </row>
    <row r="1217" spans="2:65" s="12" customFormat="1">
      <c r="B1217" s="153"/>
      <c r="D1217" s="154" t="s">
        <v>155</v>
      </c>
      <c r="E1217" s="155" t="s">
        <v>1</v>
      </c>
      <c r="F1217" s="156" t="s">
        <v>1331</v>
      </c>
      <c r="H1217" s="157">
        <v>21.524000000000001</v>
      </c>
      <c r="I1217" s="158"/>
      <c r="L1217" s="153"/>
      <c r="M1217" s="159"/>
      <c r="T1217" s="160"/>
      <c r="AT1217" s="155" t="s">
        <v>155</v>
      </c>
      <c r="AU1217" s="155" t="s">
        <v>153</v>
      </c>
      <c r="AV1217" s="12" t="s">
        <v>153</v>
      </c>
      <c r="AW1217" s="12" t="s">
        <v>31</v>
      </c>
      <c r="AX1217" s="12" t="s">
        <v>75</v>
      </c>
      <c r="AY1217" s="155" t="s">
        <v>145</v>
      </c>
    </row>
    <row r="1218" spans="2:65" s="15" customFormat="1">
      <c r="B1218" s="174"/>
      <c r="D1218" s="154" t="s">
        <v>155</v>
      </c>
      <c r="E1218" s="175" t="s">
        <v>1</v>
      </c>
      <c r="F1218" s="176" t="s">
        <v>220</v>
      </c>
      <c r="H1218" s="177">
        <v>300.62600000000003</v>
      </c>
      <c r="I1218" s="178"/>
      <c r="L1218" s="174"/>
      <c r="M1218" s="179"/>
      <c r="T1218" s="180"/>
      <c r="AT1218" s="175" t="s">
        <v>155</v>
      </c>
      <c r="AU1218" s="175" t="s">
        <v>153</v>
      </c>
      <c r="AV1218" s="15" t="s">
        <v>146</v>
      </c>
      <c r="AW1218" s="15" t="s">
        <v>31</v>
      </c>
      <c r="AX1218" s="15" t="s">
        <v>75</v>
      </c>
      <c r="AY1218" s="175" t="s">
        <v>145</v>
      </c>
    </row>
    <row r="1219" spans="2:65" s="13" customFormat="1">
      <c r="B1219" s="161"/>
      <c r="D1219" s="154" t="s">
        <v>155</v>
      </c>
      <c r="E1219" s="162" t="s">
        <v>1</v>
      </c>
      <c r="F1219" s="163" t="s">
        <v>159</v>
      </c>
      <c r="H1219" s="164">
        <v>843.4219999999998</v>
      </c>
      <c r="I1219" s="165"/>
      <c r="L1219" s="161"/>
      <c r="M1219" s="166"/>
      <c r="T1219" s="167"/>
      <c r="AT1219" s="162" t="s">
        <v>155</v>
      </c>
      <c r="AU1219" s="162" t="s">
        <v>153</v>
      </c>
      <c r="AV1219" s="13" t="s">
        <v>152</v>
      </c>
      <c r="AW1219" s="13" t="s">
        <v>31</v>
      </c>
      <c r="AX1219" s="13" t="s">
        <v>83</v>
      </c>
      <c r="AY1219" s="162" t="s">
        <v>145</v>
      </c>
    </row>
    <row r="1220" spans="2:65" s="1" customFormat="1" ht="24.2" customHeight="1">
      <c r="B1220" s="32"/>
      <c r="C1220" s="181" t="s">
        <v>1332</v>
      </c>
      <c r="D1220" s="181" t="s">
        <v>435</v>
      </c>
      <c r="E1220" s="182" t="s">
        <v>1333</v>
      </c>
      <c r="F1220" s="183" t="s">
        <v>1334</v>
      </c>
      <c r="G1220" s="184" t="s">
        <v>188</v>
      </c>
      <c r="H1220" s="185">
        <v>877.15899999999999</v>
      </c>
      <c r="I1220" s="186"/>
      <c r="J1220" s="187">
        <f>ROUND(I1220*H1220,2)</f>
        <v>0</v>
      </c>
      <c r="K1220" s="188"/>
      <c r="L1220" s="189"/>
      <c r="M1220" s="190" t="s">
        <v>1</v>
      </c>
      <c r="N1220" s="191" t="s">
        <v>41</v>
      </c>
      <c r="P1220" s="149">
        <f>O1220*H1220</f>
        <v>0</v>
      </c>
      <c r="Q1220" s="149">
        <v>1.9199999999999998E-2</v>
      </c>
      <c r="R1220" s="149">
        <f>Q1220*H1220</f>
        <v>16.841452799999999</v>
      </c>
      <c r="S1220" s="149">
        <v>0</v>
      </c>
      <c r="T1220" s="150">
        <f>S1220*H1220</f>
        <v>0</v>
      </c>
      <c r="AR1220" s="151" t="s">
        <v>474</v>
      </c>
      <c r="AT1220" s="151" t="s">
        <v>435</v>
      </c>
      <c r="AU1220" s="151" t="s">
        <v>153</v>
      </c>
      <c r="AY1220" s="17" t="s">
        <v>145</v>
      </c>
      <c r="BE1220" s="152">
        <f>IF(N1220="základná",J1220,0)</f>
        <v>0</v>
      </c>
      <c r="BF1220" s="152">
        <f>IF(N1220="znížená",J1220,0)</f>
        <v>0</v>
      </c>
      <c r="BG1220" s="152">
        <f>IF(N1220="zákl. prenesená",J1220,0)</f>
        <v>0</v>
      </c>
      <c r="BH1220" s="152">
        <f>IF(N1220="zníž. prenesená",J1220,0)</f>
        <v>0</v>
      </c>
      <c r="BI1220" s="152">
        <f>IF(N1220="nulová",J1220,0)</f>
        <v>0</v>
      </c>
      <c r="BJ1220" s="17" t="s">
        <v>153</v>
      </c>
      <c r="BK1220" s="152">
        <f>ROUND(I1220*H1220,2)</f>
        <v>0</v>
      </c>
      <c r="BL1220" s="17" t="s">
        <v>287</v>
      </c>
      <c r="BM1220" s="151" t="s">
        <v>1335</v>
      </c>
    </row>
    <row r="1221" spans="2:65" s="12" customFormat="1">
      <c r="B1221" s="153"/>
      <c r="D1221" s="154" t="s">
        <v>155</v>
      </c>
      <c r="F1221" s="156" t="s">
        <v>1336</v>
      </c>
      <c r="H1221" s="157">
        <v>877.15899999999999</v>
      </c>
      <c r="I1221" s="158"/>
      <c r="L1221" s="153"/>
      <c r="M1221" s="159"/>
      <c r="T1221" s="160"/>
      <c r="AT1221" s="155" t="s">
        <v>155</v>
      </c>
      <c r="AU1221" s="155" t="s">
        <v>153</v>
      </c>
      <c r="AV1221" s="12" t="s">
        <v>153</v>
      </c>
      <c r="AW1221" s="12" t="s">
        <v>4</v>
      </c>
      <c r="AX1221" s="12" t="s">
        <v>83</v>
      </c>
      <c r="AY1221" s="155" t="s">
        <v>145</v>
      </c>
    </row>
    <row r="1222" spans="2:65" s="1" customFormat="1" ht="24.2" customHeight="1">
      <c r="B1222" s="32"/>
      <c r="C1222" s="139" t="s">
        <v>1337</v>
      </c>
      <c r="D1222" s="139" t="s">
        <v>148</v>
      </c>
      <c r="E1222" s="140" t="s">
        <v>1338</v>
      </c>
      <c r="F1222" s="141" t="s">
        <v>1339</v>
      </c>
      <c r="G1222" s="142" t="s">
        <v>918</v>
      </c>
      <c r="H1222" s="192"/>
      <c r="I1222" s="144"/>
      <c r="J1222" s="145">
        <f>ROUND(I1222*H1222,2)</f>
        <v>0</v>
      </c>
      <c r="K1222" s="146"/>
      <c r="L1222" s="32"/>
      <c r="M1222" s="147" t="s">
        <v>1</v>
      </c>
      <c r="N1222" s="148" t="s">
        <v>41</v>
      </c>
      <c r="P1222" s="149">
        <f>O1222*H1222</f>
        <v>0</v>
      </c>
      <c r="Q1222" s="149">
        <v>0</v>
      </c>
      <c r="R1222" s="149">
        <f>Q1222*H1222</f>
        <v>0</v>
      </c>
      <c r="S1222" s="149">
        <v>0</v>
      </c>
      <c r="T1222" s="150">
        <f>S1222*H1222</f>
        <v>0</v>
      </c>
      <c r="AR1222" s="151" t="s">
        <v>287</v>
      </c>
      <c r="AT1222" s="151" t="s">
        <v>148</v>
      </c>
      <c r="AU1222" s="151" t="s">
        <v>153</v>
      </c>
      <c r="AY1222" s="17" t="s">
        <v>145</v>
      </c>
      <c r="BE1222" s="152">
        <f>IF(N1222="základná",J1222,0)</f>
        <v>0</v>
      </c>
      <c r="BF1222" s="152">
        <f>IF(N1222="znížená",J1222,0)</f>
        <v>0</v>
      </c>
      <c r="BG1222" s="152">
        <f>IF(N1222="zákl. prenesená",J1222,0)</f>
        <v>0</v>
      </c>
      <c r="BH1222" s="152">
        <f>IF(N1222="zníž. prenesená",J1222,0)</f>
        <v>0</v>
      </c>
      <c r="BI1222" s="152">
        <f>IF(N1222="nulová",J1222,0)</f>
        <v>0</v>
      </c>
      <c r="BJ1222" s="17" t="s">
        <v>153</v>
      </c>
      <c r="BK1222" s="152">
        <f>ROUND(I1222*H1222,2)</f>
        <v>0</v>
      </c>
      <c r="BL1222" s="17" t="s">
        <v>287</v>
      </c>
      <c r="BM1222" s="151" t="s">
        <v>1340</v>
      </c>
    </row>
    <row r="1223" spans="2:65" s="11" customFormat="1" ht="22.9" customHeight="1">
      <c r="B1223" s="127"/>
      <c r="D1223" s="128" t="s">
        <v>74</v>
      </c>
      <c r="E1223" s="137" t="s">
        <v>1341</v>
      </c>
      <c r="F1223" s="137" t="s">
        <v>1342</v>
      </c>
      <c r="I1223" s="130"/>
      <c r="J1223" s="138">
        <f>BK1223</f>
        <v>0</v>
      </c>
      <c r="L1223" s="127"/>
      <c r="M1223" s="132"/>
      <c r="P1223" s="133">
        <f>SUM(P1224:P1235)</f>
        <v>0</v>
      </c>
      <c r="R1223" s="133">
        <f>SUM(R1224:R1235)</f>
        <v>7.8161734179999998E-2</v>
      </c>
      <c r="T1223" s="134">
        <f>SUM(T1224:T1235)</f>
        <v>0</v>
      </c>
      <c r="AR1223" s="128" t="s">
        <v>153</v>
      </c>
      <c r="AT1223" s="135" t="s">
        <v>74</v>
      </c>
      <c r="AU1223" s="135" t="s">
        <v>83</v>
      </c>
      <c r="AY1223" s="128" t="s">
        <v>145</v>
      </c>
      <c r="BK1223" s="136">
        <f>SUM(BK1224:BK1235)</f>
        <v>0</v>
      </c>
    </row>
    <row r="1224" spans="2:65" s="1" customFormat="1" ht="33" customHeight="1">
      <c r="B1224" s="32"/>
      <c r="C1224" s="139" t="s">
        <v>1343</v>
      </c>
      <c r="D1224" s="139" t="s">
        <v>148</v>
      </c>
      <c r="E1224" s="140" t="s">
        <v>1344</v>
      </c>
      <c r="F1224" s="141" t="s">
        <v>1345</v>
      </c>
      <c r="G1224" s="142" t="s">
        <v>162</v>
      </c>
      <c r="H1224" s="143">
        <v>55</v>
      </c>
      <c r="I1224" s="144"/>
      <c r="J1224" s="145">
        <f>ROUND(I1224*H1224,2)</f>
        <v>0</v>
      </c>
      <c r="K1224" s="146"/>
      <c r="L1224" s="32"/>
      <c r="M1224" s="147" t="s">
        <v>1</v>
      </c>
      <c r="N1224" s="148" t="s">
        <v>41</v>
      </c>
      <c r="P1224" s="149">
        <f>O1224*H1224</f>
        <v>0</v>
      </c>
      <c r="Q1224" s="149">
        <v>1.6000000000000001E-4</v>
      </c>
      <c r="R1224" s="149">
        <f>Q1224*H1224</f>
        <v>8.8000000000000005E-3</v>
      </c>
      <c r="S1224" s="149">
        <v>0</v>
      </c>
      <c r="T1224" s="150">
        <f>S1224*H1224</f>
        <v>0</v>
      </c>
      <c r="AR1224" s="151" t="s">
        <v>287</v>
      </c>
      <c r="AT1224" s="151" t="s">
        <v>148</v>
      </c>
      <c r="AU1224" s="151" t="s">
        <v>153</v>
      </c>
      <c r="AY1224" s="17" t="s">
        <v>145</v>
      </c>
      <c r="BE1224" s="152">
        <f>IF(N1224="základná",J1224,0)</f>
        <v>0</v>
      </c>
      <c r="BF1224" s="152">
        <f>IF(N1224="znížená",J1224,0)</f>
        <v>0</v>
      </c>
      <c r="BG1224" s="152">
        <f>IF(N1224="zákl. prenesená",J1224,0)</f>
        <v>0</v>
      </c>
      <c r="BH1224" s="152">
        <f>IF(N1224="zníž. prenesená",J1224,0)</f>
        <v>0</v>
      </c>
      <c r="BI1224" s="152">
        <f>IF(N1224="nulová",J1224,0)</f>
        <v>0</v>
      </c>
      <c r="BJ1224" s="17" t="s">
        <v>153</v>
      </c>
      <c r="BK1224" s="152">
        <f>ROUND(I1224*H1224,2)</f>
        <v>0</v>
      </c>
      <c r="BL1224" s="17" t="s">
        <v>287</v>
      </c>
      <c r="BM1224" s="151" t="s">
        <v>1346</v>
      </c>
    </row>
    <row r="1225" spans="2:65" s="12" customFormat="1">
      <c r="B1225" s="153"/>
      <c r="D1225" s="154" t="s">
        <v>155</v>
      </c>
      <c r="E1225" s="155" t="s">
        <v>1</v>
      </c>
      <c r="F1225" s="156" t="s">
        <v>1347</v>
      </c>
      <c r="H1225" s="157">
        <v>55</v>
      </c>
      <c r="I1225" s="158"/>
      <c r="L1225" s="153"/>
      <c r="M1225" s="159"/>
      <c r="T1225" s="160"/>
      <c r="AT1225" s="155" t="s">
        <v>155</v>
      </c>
      <c r="AU1225" s="155" t="s">
        <v>153</v>
      </c>
      <c r="AV1225" s="12" t="s">
        <v>153</v>
      </c>
      <c r="AW1225" s="12" t="s">
        <v>31</v>
      </c>
      <c r="AX1225" s="12" t="s">
        <v>83</v>
      </c>
      <c r="AY1225" s="155" t="s">
        <v>145</v>
      </c>
    </row>
    <row r="1226" spans="2:65" s="1" customFormat="1" ht="24.2" customHeight="1">
      <c r="B1226" s="32"/>
      <c r="C1226" s="139" t="s">
        <v>1348</v>
      </c>
      <c r="D1226" s="139" t="s">
        <v>148</v>
      </c>
      <c r="E1226" s="140" t="s">
        <v>1349</v>
      </c>
      <c r="F1226" s="141" t="s">
        <v>1350</v>
      </c>
      <c r="G1226" s="142" t="s">
        <v>188</v>
      </c>
      <c r="H1226" s="143">
        <v>25.89</v>
      </c>
      <c r="I1226" s="144"/>
      <c r="J1226" s="145">
        <f>ROUND(I1226*H1226,2)</f>
        <v>0</v>
      </c>
      <c r="K1226" s="146"/>
      <c r="L1226" s="32"/>
      <c r="M1226" s="147" t="s">
        <v>1</v>
      </c>
      <c r="N1226" s="148" t="s">
        <v>41</v>
      </c>
      <c r="P1226" s="149">
        <f>O1226*H1226</f>
        <v>0</v>
      </c>
      <c r="Q1226" s="149">
        <v>1.6184000000000001E-4</v>
      </c>
      <c r="R1226" s="149">
        <f>Q1226*H1226</f>
        <v>4.1900376E-3</v>
      </c>
      <c r="S1226" s="149">
        <v>0</v>
      </c>
      <c r="T1226" s="150">
        <f>S1226*H1226</f>
        <v>0</v>
      </c>
      <c r="AR1226" s="151" t="s">
        <v>287</v>
      </c>
      <c r="AT1226" s="151" t="s">
        <v>148</v>
      </c>
      <c r="AU1226" s="151" t="s">
        <v>153</v>
      </c>
      <c r="AY1226" s="17" t="s">
        <v>145</v>
      </c>
      <c r="BE1226" s="152">
        <f>IF(N1226="základná",J1226,0)</f>
        <v>0</v>
      </c>
      <c r="BF1226" s="152">
        <f>IF(N1226="znížená",J1226,0)</f>
        <v>0</v>
      </c>
      <c r="BG1226" s="152">
        <f>IF(N1226="zákl. prenesená",J1226,0)</f>
        <v>0</v>
      </c>
      <c r="BH1226" s="152">
        <f>IF(N1226="zníž. prenesená",J1226,0)</f>
        <v>0</v>
      </c>
      <c r="BI1226" s="152">
        <f>IF(N1226="nulová",J1226,0)</f>
        <v>0</v>
      </c>
      <c r="BJ1226" s="17" t="s">
        <v>153</v>
      </c>
      <c r="BK1226" s="152">
        <f>ROUND(I1226*H1226,2)</f>
        <v>0</v>
      </c>
      <c r="BL1226" s="17" t="s">
        <v>287</v>
      </c>
      <c r="BM1226" s="151" t="s">
        <v>1351</v>
      </c>
    </row>
    <row r="1227" spans="2:65" s="1" customFormat="1" ht="24.2" customHeight="1">
      <c r="B1227" s="32"/>
      <c r="C1227" s="139" t="s">
        <v>1352</v>
      </c>
      <c r="D1227" s="139" t="s">
        <v>148</v>
      </c>
      <c r="E1227" s="140" t="s">
        <v>1353</v>
      </c>
      <c r="F1227" s="141" t="s">
        <v>1354</v>
      </c>
      <c r="G1227" s="142" t="s">
        <v>188</v>
      </c>
      <c r="H1227" s="143">
        <v>25.89</v>
      </c>
      <c r="I1227" s="144"/>
      <c r="J1227" s="145">
        <f>ROUND(I1227*H1227,2)</f>
        <v>0</v>
      </c>
      <c r="K1227" s="146"/>
      <c r="L1227" s="32"/>
      <c r="M1227" s="147" t="s">
        <v>1</v>
      </c>
      <c r="N1227" s="148" t="s">
        <v>41</v>
      </c>
      <c r="P1227" s="149">
        <f>O1227*H1227</f>
        <v>0</v>
      </c>
      <c r="Q1227" s="149">
        <v>8.1340000000000004E-5</v>
      </c>
      <c r="R1227" s="149">
        <f>Q1227*H1227</f>
        <v>2.1058926E-3</v>
      </c>
      <c r="S1227" s="149">
        <v>0</v>
      </c>
      <c r="T1227" s="150">
        <f>S1227*H1227</f>
        <v>0</v>
      </c>
      <c r="AR1227" s="151" t="s">
        <v>287</v>
      </c>
      <c r="AT1227" s="151" t="s">
        <v>148</v>
      </c>
      <c r="AU1227" s="151" t="s">
        <v>153</v>
      </c>
      <c r="AY1227" s="17" t="s">
        <v>145</v>
      </c>
      <c r="BE1227" s="152">
        <f>IF(N1227="základná",J1227,0)</f>
        <v>0</v>
      </c>
      <c r="BF1227" s="152">
        <f>IF(N1227="znížená",J1227,0)</f>
        <v>0</v>
      </c>
      <c r="BG1227" s="152">
        <f>IF(N1227="zákl. prenesená",J1227,0)</f>
        <v>0</v>
      </c>
      <c r="BH1227" s="152">
        <f>IF(N1227="zníž. prenesená",J1227,0)</f>
        <v>0</v>
      </c>
      <c r="BI1227" s="152">
        <f>IF(N1227="nulová",J1227,0)</f>
        <v>0</v>
      </c>
      <c r="BJ1227" s="17" t="s">
        <v>153</v>
      </c>
      <c r="BK1227" s="152">
        <f>ROUND(I1227*H1227,2)</f>
        <v>0</v>
      </c>
      <c r="BL1227" s="17" t="s">
        <v>287</v>
      </c>
      <c r="BM1227" s="151" t="s">
        <v>1355</v>
      </c>
    </row>
    <row r="1228" spans="2:65" s="12" customFormat="1">
      <c r="B1228" s="153"/>
      <c r="D1228" s="154" t="s">
        <v>155</v>
      </c>
      <c r="E1228" s="155" t="s">
        <v>1</v>
      </c>
      <c r="F1228" s="156" t="s">
        <v>1356</v>
      </c>
      <c r="H1228" s="157">
        <v>25.89</v>
      </c>
      <c r="I1228" s="158"/>
      <c r="L1228" s="153"/>
      <c r="M1228" s="159"/>
      <c r="T1228" s="160"/>
      <c r="AT1228" s="155" t="s">
        <v>155</v>
      </c>
      <c r="AU1228" s="155" t="s">
        <v>153</v>
      </c>
      <c r="AV1228" s="12" t="s">
        <v>153</v>
      </c>
      <c r="AW1228" s="12" t="s">
        <v>31</v>
      </c>
      <c r="AX1228" s="12" t="s">
        <v>83</v>
      </c>
      <c r="AY1228" s="155" t="s">
        <v>145</v>
      </c>
    </row>
    <row r="1229" spans="2:65" s="1" customFormat="1" ht="24.2" customHeight="1">
      <c r="B1229" s="32"/>
      <c r="C1229" s="139" t="s">
        <v>1357</v>
      </c>
      <c r="D1229" s="139" t="s">
        <v>148</v>
      </c>
      <c r="E1229" s="140" t="s">
        <v>1358</v>
      </c>
      <c r="F1229" s="141" t="s">
        <v>1359</v>
      </c>
      <c r="G1229" s="142" t="s">
        <v>188</v>
      </c>
      <c r="H1229" s="143">
        <v>94.242000000000004</v>
      </c>
      <c r="I1229" s="144"/>
      <c r="J1229" s="145">
        <f>ROUND(I1229*H1229,2)</f>
        <v>0</v>
      </c>
      <c r="K1229" s="146"/>
      <c r="L1229" s="32"/>
      <c r="M1229" s="147" t="s">
        <v>1</v>
      </c>
      <c r="N1229" s="148" t="s">
        <v>41</v>
      </c>
      <c r="P1229" s="149">
        <f>O1229*H1229</f>
        <v>0</v>
      </c>
      <c r="Q1229" s="149">
        <v>2.3306999999999999E-4</v>
      </c>
      <c r="R1229" s="149">
        <f>Q1229*H1229</f>
        <v>2.1964982939999999E-2</v>
      </c>
      <c r="S1229" s="149">
        <v>0</v>
      </c>
      <c r="T1229" s="150">
        <f>S1229*H1229</f>
        <v>0</v>
      </c>
      <c r="AR1229" s="151" t="s">
        <v>287</v>
      </c>
      <c r="AT1229" s="151" t="s">
        <v>148</v>
      </c>
      <c r="AU1229" s="151" t="s">
        <v>153</v>
      </c>
      <c r="AY1229" s="17" t="s">
        <v>145</v>
      </c>
      <c r="BE1229" s="152">
        <f>IF(N1229="základná",J1229,0)</f>
        <v>0</v>
      </c>
      <c r="BF1229" s="152">
        <f>IF(N1229="znížená",J1229,0)</f>
        <v>0</v>
      </c>
      <c r="BG1229" s="152">
        <f>IF(N1229="zákl. prenesená",J1229,0)</f>
        <v>0</v>
      </c>
      <c r="BH1229" s="152">
        <f>IF(N1229="zníž. prenesená",J1229,0)</f>
        <v>0</v>
      </c>
      <c r="BI1229" s="152">
        <f>IF(N1229="nulová",J1229,0)</f>
        <v>0</v>
      </c>
      <c r="BJ1229" s="17" t="s">
        <v>153</v>
      </c>
      <c r="BK1229" s="152">
        <f>ROUND(I1229*H1229,2)</f>
        <v>0</v>
      </c>
      <c r="BL1229" s="17" t="s">
        <v>287</v>
      </c>
      <c r="BM1229" s="151" t="s">
        <v>1360</v>
      </c>
    </row>
    <row r="1230" spans="2:65" s="12" customFormat="1">
      <c r="B1230" s="153"/>
      <c r="D1230" s="154" t="s">
        <v>155</v>
      </c>
      <c r="E1230" s="155" t="s">
        <v>1</v>
      </c>
      <c r="F1230" s="156" t="s">
        <v>1361</v>
      </c>
      <c r="H1230" s="157">
        <v>94.242000000000004</v>
      </c>
      <c r="I1230" s="158"/>
      <c r="L1230" s="153"/>
      <c r="M1230" s="159"/>
      <c r="T1230" s="160"/>
      <c r="AT1230" s="155" t="s">
        <v>155</v>
      </c>
      <c r="AU1230" s="155" t="s">
        <v>153</v>
      </c>
      <c r="AV1230" s="12" t="s">
        <v>153</v>
      </c>
      <c r="AW1230" s="12" t="s">
        <v>31</v>
      </c>
      <c r="AX1230" s="12" t="s">
        <v>83</v>
      </c>
      <c r="AY1230" s="155" t="s">
        <v>145</v>
      </c>
    </row>
    <row r="1231" spans="2:65" s="1" customFormat="1" ht="33" customHeight="1">
      <c r="B1231" s="32"/>
      <c r="C1231" s="139" t="s">
        <v>1362</v>
      </c>
      <c r="D1231" s="139" t="s">
        <v>148</v>
      </c>
      <c r="E1231" s="140" t="s">
        <v>1363</v>
      </c>
      <c r="F1231" s="141" t="s">
        <v>1364</v>
      </c>
      <c r="G1231" s="142" t="s">
        <v>188</v>
      </c>
      <c r="H1231" s="143">
        <v>94.242000000000004</v>
      </c>
      <c r="I1231" s="144"/>
      <c r="J1231" s="145">
        <f>ROUND(I1231*H1231,2)</f>
        <v>0</v>
      </c>
      <c r="K1231" s="146"/>
      <c r="L1231" s="32"/>
      <c r="M1231" s="147" t="s">
        <v>1</v>
      </c>
      <c r="N1231" s="148" t="s">
        <v>41</v>
      </c>
      <c r="P1231" s="149">
        <f>O1231*H1231</f>
        <v>0</v>
      </c>
      <c r="Q1231" s="149">
        <v>4.3612000000000002E-4</v>
      </c>
      <c r="R1231" s="149">
        <f>Q1231*H1231</f>
        <v>4.1100821040000006E-2</v>
      </c>
      <c r="S1231" s="149">
        <v>0</v>
      </c>
      <c r="T1231" s="150">
        <f>S1231*H1231</f>
        <v>0</v>
      </c>
      <c r="AR1231" s="151" t="s">
        <v>287</v>
      </c>
      <c r="AT1231" s="151" t="s">
        <v>148</v>
      </c>
      <c r="AU1231" s="151" t="s">
        <v>153</v>
      </c>
      <c r="AY1231" s="17" t="s">
        <v>145</v>
      </c>
      <c r="BE1231" s="152">
        <f>IF(N1231="základná",J1231,0)</f>
        <v>0</v>
      </c>
      <c r="BF1231" s="152">
        <f>IF(N1231="znížená",J1231,0)</f>
        <v>0</v>
      </c>
      <c r="BG1231" s="152">
        <f>IF(N1231="zákl. prenesená",J1231,0)</f>
        <v>0</v>
      </c>
      <c r="BH1231" s="152">
        <f>IF(N1231="zníž. prenesená",J1231,0)</f>
        <v>0</v>
      </c>
      <c r="BI1231" s="152">
        <f>IF(N1231="nulová",J1231,0)</f>
        <v>0</v>
      </c>
      <c r="BJ1231" s="17" t="s">
        <v>153</v>
      </c>
      <c r="BK1231" s="152">
        <f>ROUND(I1231*H1231,2)</f>
        <v>0</v>
      </c>
      <c r="BL1231" s="17" t="s">
        <v>287</v>
      </c>
      <c r="BM1231" s="151" t="s">
        <v>1365</v>
      </c>
    </row>
    <row r="1232" spans="2:65" s="12" customFormat="1">
      <c r="B1232" s="153"/>
      <c r="D1232" s="154" t="s">
        <v>155</v>
      </c>
      <c r="E1232" s="155" t="s">
        <v>1</v>
      </c>
      <c r="F1232" s="156" t="s">
        <v>1366</v>
      </c>
      <c r="H1232" s="157">
        <v>68.992000000000004</v>
      </c>
      <c r="I1232" s="158"/>
      <c r="L1232" s="153"/>
      <c r="M1232" s="159"/>
      <c r="T1232" s="160"/>
      <c r="AT1232" s="155" t="s">
        <v>155</v>
      </c>
      <c r="AU1232" s="155" t="s">
        <v>153</v>
      </c>
      <c r="AV1232" s="12" t="s">
        <v>153</v>
      </c>
      <c r="AW1232" s="12" t="s">
        <v>31</v>
      </c>
      <c r="AX1232" s="12" t="s">
        <v>75</v>
      </c>
      <c r="AY1232" s="155" t="s">
        <v>145</v>
      </c>
    </row>
    <row r="1233" spans="2:65" s="12" customFormat="1">
      <c r="B1233" s="153"/>
      <c r="D1233" s="154" t="s">
        <v>155</v>
      </c>
      <c r="E1233" s="155" t="s">
        <v>1</v>
      </c>
      <c r="F1233" s="156" t="s">
        <v>1367</v>
      </c>
      <c r="H1233" s="157">
        <v>21.167999999999999</v>
      </c>
      <c r="I1233" s="158"/>
      <c r="L1233" s="153"/>
      <c r="M1233" s="159"/>
      <c r="T1233" s="160"/>
      <c r="AT1233" s="155" t="s">
        <v>155</v>
      </c>
      <c r="AU1233" s="155" t="s">
        <v>153</v>
      </c>
      <c r="AV1233" s="12" t="s">
        <v>153</v>
      </c>
      <c r="AW1233" s="12" t="s">
        <v>31</v>
      </c>
      <c r="AX1233" s="12" t="s">
        <v>75</v>
      </c>
      <c r="AY1233" s="155" t="s">
        <v>145</v>
      </c>
    </row>
    <row r="1234" spans="2:65" s="12" customFormat="1">
      <c r="B1234" s="153"/>
      <c r="D1234" s="154" t="s">
        <v>155</v>
      </c>
      <c r="E1234" s="155" t="s">
        <v>1</v>
      </c>
      <c r="F1234" s="156" t="s">
        <v>1368</v>
      </c>
      <c r="H1234" s="157">
        <v>4.0819999999999999</v>
      </c>
      <c r="I1234" s="158"/>
      <c r="L1234" s="153"/>
      <c r="M1234" s="159"/>
      <c r="T1234" s="160"/>
      <c r="AT1234" s="155" t="s">
        <v>155</v>
      </c>
      <c r="AU1234" s="155" t="s">
        <v>153</v>
      </c>
      <c r="AV1234" s="12" t="s">
        <v>153</v>
      </c>
      <c r="AW1234" s="12" t="s">
        <v>31</v>
      </c>
      <c r="AX1234" s="12" t="s">
        <v>75</v>
      </c>
      <c r="AY1234" s="155" t="s">
        <v>145</v>
      </c>
    </row>
    <row r="1235" spans="2:65" s="13" customFormat="1">
      <c r="B1235" s="161"/>
      <c r="D1235" s="154" t="s">
        <v>155</v>
      </c>
      <c r="E1235" s="162" t="s">
        <v>1</v>
      </c>
      <c r="F1235" s="163" t="s">
        <v>159</v>
      </c>
      <c r="H1235" s="164">
        <v>94.24199999999999</v>
      </c>
      <c r="I1235" s="165"/>
      <c r="L1235" s="161"/>
      <c r="M1235" s="166"/>
      <c r="T1235" s="167"/>
      <c r="AT1235" s="162" t="s">
        <v>155</v>
      </c>
      <c r="AU1235" s="162" t="s">
        <v>153</v>
      </c>
      <c r="AV1235" s="13" t="s">
        <v>152</v>
      </c>
      <c r="AW1235" s="13" t="s">
        <v>31</v>
      </c>
      <c r="AX1235" s="13" t="s">
        <v>83</v>
      </c>
      <c r="AY1235" s="162" t="s">
        <v>145</v>
      </c>
    </row>
    <row r="1236" spans="2:65" s="11" customFormat="1" ht="22.9" customHeight="1">
      <c r="B1236" s="127"/>
      <c r="D1236" s="128" t="s">
        <v>74</v>
      </c>
      <c r="E1236" s="137" t="s">
        <v>1369</v>
      </c>
      <c r="F1236" s="137" t="s">
        <v>1370</v>
      </c>
      <c r="I1236" s="130"/>
      <c r="J1236" s="138">
        <f>BK1236</f>
        <v>0</v>
      </c>
      <c r="L1236" s="127"/>
      <c r="M1236" s="132"/>
      <c r="P1236" s="133">
        <f>SUM(P1237:P1244)</f>
        <v>0</v>
      </c>
      <c r="R1236" s="133">
        <f>SUM(R1237:R1244)</f>
        <v>2.0036051749999997</v>
      </c>
      <c r="T1236" s="134">
        <f>SUM(T1237:T1244)</f>
        <v>0</v>
      </c>
      <c r="AR1236" s="128" t="s">
        <v>153</v>
      </c>
      <c r="AT1236" s="135" t="s">
        <v>74</v>
      </c>
      <c r="AU1236" s="135" t="s">
        <v>83</v>
      </c>
      <c r="AY1236" s="128" t="s">
        <v>145</v>
      </c>
      <c r="BK1236" s="136">
        <f>SUM(BK1237:BK1244)</f>
        <v>0</v>
      </c>
    </row>
    <row r="1237" spans="2:65" s="1" customFormat="1" ht="24.2" customHeight="1">
      <c r="B1237" s="32"/>
      <c r="C1237" s="139" t="s">
        <v>1371</v>
      </c>
      <c r="D1237" s="139" t="s">
        <v>148</v>
      </c>
      <c r="E1237" s="140" t="s">
        <v>1372</v>
      </c>
      <c r="F1237" s="141" t="s">
        <v>1373</v>
      </c>
      <c r="G1237" s="142" t="s">
        <v>188</v>
      </c>
      <c r="H1237" s="143">
        <v>5604.49</v>
      </c>
      <c r="I1237" s="144"/>
      <c r="J1237" s="145">
        <f>ROUND(I1237*H1237,2)</f>
        <v>0</v>
      </c>
      <c r="K1237" s="146"/>
      <c r="L1237" s="32"/>
      <c r="M1237" s="147" t="s">
        <v>1</v>
      </c>
      <c r="N1237" s="148" t="s">
        <v>41</v>
      </c>
      <c r="P1237" s="149">
        <f>O1237*H1237</f>
        <v>0</v>
      </c>
      <c r="Q1237" s="149">
        <v>1.2750000000000001E-4</v>
      </c>
      <c r="R1237" s="149">
        <f>Q1237*H1237</f>
        <v>0.71457247499999998</v>
      </c>
      <c r="S1237" s="149">
        <v>0</v>
      </c>
      <c r="T1237" s="150">
        <f>S1237*H1237</f>
        <v>0</v>
      </c>
      <c r="AR1237" s="151" t="s">
        <v>287</v>
      </c>
      <c r="AT1237" s="151" t="s">
        <v>148</v>
      </c>
      <c r="AU1237" s="151" t="s">
        <v>153</v>
      </c>
      <c r="AY1237" s="17" t="s">
        <v>145</v>
      </c>
      <c r="BE1237" s="152">
        <f>IF(N1237="základná",J1237,0)</f>
        <v>0</v>
      </c>
      <c r="BF1237" s="152">
        <f>IF(N1237="znížená",J1237,0)</f>
        <v>0</v>
      </c>
      <c r="BG1237" s="152">
        <f>IF(N1237="zákl. prenesená",J1237,0)</f>
        <v>0</v>
      </c>
      <c r="BH1237" s="152">
        <f>IF(N1237="zníž. prenesená",J1237,0)</f>
        <v>0</v>
      </c>
      <c r="BI1237" s="152">
        <f>IF(N1237="nulová",J1237,0)</f>
        <v>0</v>
      </c>
      <c r="BJ1237" s="17" t="s">
        <v>153</v>
      </c>
      <c r="BK1237" s="152">
        <f>ROUND(I1237*H1237,2)</f>
        <v>0</v>
      </c>
      <c r="BL1237" s="17" t="s">
        <v>287</v>
      </c>
      <c r="BM1237" s="151" t="s">
        <v>1374</v>
      </c>
    </row>
    <row r="1238" spans="2:65" s="1" customFormat="1" ht="37.9" customHeight="1">
      <c r="B1238" s="32"/>
      <c r="C1238" s="139" t="s">
        <v>1375</v>
      </c>
      <c r="D1238" s="139" t="s">
        <v>148</v>
      </c>
      <c r="E1238" s="140" t="s">
        <v>1376</v>
      </c>
      <c r="F1238" s="141" t="s">
        <v>1377</v>
      </c>
      <c r="G1238" s="142" t="s">
        <v>188</v>
      </c>
      <c r="H1238" s="143">
        <v>5604.49</v>
      </c>
      <c r="I1238" s="144"/>
      <c r="J1238" s="145">
        <f>ROUND(I1238*H1238,2)</f>
        <v>0</v>
      </c>
      <c r="K1238" s="146"/>
      <c r="L1238" s="32"/>
      <c r="M1238" s="147" t="s">
        <v>1</v>
      </c>
      <c r="N1238" s="148" t="s">
        <v>41</v>
      </c>
      <c r="P1238" s="149">
        <f>O1238*H1238</f>
        <v>0</v>
      </c>
      <c r="Q1238" s="149">
        <v>2.3000000000000001E-4</v>
      </c>
      <c r="R1238" s="149">
        <f>Q1238*H1238</f>
        <v>1.2890326999999999</v>
      </c>
      <c r="S1238" s="149">
        <v>0</v>
      </c>
      <c r="T1238" s="150">
        <f>S1238*H1238</f>
        <v>0</v>
      </c>
      <c r="AR1238" s="151" t="s">
        <v>287</v>
      </c>
      <c r="AT1238" s="151" t="s">
        <v>148</v>
      </c>
      <c r="AU1238" s="151" t="s">
        <v>153</v>
      </c>
      <c r="AY1238" s="17" t="s">
        <v>145</v>
      </c>
      <c r="BE1238" s="152">
        <f>IF(N1238="základná",J1238,0)</f>
        <v>0</v>
      </c>
      <c r="BF1238" s="152">
        <f>IF(N1238="znížená",J1238,0)</f>
        <v>0</v>
      </c>
      <c r="BG1238" s="152">
        <f>IF(N1238="zákl. prenesená",J1238,0)</f>
        <v>0</v>
      </c>
      <c r="BH1238" s="152">
        <f>IF(N1238="zníž. prenesená",J1238,0)</f>
        <v>0</v>
      </c>
      <c r="BI1238" s="152">
        <f>IF(N1238="nulová",J1238,0)</f>
        <v>0</v>
      </c>
      <c r="BJ1238" s="17" t="s">
        <v>153</v>
      </c>
      <c r="BK1238" s="152">
        <f>ROUND(I1238*H1238,2)</f>
        <v>0</v>
      </c>
      <c r="BL1238" s="17" t="s">
        <v>287</v>
      </c>
      <c r="BM1238" s="151" t="s">
        <v>1378</v>
      </c>
    </row>
    <row r="1239" spans="2:65" s="12" customFormat="1" ht="22.5">
      <c r="B1239" s="153"/>
      <c r="D1239" s="154" t="s">
        <v>155</v>
      </c>
      <c r="E1239" s="155" t="s">
        <v>1</v>
      </c>
      <c r="F1239" s="156" t="s">
        <v>1379</v>
      </c>
      <c r="H1239" s="157">
        <v>3892.8389999999999</v>
      </c>
      <c r="I1239" s="158"/>
      <c r="L1239" s="153"/>
      <c r="M1239" s="159"/>
      <c r="T1239" s="160"/>
      <c r="AT1239" s="155" t="s">
        <v>155</v>
      </c>
      <c r="AU1239" s="155" t="s">
        <v>153</v>
      </c>
      <c r="AV1239" s="12" t="s">
        <v>153</v>
      </c>
      <c r="AW1239" s="12" t="s">
        <v>31</v>
      </c>
      <c r="AX1239" s="12" t="s">
        <v>75</v>
      </c>
      <c r="AY1239" s="155" t="s">
        <v>145</v>
      </c>
    </row>
    <row r="1240" spans="2:65" s="12" customFormat="1">
      <c r="B1240" s="153"/>
      <c r="D1240" s="154" t="s">
        <v>155</v>
      </c>
      <c r="E1240" s="155" t="s">
        <v>1</v>
      </c>
      <c r="F1240" s="156" t="s">
        <v>1380</v>
      </c>
      <c r="H1240" s="157">
        <v>156.536</v>
      </c>
      <c r="I1240" s="158"/>
      <c r="L1240" s="153"/>
      <c r="M1240" s="159"/>
      <c r="T1240" s="160"/>
      <c r="AT1240" s="155" t="s">
        <v>155</v>
      </c>
      <c r="AU1240" s="155" t="s">
        <v>153</v>
      </c>
      <c r="AV1240" s="12" t="s">
        <v>153</v>
      </c>
      <c r="AW1240" s="12" t="s">
        <v>31</v>
      </c>
      <c r="AX1240" s="12" t="s">
        <v>75</v>
      </c>
      <c r="AY1240" s="155" t="s">
        <v>145</v>
      </c>
    </row>
    <row r="1241" spans="2:65" s="12" customFormat="1">
      <c r="B1241" s="153"/>
      <c r="D1241" s="154" t="s">
        <v>155</v>
      </c>
      <c r="E1241" s="155" t="s">
        <v>1</v>
      </c>
      <c r="F1241" s="156" t="s">
        <v>1381</v>
      </c>
      <c r="H1241" s="157">
        <v>1386.46</v>
      </c>
      <c r="I1241" s="158"/>
      <c r="L1241" s="153"/>
      <c r="M1241" s="159"/>
      <c r="T1241" s="160"/>
      <c r="AT1241" s="155" t="s">
        <v>155</v>
      </c>
      <c r="AU1241" s="155" t="s">
        <v>153</v>
      </c>
      <c r="AV1241" s="12" t="s">
        <v>153</v>
      </c>
      <c r="AW1241" s="12" t="s">
        <v>31</v>
      </c>
      <c r="AX1241" s="12" t="s">
        <v>75</v>
      </c>
      <c r="AY1241" s="155" t="s">
        <v>145</v>
      </c>
    </row>
    <row r="1242" spans="2:65" s="12" customFormat="1">
      <c r="B1242" s="153"/>
      <c r="D1242" s="154" t="s">
        <v>155</v>
      </c>
      <c r="E1242" s="155" t="s">
        <v>1</v>
      </c>
      <c r="F1242" s="156" t="s">
        <v>1382</v>
      </c>
      <c r="H1242" s="157">
        <v>84.28</v>
      </c>
      <c r="I1242" s="158"/>
      <c r="L1242" s="153"/>
      <c r="M1242" s="159"/>
      <c r="T1242" s="160"/>
      <c r="AT1242" s="155" t="s">
        <v>155</v>
      </c>
      <c r="AU1242" s="155" t="s">
        <v>153</v>
      </c>
      <c r="AV1242" s="12" t="s">
        <v>153</v>
      </c>
      <c r="AW1242" s="12" t="s">
        <v>31</v>
      </c>
      <c r="AX1242" s="12" t="s">
        <v>75</v>
      </c>
      <c r="AY1242" s="155" t="s">
        <v>145</v>
      </c>
    </row>
    <row r="1243" spans="2:65" s="12" customFormat="1" ht="22.5">
      <c r="B1243" s="153"/>
      <c r="D1243" s="154" t="s">
        <v>155</v>
      </c>
      <c r="E1243" s="155" t="s">
        <v>1</v>
      </c>
      <c r="F1243" s="156" t="s">
        <v>1383</v>
      </c>
      <c r="H1243" s="157">
        <v>84.375</v>
      </c>
      <c r="I1243" s="158"/>
      <c r="L1243" s="153"/>
      <c r="M1243" s="159"/>
      <c r="T1243" s="160"/>
      <c r="AT1243" s="155" t="s">
        <v>155</v>
      </c>
      <c r="AU1243" s="155" t="s">
        <v>153</v>
      </c>
      <c r="AV1243" s="12" t="s">
        <v>153</v>
      </c>
      <c r="AW1243" s="12" t="s">
        <v>31</v>
      </c>
      <c r="AX1243" s="12" t="s">
        <v>75</v>
      </c>
      <c r="AY1243" s="155" t="s">
        <v>145</v>
      </c>
    </row>
    <row r="1244" spans="2:65" s="13" customFormat="1">
      <c r="B1244" s="161"/>
      <c r="D1244" s="154" t="s">
        <v>155</v>
      </c>
      <c r="E1244" s="162" t="s">
        <v>1</v>
      </c>
      <c r="F1244" s="163" t="s">
        <v>159</v>
      </c>
      <c r="H1244" s="164">
        <v>5604.49</v>
      </c>
      <c r="I1244" s="165"/>
      <c r="L1244" s="161"/>
      <c r="M1244" s="193"/>
      <c r="N1244" s="194"/>
      <c r="O1244" s="194"/>
      <c r="P1244" s="194"/>
      <c r="Q1244" s="194"/>
      <c r="R1244" s="194"/>
      <c r="S1244" s="194"/>
      <c r="T1244" s="195"/>
      <c r="AT1244" s="162" t="s">
        <v>155</v>
      </c>
      <c r="AU1244" s="162" t="s">
        <v>153</v>
      </c>
      <c r="AV1244" s="13" t="s">
        <v>152</v>
      </c>
      <c r="AW1244" s="13" t="s">
        <v>31</v>
      </c>
      <c r="AX1244" s="13" t="s">
        <v>83</v>
      </c>
      <c r="AY1244" s="162" t="s">
        <v>145</v>
      </c>
    </row>
    <row r="1245" spans="2:65" s="1" customFormat="1" ht="6.95" customHeight="1">
      <c r="B1245" s="47"/>
      <c r="C1245" s="48"/>
      <c r="D1245" s="48"/>
      <c r="E1245" s="48"/>
      <c r="F1245" s="48"/>
      <c r="G1245" s="48"/>
      <c r="H1245" s="48"/>
      <c r="I1245" s="48"/>
      <c r="J1245" s="48"/>
      <c r="K1245" s="48"/>
      <c r="L1245" s="32"/>
    </row>
  </sheetData>
  <sheetProtection algorithmName="SHA-512" hashValue="0UEmHsuTwBuk9h/RM119HGUKLw8MsSEZnRjk5O6HgFGpl2+tACTchaDrULCE6xh+09/w9GqQRuZoyZYb4sGvjg==" saltValue="Gbwjt2YNJNkdlYid3SJtT0Ut1TXMPFLKDXE8YN+uRUxuB8k85KTQm2Wq7+I7fun52jbPbx0Hu/sy6yd6ZYYITg==" spinCount="100000" sheet="1" objects="1" scenarios="1" formatColumns="0" formatRows="0" autoFilter="0"/>
  <autoFilter ref="C132:K1244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87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106</v>
      </c>
      <c r="L4" s="20"/>
      <c r="M4" s="91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45" t="str">
        <f>'Rekapitulácia stavby'!K6</f>
        <v>Rekonštrukcia ubytovacích kapacít - ŠDĽŠ, blok C, Študentská 17, TU vo Zvolene</v>
      </c>
      <c r="F7" s="246"/>
      <c r="G7" s="246"/>
      <c r="H7" s="24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35" t="s">
        <v>1384</v>
      </c>
      <c r="F9" s="244"/>
      <c r="G9" s="244"/>
      <c r="H9" s="24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5" t="str">
        <f>'Rekapitulácia stavby'!AN8</f>
        <v>31. 1. 2024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24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7" t="str">
        <f>'Rekapitulácia stavby'!E14</f>
        <v>Vyplň údaj</v>
      </c>
      <c r="F18" s="217"/>
      <c r="G18" s="217"/>
      <c r="H18" s="217"/>
      <c r="I18" s="27" t="s">
        <v>26</v>
      </c>
      <c r="J18" s="28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5" t="str">
        <f>IF('Rekapitulácia stavby'!E20="","",'Rekapitulácia stavby'!E20)</f>
        <v>Ing. Dušan Kozák</v>
      </c>
      <c r="I24" s="27" t="s">
        <v>26</v>
      </c>
      <c r="J24" s="25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92"/>
      <c r="E27" s="221" t="s">
        <v>1</v>
      </c>
      <c r="F27" s="221"/>
      <c r="G27" s="221"/>
      <c r="H27" s="221"/>
      <c r="L27" s="9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35</v>
      </c>
      <c r="J30" s="69">
        <f>ROUND(J121, 2)</f>
        <v>0</v>
      </c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8" t="s">
        <v>39</v>
      </c>
      <c r="E33" s="37" t="s">
        <v>40</v>
      </c>
      <c r="F33" s="94">
        <f>ROUND((SUM(BE121:BE211)),  2)</f>
        <v>0</v>
      </c>
      <c r="G33" s="95"/>
      <c r="H33" s="95"/>
      <c r="I33" s="96">
        <v>0.2</v>
      </c>
      <c r="J33" s="94">
        <f>ROUND(((SUM(BE121:BE211))*I33),  2)</f>
        <v>0</v>
      </c>
      <c r="L33" s="32"/>
    </row>
    <row r="34" spans="2:12" s="1" customFormat="1" ht="14.45" customHeight="1">
      <c r="B34" s="32"/>
      <c r="E34" s="37" t="s">
        <v>41</v>
      </c>
      <c r="F34" s="94">
        <f>ROUND((SUM(BF121:BF211)),  2)</f>
        <v>0</v>
      </c>
      <c r="G34" s="95"/>
      <c r="H34" s="95"/>
      <c r="I34" s="96">
        <v>0.2</v>
      </c>
      <c r="J34" s="94">
        <f>ROUND(((SUM(BF121:BF211))*I34),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7">
        <f>ROUND((SUM(BG121:BG211)),  2)</f>
        <v>0</v>
      </c>
      <c r="I35" s="98">
        <v>0.2</v>
      </c>
      <c r="J35" s="9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7">
        <f>ROUND((SUM(BH121:BH211)),  2)</f>
        <v>0</v>
      </c>
      <c r="I36" s="98">
        <v>0.2</v>
      </c>
      <c r="J36" s="97">
        <f>0</f>
        <v>0</v>
      </c>
      <c r="L36" s="32"/>
    </row>
    <row r="37" spans="2:12" s="1" customFormat="1" ht="14.45" hidden="1" customHeight="1">
      <c r="B37" s="32"/>
      <c r="E37" s="37" t="s">
        <v>44</v>
      </c>
      <c r="F37" s="94">
        <f>ROUND((SUM(BI121:BI211)),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9"/>
      <c r="D39" s="100" t="s">
        <v>45</v>
      </c>
      <c r="E39" s="60"/>
      <c r="F39" s="60"/>
      <c r="G39" s="101" t="s">
        <v>46</v>
      </c>
      <c r="H39" s="102" t="s">
        <v>47</v>
      </c>
      <c r="I39" s="60"/>
      <c r="J39" s="103">
        <f>SUM(J30:J37)</f>
        <v>0</v>
      </c>
      <c r="K39" s="10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50</v>
      </c>
      <c r="E61" s="34"/>
      <c r="F61" s="105" t="s">
        <v>51</v>
      </c>
      <c r="G61" s="46" t="s">
        <v>50</v>
      </c>
      <c r="H61" s="34"/>
      <c r="I61" s="34"/>
      <c r="J61" s="10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50</v>
      </c>
      <c r="E76" s="34"/>
      <c r="F76" s="105" t="s">
        <v>51</v>
      </c>
      <c r="G76" s="46" t="s">
        <v>50</v>
      </c>
      <c r="H76" s="34"/>
      <c r="I76" s="34"/>
      <c r="J76" s="106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21" t="s">
        <v>109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26.25" customHeight="1">
      <c r="B85" s="32"/>
      <c r="E85" s="245" t="str">
        <f>E7</f>
        <v>Rekonštrukcia ubytovacích kapacít - ŠDĽŠ, blok C, Študentská 17, TU vo Zvolene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35" t="str">
        <f>E9</f>
        <v>SO 02 - Zdravotechnika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Zvolen</v>
      </c>
      <c r="I89" s="27" t="s">
        <v>21</v>
      </c>
      <c r="J89" s="55" t="str">
        <f>IF(J12="","",J12)</f>
        <v>31. 1. 2024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23</v>
      </c>
      <c r="F91" s="25" t="str">
        <f>E15</f>
        <v>Technická univerzita vo Zvolene</v>
      </c>
      <c r="I91" s="27" t="s">
        <v>29</v>
      </c>
      <c r="J91" s="30" t="str">
        <f>E21</f>
        <v>Ing. arch. Richard Halama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Dušan Kozák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110</v>
      </c>
      <c r="D94" s="99"/>
      <c r="E94" s="99"/>
      <c r="F94" s="99"/>
      <c r="G94" s="99"/>
      <c r="H94" s="99"/>
      <c r="I94" s="99"/>
      <c r="J94" s="108" t="s">
        <v>111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9" t="s">
        <v>112</v>
      </c>
      <c r="J96" s="69">
        <f>J121</f>
        <v>0</v>
      </c>
      <c r="L96" s="32"/>
      <c r="AU96" s="17" t="s">
        <v>113</v>
      </c>
    </row>
    <row r="97" spans="2:12" s="8" customFormat="1" ht="24.95" customHeight="1">
      <c r="B97" s="110"/>
      <c r="D97" s="111" t="s">
        <v>1385</v>
      </c>
      <c r="E97" s="112"/>
      <c r="F97" s="112"/>
      <c r="G97" s="112"/>
      <c r="H97" s="112"/>
      <c r="I97" s="112"/>
      <c r="J97" s="113">
        <f>J122</f>
        <v>0</v>
      </c>
      <c r="L97" s="110"/>
    </row>
    <row r="98" spans="2:12" s="9" customFormat="1" ht="19.899999999999999" customHeight="1">
      <c r="B98" s="114"/>
      <c r="D98" s="115" t="s">
        <v>1386</v>
      </c>
      <c r="E98" s="116"/>
      <c r="F98" s="116"/>
      <c r="G98" s="116"/>
      <c r="H98" s="116"/>
      <c r="I98" s="116"/>
      <c r="J98" s="117">
        <f>J123</f>
        <v>0</v>
      </c>
      <c r="L98" s="114"/>
    </row>
    <row r="99" spans="2:12" s="9" customFormat="1" ht="19.899999999999999" customHeight="1">
      <c r="B99" s="114"/>
      <c r="D99" s="115" t="s">
        <v>1387</v>
      </c>
      <c r="E99" s="116"/>
      <c r="F99" s="116"/>
      <c r="G99" s="116"/>
      <c r="H99" s="116"/>
      <c r="I99" s="116"/>
      <c r="J99" s="117">
        <f>J144</f>
        <v>0</v>
      </c>
      <c r="L99" s="114"/>
    </row>
    <row r="100" spans="2:12" s="9" customFormat="1" ht="19.899999999999999" customHeight="1">
      <c r="B100" s="114"/>
      <c r="D100" s="115" t="s">
        <v>1388</v>
      </c>
      <c r="E100" s="116"/>
      <c r="F100" s="116"/>
      <c r="G100" s="116"/>
      <c r="H100" s="116"/>
      <c r="I100" s="116"/>
      <c r="J100" s="117">
        <f>J158</f>
        <v>0</v>
      </c>
      <c r="L100" s="114"/>
    </row>
    <row r="101" spans="2:12" s="9" customFormat="1" ht="19.899999999999999" customHeight="1">
      <c r="B101" s="114"/>
      <c r="D101" s="115" t="s">
        <v>1389</v>
      </c>
      <c r="E101" s="116"/>
      <c r="F101" s="116"/>
      <c r="G101" s="116"/>
      <c r="H101" s="116"/>
      <c r="I101" s="116"/>
      <c r="J101" s="117">
        <f>J188</f>
        <v>0</v>
      </c>
      <c r="L101" s="114"/>
    </row>
    <row r="102" spans="2:12" s="1" customFormat="1" ht="21.75" customHeight="1">
      <c r="B102" s="32"/>
      <c r="L102" s="32"/>
    </row>
    <row r="103" spans="2:12" s="1" customFormat="1" ht="6.95" customHeight="1"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32"/>
    </row>
    <row r="107" spans="2:12" s="1" customFormat="1" ht="6.95" customHeight="1"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32"/>
    </row>
    <row r="108" spans="2:12" s="1" customFormat="1" ht="24.95" customHeight="1">
      <c r="B108" s="32"/>
      <c r="C108" s="21" t="s">
        <v>131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15</v>
      </c>
      <c r="L110" s="32"/>
    </row>
    <row r="111" spans="2:12" s="1" customFormat="1" ht="26.25" customHeight="1">
      <c r="B111" s="32"/>
      <c r="E111" s="245" t="str">
        <f>E7</f>
        <v>Rekonštrukcia ubytovacích kapacít - ŠDĽŠ, blok C, Študentská 17, TU vo Zvolene</v>
      </c>
      <c r="F111" s="246"/>
      <c r="G111" s="246"/>
      <c r="H111" s="246"/>
      <c r="L111" s="32"/>
    </row>
    <row r="112" spans="2:12" s="1" customFormat="1" ht="12" customHeight="1">
      <c r="B112" s="32"/>
      <c r="C112" s="27" t="s">
        <v>107</v>
      </c>
      <c r="L112" s="32"/>
    </row>
    <row r="113" spans="2:65" s="1" customFormat="1" ht="16.5" customHeight="1">
      <c r="B113" s="32"/>
      <c r="E113" s="235" t="str">
        <f>E9</f>
        <v>SO 02 - Zdravotechnika</v>
      </c>
      <c r="F113" s="244"/>
      <c r="G113" s="244"/>
      <c r="H113" s="244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19</v>
      </c>
      <c r="F115" s="25" t="str">
        <f>F12</f>
        <v>Zvolen</v>
      </c>
      <c r="I115" s="27" t="s">
        <v>21</v>
      </c>
      <c r="J115" s="55" t="str">
        <f>IF(J12="","",J12)</f>
        <v>31. 1. 2024</v>
      </c>
      <c r="L115" s="32"/>
    </row>
    <row r="116" spans="2:65" s="1" customFormat="1" ht="6.95" customHeight="1">
      <c r="B116" s="32"/>
      <c r="L116" s="32"/>
    </row>
    <row r="117" spans="2:65" s="1" customFormat="1" ht="25.7" customHeight="1">
      <c r="B117" s="32"/>
      <c r="C117" s="27" t="s">
        <v>23</v>
      </c>
      <c r="F117" s="25" t="str">
        <f>E15</f>
        <v>Technická univerzita vo Zvolene</v>
      </c>
      <c r="I117" s="27" t="s">
        <v>29</v>
      </c>
      <c r="J117" s="30" t="str">
        <f>E21</f>
        <v>Ing. arch. Richard Halama</v>
      </c>
      <c r="L117" s="32"/>
    </row>
    <row r="118" spans="2:65" s="1" customFormat="1" ht="15.2" customHeight="1">
      <c r="B118" s="32"/>
      <c r="C118" s="27" t="s">
        <v>27</v>
      </c>
      <c r="F118" s="25" t="str">
        <f>IF(E18="","",E18)</f>
        <v>Vyplň údaj</v>
      </c>
      <c r="I118" s="27" t="s">
        <v>32</v>
      </c>
      <c r="J118" s="30" t="str">
        <f>E24</f>
        <v>Ing. Dušan Kozák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8"/>
      <c r="C120" s="119" t="s">
        <v>132</v>
      </c>
      <c r="D120" s="120" t="s">
        <v>60</v>
      </c>
      <c r="E120" s="120" t="s">
        <v>56</v>
      </c>
      <c r="F120" s="120" t="s">
        <v>57</v>
      </c>
      <c r="G120" s="120" t="s">
        <v>133</v>
      </c>
      <c r="H120" s="120" t="s">
        <v>134</v>
      </c>
      <c r="I120" s="120" t="s">
        <v>135</v>
      </c>
      <c r="J120" s="121" t="s">
        <v>111</v>
      </c>
      <c r="K120" s="122" t="s">
        <v>136</v>
      </c>
      <c r="L120" s="118"/>
      <c r="M120" s="62" t="s">
        <v>1</v>
      </c>
      <c r="N120" s="63" t="s">
        <v>39</v>
      </c>
      <c r="O120" s="63" t="s">
        <v>137</v>
      </c>
      <c r="P120" s="63" t="s">
        <v>138</v>
      </c>
      <c r="Q120" s="63" t="s">
        <v>139</v>
      </c>
      <c r="R120" s="63" t="s">
        <v>140</v>
      </c>
      <c r="S120" s="63" t="s">
        <v>141</v>
      </c>
      <c r="T120" s="64" t="s">
        <v>142</v>
      </c>
    </row>
    <row r="121" spans="2:65" s="1" customFormat="1" ht="22.9" customHeight="1">
      <c r="B121" s="32"/>
      <c r="C121" s="67" t="s">
        <v>112</v>
      </c>
      <c r="J121" s="123">
        <f>BK121</f>
        <v>0</v>
      </c>
      <c r="L121" s="32"/>
      <c r="M121" s="65"/>
      <c r="N121" s="56"/>
      <c r="O121" s="56"/>
      <c r="P121" s="124">
        <f>P122</f>
        <v>0</v>
      </c>
      <c r="Q121" s="56"/>
      <c r="R121" s="124">
        <f>R122</f>
        <v>6.2296600000000009</v>
      </c>
      <c r="S121" s="56"/>
      <c r="T121" s="125">
        <f>T122</f>
        <v>0</v>
      </c>
      <c r="AT121" s="17" t="s">
        <v>74</v>
      </c>
      <c r="AU121" s="17" t="s">
        <v>113</v>
      </c>
      <c r="BK121" s="126">
        <f>BK122</f>
        <v>0</v>
      </c>
    </row>
    <row r="122" spans="2:65" s="11" customFormat="1" ht="25.9" customHeight="1">
      <c r="B122" s="127"/>
      <c r="D122" s="128" t="s">
        <v>74</v>
      </c>
      <c r="E122" s="129" t="s">
        <v>902</v>
      </c>
      <c r="F122" s="129" t="s">
        <v>1390</v>
      </c>
      <c r="I122" s="130"/>
      <c r="J122" s="131">
        <f>BK122</f>
        <v>0</v>
      </c>
      <c r="L122" s="127"/>
      <c r="M122" s="132"/>
      <c r="P122" s="133">
        <f>P123+P144+P158+P188</f>
        <v>0</v>
      </c>
      <c r="R122" s="133">
        <f>R123+R144+R158+R188</f>
        <v>6.2296600000000009</v>
      </c>
      <c r="T122" s="134">
        <f>T123+T144+T158+T188</f>
        <v>0</v>
      </c>
      <c r="AR122" s="128" t="s">
        <v>153</v>
      </c>
      <c r="AT122" s="135" t="s">
        <v>74</v>
      </c>
      <c r="AU122" s="135" t="s">
        <v>75</v>
      </c>
      <c r="AY122" s="128" t="s">
        <v>145</v>
      </c>
      <c r="BK122" s="136">
        <f>BK123+BK144+BK158+BK188</f>
        <v>0</v>
      </c>
    </row>
    <row r="123" spans="2:65" s="11" customFormat="1" ht="22.9" customHeight="1">
      <c r="B123" s="127"/>
      <c r="D123" s="128" t="s">
        <v>74</v>
      </c>
      <c r="E123" s="137" t="s">
        <v>920</v>
      </c>
      <c r="F123" s="137" t="s">
        <v>1391</v>
      </c>
      <c r="I123" s="130"/>
      <c r="J123" s="138">
        <f>BK123</f>
        <v>0</v>
      </c>
      <c r="L123" s="127"/>
      <c r="M123" s="132"/>
      <c r="P123" s="133">
        <f>SUM(P124:P143)</f>
        <v>0</v>
      </c>
      <c r="R123" s="133">
        <f>SUM(R124:R143)</f>
        <v>6.0170000000000029E-2</v>
      </c>
      <c r="T123" s="134">
        <f>SUM(T124:T143)</f>
        <v>0</v>
      </c>
      <c r="AR123" s="128" t="s">
        <v>153</v>
      </c>
      <c r="AT123" s="135" t="s">
        <v>74</v>
      </c>
      <c r="AU123" s="135" t="s">
        <v>83</v>
      </c>
      <c r="AY123" s="128" t="s">
        <v>145</v>
      </c>
      <c r="BK123" s="136">
        <f>SUM(BK124:BK143)</f>
        <v>0</v>
      </c>
    </row>
    <row r="124" spans="2:65" s="1" customFormat="1" ht="24.2" customHeight="1">
      <c r="B124" s="32"/>
      <c r="C124" s="139" t="s">
        <v>83</v>
      </c>
      <c r="D124" s="139" t="s">
        <v>148</v>
      </c>
      <c r="E124" s="140" t="s">
        <v>1392</v>
      </c>
      <c r="F124" s="141" t="s">
        <v>1393</v>
      </c>
      <c r="G124" s="142" t="s">
        <v>238</v>
      </c>
      <c r="H124" s="143">
        <v>720</v>
      </c>
      <c r="I124" s="144"/>
      <c r="J124" s="145">
        <f t="shared" ref="J124:J143" si="0">ROUND(I124*H124,2)</f>
        <v>0</v>
      </c>
      <c r="K124" s="146"/>
      <c r="L124" s="32"/>
      <c r="M124" s="147" t="s">
        <v>1</v>
      </c>
      <c r="N124" s="148" t="s">
        <v>41</v>
      </c>
      <c r="P124" s="149">
        <f t="shared" ref="P124:P143" si="1">O124*H124</f>
        <v>0</v>
      </c>
      <c r="Q124" s="149">
        <v>0</v>
      </c>
      <c r="R124" s="149">
        <f t="shared" ref="R124:R143" si="2">Q124*H124</f>
        <v>0</v>
      </c>
      <c r="S124" s="149">
        <v>0</v>
      </c>
      <c r="T124" s="150">
        <f t="shared" ref="T124:T143" si="3">S124*H124</f>
        <v>0</v>
      </c>
      <c r="AR124" s="151" t="s">
        <v>287</v>
      </c>
      <c r="AT124" s="151" t="s">
        <v>148</v>
      </c>
      <c r="AU124" s="151" t="s">
        <v>153</v>
      </c>
      <c r="AY124" s="17" t="s">
        <v>145</v>
      </c>
      <c r="BE124" s="152">
        <f t="shared" ref="BE124:BE143" si="4">IF(N124="základná",J124,0)</f>
        <v>0</v>
      </c>
      <c r="BF124" s="152">
        <f t="shared" ref="BF124:BF143" si="5">IF(N124="znížená",J124,0)</f>
        <v>0</v>
      </c>
      <c r="BG124" s="152">
        <f t="shared" ref="BG124:BG143" si="6">IF(N124="zákl. prenesená",J124,0)</f>
        <v>0</v>
      </c>
      <c r="BH124" s="152">
        <f t="shared" ref="BH124:BH143" si="7">IF(N124="zníž. prenesená",J124,0)</f>
        <v>0</v>
      </c>
      <c r="BI124" s="152">
        <f t="shared" ref="BI124:BI143" si="8">IF(N124="nulová",J124,0)</f>
        <v>0</v>
      </c>
      <c r="BJ124" s="17" t="s">
        <v>153</v>
      </c>
      <c r="BK124" s="152">
        <f t="shared" ref="BK124:BK143" si="9">ROUND(I124*H124,2)</f>
        <v>0</v>
      </c>
      <c r="BL124" s="17" t="s">
        <v>287</v>
      </c>
      <c r="BM124" s="151" t="s">
        <v>153</v>
      </c>
    </row>
    <row r="125" spans="2:65" s="1" customFormat="1" ht="24.2" customHeight="1">
      <c r="B125" s="32"/>
      <c r="C125" s="181" t="s">
        <v>153</v>
      </c>
      <c r="D125" s="181" t="s">
        <v>435</v>
      </c>
      <c r="E125" s="182" t="s">
        <v>1394</v>
      </c>
      <c r="F125" s="183" t="s">
        <v>1395</v>
      </c>
      <c r="G125" s="184" t="s">
        <v>238</v>
      </c>
      <c r="H125" s="185">
        <v>377.4</v>
      </c>
      <c r="I125" s="186"/>
      <c r="J125" s="187">
        <f t="shared" si="0"/>
        <v>0</v>
      </c>
      <c r="K125" s="188"/>
      <c r="L125" s="189"/>
      <c r="M125" s="190" t="s">
        <v>1</v>
      </c>
      <c r="N125" s="191" t="s">
        <v>41</v>
      </c>
      <c r="P125" s="149">
        <f t="shared" si="1"/>
        <v>0</v>
      </c>
      <c r="Q125" s="149">
        <v>4.0010598834128299E-5</v>
      </c>
      <c r="R125" s="149">
        <f t="shared" si="2"/>
        <v>1.510000000000002E-2</v>
      </c>
      <c r="S125" s="149">
        <v>0</v>
      </c>
      <c r="T125" s="150">
        <f t="shared" si="3"/>
        <v>0</v>
      </c>
      <c r="AR125" s="151" t="s">
        <v>474</v>
      </c>
      <c r="AT125" s="151" t="s">
        <v>435</v>
      </c>
      <c r="AU125" s="151" t="s">
        <v>153</v>
      </c>
      <c r="AY125" s="17" t="s">
        <v>145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7" t="s">
        <v>153</v>
      </c>
      <c r="BK125" s="152">
        <f t="shared" si="9"/>
        <v>0</v>
      </c>
      <c r="BL125" s="17" t="s">
        <v>287</v>
      </c>
      <c r="BM125" s="151" t="s">
        <v>152</v>
      </c>
    </row>
    <row r="126" spans="2:65" s="1" customFormat="1" ht="24.2" customHeight="1">
      <c r="B126" s="32"/>
      <c r="C126" s="181" t="s">
        <v>146</v>
      </c>
      <c r="D126" s="181" t="s">
        <v>435</v>
      </c>
      <c r="E126" s="182" t="s">
        <v>1396</v>
      </c>
      <c r="F126" s="183" t="s">
        <v>1397</v>
      </c>
      <c r="G126" s="184" t="s">
        <v>238</v>
      </c>
      <c r="H126" s="185">
        <v>63.24</v>
      </c>
      <c r="I126" s="186"/>
      <c r="J126" s="187">
        <f t="shared" si="0"/>
        <v>0</v>
      </c>
      <c r="K126" s="188"/>
      <c r="L126" s="189"/>
      <c r="M126" s="190" t="s">
        <v>1</v>
      </c>
      <c r="N126" s="191" t="s">
        <v>41</v>
      </c>
      <c r="P126" s="149">
        <f t="shared" si="1"/>
        <v>0</v>
      </c>
      <c r="Q126" s="149">
        <v>9.9620493358633794E-6</v>
      </c>
      <c r="R126" s="149">
        <f t="shared" si="2"/>
        <v>6.3000000000000013E-4</v>
      </c>
      <c r="S126" s="149">
        <v>0</v>
      </c>
      <c r="T126" s="150">
        <f t="shared" si="3"/>
        <v>0</v>
      </c>
      <c r="AR126" s="151" t="s">
        <v>474</v>
      </c>
      <c r="AT126" s="151" t="s">
        <v>435</v>
      </c>
      <c r="AU126" s="151" t="s">
        <v>153</v>
      </c>
      <c r="AY126" s="17" t="s">
        <v>145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7" t="s">
        <v>153</v>
      </c>
      <c r="BK126" s="152">
        <f t="shared" si="9"/>
        <v>0</v>
      </c>
      <c r="BL126" s="17" t="s">
        <v>287</v>
      </c>
      <c r="BM126" s="151" t="s">
        <v>185</v>
      </c>
    </row>
    <row r="127" spans="2:65" s="1" customFormat="1" ht="24.2" customHeight="1">
      <c r="B127" s="32"/>
      <c r="C127" s="181" t="s">
        <v>152</v>
      </c>
      <c r="D127" s="181" t="s">
        <v>435</v>
      </c>
      <c r="E127" s="182" t="s">
        <v>1398</v>
      </c>
      <c r="F127" s="183" t="s">
        <v>1399</v>
      </c>
      <c r="G127" s="184" t="s">
        <v>238</v>
      </c>
      <c r="H127" s="185">
        <v>105.06</v>
      </c>
      <c r="I127" s="186"/>
      <c r="J127" s="187">
        <f t="shared" si="0"/>
        <v>0</v>
      </c>
      <c r="K127" s="188"/>
      <c r="L127" s="189"/>
      <c r="M127" s="190" t="s">
        <v>1</v>
      </c>
      <c r="N127" s="191" t="s">
        <v>41</v>
      </c>
      <c r="P127" s="149">
        <f t="shared" si="1"/>
        <v>0</v>
      </c>
      <c r="Q127" s="149">
        <v>9.0043784504092905E-5</v>
      </c>
      <c r="R127" s="149">
        <f t="shared" si="2"/>
        <v>9.4600000000000014E-3</v>
      </c>
      <c r="S127" s="149">
        <v>0</v>
      </c>
      <c r="T127" s="150">
        <f t="shared" si="3"/>
        <v>0</v>
      </c>
      <c r="AR127" s="151" t="s">
        <v>474</v>
      </c>
      <c r="AT127" s="151" t="s">
        <v>435</v>
      </c>
      <c r="AU127" s="151" t="s">
        <v>153</v>
      </c>
      <c r="AY127" s="17" t="s">
        <v>145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7" t="s">
        <v>153</v>
      </c>
      <c r="BK127" s="152">
        <f t="shared" si="9"/>
        <v>0</v>
      </c>
      <c r="BL127" s="17" t="s">
        <v>287</v>
      </c>
      <c r="BM127" s="151" t="s">
        <v>201</v>
      </c>
    </row>
    <row r="128" spans="2:65" s="1" customFormat="1" ht="24.2" customHeight="1">
      <c r="B128" s="32"/>
      <c r="C128" s="181" t="s">
        <v>178</v>
      </c>
      <c r="D128" s="181" t="s">
        <v>435</v>
      </c>
      <c r="E128" s="182" t="s">
        <v>1400</v>
      </c>
      <c r="F128" s="183" t="s">
        <v>1401</v>
      </c>
      <c r="G128" s="184" t="s">
        <v>238</v>
      </c>
      <c r="H128" s="185">
        <v>20.399999999999999</v>
      </c>
      <c r="I128" s="186"/>
      <c r="J128" s="187">
        <f t="shared" si="0"/>
        <v>0</v>
      </c>
      <c r="K128" s="188"/>
      <c r="L128" s="189"/>
      <c r="M128" s="190" t="s">
        <v>1</v>
      </c>
      <c r="N128" s="191" t="s">
        <v>41</v>
      </c>
      <c r="P128" s="149">
        <f t="shared" si="1"/>
        <v>0</v>
      </c>
      <c r="Q128" s="149">
        <v>7.99019607843137E-5</v>
      </c>
      <c r="R128" s="149">
        <f t="shared" si="2"/>
        <v>1.6299999999999993E-3</v>
      </c>
      <c r="S128" s="149">
        <v>0</v>
      </c>
      <c r="T128" s="150">
        <f t="shared" si="3"/>
        <v>0</v>
      </c>
      <c r="AR128" s="151" t="s">
        <v>474</v>
      </c>
      <c r="AT128" s="151" t="s">
        <v>435</v>
      </c>
      <c r="AU128" s="151" t="s">
        <v>153</v>
      </c>
      <c r="AY128" s="17" t="s">
        <v>145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153</v>
      </c>
      <c r="BK128" s="152">
        <f t="shared" si="9"/>
        <v>0</v>
      </c>
      <c r="BL128" s="17" t="s">
        <v>287</v>
      </c>
      <c r="BM128" s="151" t="s">
        <v>228</v>
      </c>
    </row>
    <row r="129" spans="2:65" s="1" customFormat="1" ht="24.2" customHeight="1">
      <c r="B129" s="32"/>
      <c r="C129" s="139" t="s">
        <v>185</v>
      </c>
      <c r="D129" s="139" t="s">
        <v>148</v>
      </c>
      <c r="E129" s="140" t="s">
        <v>1402</v>
      </c>
      <c r="F129" s="141" t="s">
        <v>1403</v>
      </c>
      <c r="G129" s="142" t="s">
        <v>238</v>
      </c>
      <c r="H129" s="143">
        <v>42</v>
      </c>
      <c r="I129" s="144"/>
      <c r="J129" s="145">
        <f t="shared" si="0"/>
        <v>0</v>
      </c>
      <c r="K129" s="146"/>
      <c r="L129" s="32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287</v>
      </c>
      <c r="AT129" s="151" t="s">
        <v>148</v>
      </c>
      <c r="AU129" s="151" t="s">
        <v>153</v>
      </c>
      <c r="AY129" s="17" t="s">
        <v>145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153</v>
      </c>
      <c r="BK129" s="152">
        <f t="shared" si="9"/>
        <v>0</v>
      </c>
      <c r="BL129" s="17" t="s">
        <v>287</v>
      </c>
      <c r="BM129" s="151" t="s">
        <v>243</v>
      </c>
    </row>
    <row r="130" spans="2:65" s="1" customFormat="1" ht="24.2" customHeight="1">
      <c r="B130" s="32"/>
      <c r="C130" s="181" t="s">
        <v>194</v>
      </c>
      <c r="D130" s="181" t="s">
        <v>435</v>
      </c>
      <c r="E130" s="182" t="s">
        <v>1404</v>
      </c>
      <c r="F130" s="183" t="s">
        <v>1405</v>
      </c>
      <c r="G130" s="184" t="s">
        <v>238</v>
      </c>
      <c r="H130" s="185">
        <v>30.6</v>
      </c>
      <c r="I130" s="186"/>
      <c r="J130" s="187">
        <f t="shared" si="0"/>
        <v>0</v>
      </c>
      <c r="K130" s="188"/>
      <c r="L130" s="189"/>
      <c r="M130" s="190" t="s">
        <v>1</v>
      </c>
      <c r="N130" s="191" t="s">
        <v>41</v>
      </c>
      <c r="P130" s="149">
        <f t="shared" si="1"/>
        <v>0</v>
      </c>
      <c r="Q130" s="149">
        <v>3.98692810457516E-5</v>
      </c>
      <c r="R130" s="149">
        <f t="shared" si="2"/>
        <v>1.2199999999999991E-3</v>
      </c>
      <c r="S130" s="149">
        <v>0</v>
      </c>
      <c r="T130" s="150">
        <f t="shared" si="3"/>
        <v>0</v>
      </c>
      <c r="AR130" s="151" t="s">
        <v>474</v>
      </c>
      <c r="AT130" s="151" t="s">
        <v>435</v>
      </c>
      <c r="AU130" s="151" t="s">
        <v>153</v>
      </c>
      <c r="AY130" s="17" t="s">
        <v>145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153</v>
      </c>
      <c r="BK130" s="152">
        <f t="shared" si="9"/>
        <v>0</v>
      </c>
      <c r="BL130" s="17" t="s">
        <v>287</v>
      </c>
      <c r="BM130" s="151" t="s">
        <v>272</v>
      </c>
    </row>
    <row r="131" spans="2:65" s="1" customFormat="1" ht="24.2" customHeight="1">
      <c r="B131" s="32"/>
      <c r="C131" s="181" t="s">
        <v>201</v>
      </c>
      <c r="D131" s="181" t="s">
        <v>435</v>
      </c>
      <c r="E131" s="182" t="s">
        <v>1406</v>
      </c>
      <c r="F131" s="183" t="s">
        <v>1407</v>
      </c>
      <c r="G131" s="184" t="s">
        <v>238</v>
      </c>
      <c r="H131" s="185">
        <v>12.24</v>
      </c>
      <c r="I131" s="186"/>
      <c r="J131" s="187">
        <f t="shared" si="0"/>
        <v>0</v>
      </c>
      <c r="K131" s="188"/>
      <c r="L131" s="189"/>
      <c r="M131" s="190" t="s">
        <v>1</v>
      </c>
      <c r="N131" s="191" t="s">
        <v>41</v>
      </c>
      <c r="P131" s="149">
        <f t="shared" si="1"/>
        <v>0</v>
      </c>
      <c r="Q131" s="149">
        <v>2.8022875816993502E-4</v>
      </c>
      <c r="R131" s="149">
        <f t="shared" si="2"/>
        <v>3.4300000000000047E-3</v>
      </c>
      <c r="S131" s="149">
        <v>0</v>
      </c>
      <c r="T131" s="150">
        <f t="shared" si="3"/>
        <v>0</v>
      </c>
      <c r="AR131" s="151" t="s">
        <v>474</v>
      </c>
      <c r="AT131" s="151" t="s">
        <v>435</v>
      </c>
      <c r="AU131" s="151" t="s">
        <v>153</v>
      </c>
      <c r="AY131" s="17" t="s">
        <v>145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153</v>
      </c>
      <c r="BK131" s="152">
        <f t="shared" si="9"/>
        <v>0</v>
      </c>
      <c r="BL131" s="17" t="s">
        <v>287</v>
      </c>
      <c r="BM131" s="151" t="s">
        <v>287</v>
      </c>
    </row>
    <row r="132" spans="2:65" s="1" customFormat="1" ht="24.2" customHeight="1">
      <c r="B132" s="32"/>
      <c r="C132" s="139" t="s">
        <v>208</v>
      </c>
      <c r="D132" s="139" t="s">
        <v>148</v>
      </c>
      <c r="E132" s="140" t="s">
        <v>1408</v>
      </c>
      <c r="F132" s="141" t="s">
        <v>1409</v>
      </c>
      <c r="G132" s="142" t="s">
        <v>238</v>
      </c>
      <c r="H132" s="143">
        <v>243</v>
      </c>
      <c r="I132" s="144"/>
      <c r="J132" s="145">
        <f t="shared" si="0"/>
        <v>0</v>
      </c>
      <c r="K132" s="146"/>
      <c r="L132" s="32"/>
      <c r="M132" s="147" t="s">
        <v>1</v>
      </c>
      <c r="N132" s="148" t="s">
        <v>41</v>
      </c>
      <c r="P132" s="149">
        <f t="shared" si="1"/>
        <v>0</v>
      </c>
      <c r="Q132" s="149">
        <v>2.0000000000000002E-5</v>
      </c>
      <c r="R132" s="149">
        <f t="shared" si="2"/>
        <v>4.8600000000000006E-3</v>
      </c>
      <c r="S132" s="149">
        <v>0</v>
      </c>
      <c r="T132" s="150">
        <f t="shared" si="3"/>
        <v>0</v>
      </c>
      <c r="AR132" s="151" t="s">
        <v>287</v>
      </c>
      <c r="AT132" s="151" t="s">
        <v>148</v>
      </c>
      <c r="AU132" s="151" t="s">
        <v>153</v>
      </c>
      <c r="AY132" s="17" t="s">
        <v>145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153</v>
      </c>
      <c r="BK132" s="152">
        <f t="shared" si="9"/>
        <v>0</v>
      </c>
      <c r="BL132" s="17" t="s">
        <v>287</v>
      </c>
      <c r="BM132" s="151" t="s">
        <v>296</v>
      </c>
    </row>
    <row r="133" spans="2:65" s="1" customFormat="1" ht="24.2" customHeight="1">
      <c r="B133" s="32"/>
      <c r="C133" s="181" t="s">
        <v>228</v>
      </c>
      <c r="D133" s="181" t="s">
        <v>435</v>
      </c>
      <c r="E133" s="182" t="s">
        <v>1410</v>
      </c>
      <c r="F133" s="183" t="s">
        <v>1411</v>
      </c>
      <c r="G133" s="184" t="s">
        <v>238</v>
      </c>
      <c r="H133" s="185">
        <v>132.6</v>
      </c>
      <c r="I133" s="186"/>
      <c r="J133" s="187">
        <f t="shared" si="0"/>
        <v>0</v>
      </c>
      <c r="K133" s="188"/>
      <c r="L133" s="189"/>
      <c r="M133" s="190" t="s">
        <v>1</v>
      </c>
      <c r="N133" s="191" t="s">
        <v>41</v>
      </c>
      <c r="P133" s="149">
        <f t="shared" si="1"/>
        <v>0</v>
      </c>
      <c r="Q133" s="149">
        <v>6.99849170437406E-5</v>
      </c>
      <c r="R133" s="149">
        <f t="shared" si="2"/>
        <v>9.2800000000000035E-3</v>
      </c>
      <c r="S133" s="149">
        <v>0</v>
      </c>
      <c r="T133" s="150">
        <f t="shared" si="3"/>
        <v>0</v>
      </c>
      <c r="AR133" s="151" t="s">
        <v>474</v>
      </c>
      <c r="AT133" s="151" t="s">
        <v>435</v>
      </c>
      <c r="AU133" s="151" t="s">
        <v>153</v>
      </c>
      <c r="AY133" s="17" t="s">
        <v>145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153</v>
      </c>
      <c r="BK133" s="152">
        <f t="shared" si="9"/>
        <v>0</v>
      </c>
      <c r="BL133" s="17" t="s">
        <v>287</v>
      </c>
      <c r="BM133" s="151" t="s">
        <v>7</v>
      </c>
    </row>
    <row r="134" spans="2:65" s="1" customFormat="1" ht="24.2" customHeight="1">
      <c r="B134" s="32"/>
      <c r="C134" s="181" t="s">
        <v>235</v>
      </c>
      <c r="D134" s="181" t="s">
        <v>435</v>
      </c>
      <c r="E134" s="182" t="s">
        <v>1412</v>
      </c>
      <c r="F134" s="183" t="s">
        <v>1413</v>
      </c>
      <c r="G134" s="184" t="s">
        <v>238</v>
      </c>
      <c r="H134" s="185">
        <v>28.56</v>
      </c>
      <c r="I134" s="186"/>
      <c r="J134" s="187">
        <f t="shared" si="0"/>
        <v>0</v>
      </c>
      <c r="K134" s="188"/>
      <c r="L134" s="189"/>
      <c r="M134" s="190" t="s">
        <v>1</v>
      </c>
      <c r="N134" s="191" t="s">
        <v>41</v>
      </c>
      <c r="P134" s="149">
        <f t="shared" si="1"/>
        <v>0</v>
      </c>
      <c r="Q134" s="149">
        <v>1.01540616246499E-5</v>
      </c>
      <c r="R134" s="149">
        <f t="shared" si="2"/>
        <v>2.9000000000000114E-4</v>
      </c>
      <c r="S134" s="149">
        <v>0</v>
      </c>
      <c r="T134" s="150">
        <f t="shared" si="3"/>
        <v>0</v>
      </c>
      <c r="AR134" s="151" t="s">
        <v>474</v>
      </c>
      <c r="AT134" s="151" t="s">
        <v>435</v>
      </c>
      <c r="AU134" s="151" t="s">
        <v>153</v>
      </c>
      <c r="AY134" s="17" t="s">
        <v>145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153</v>
      </c>
      <c r="BK134" s="152">
        <f t="shared" si="9"/>
        <v>0</v>
      </c>
      <c r="BL134" s="17" t="s">
        <v>287</v>
      </c>
      <c r="BM134" s="151" t="s">
        <v>420</v>
      </c>
    </row>
    <row r="135" spans="2:65" s="1" customFormat="1" ht="24.2" customHeight="1">
      <c r="B135" s="32"/>
      <c r="C135" s="181" t="s">
        <v>243</v>
      </c>
      <c r="D135" s="181" t="s">
        <v>435</v>
      </c>
      <c r="E135" s="182" t="s">
        <v>1414</v>
      </c>
      <c r="F135" s="183" t="s">
        <v>1415</v>
      </c>
      <c r="G135" s="184" t="s">
        <v>238</v>
      </c>
      <c r="H135" s="185">
        <v>86.7</v>
      </c>
      <c r="I135" s="186"/>
      <c r="J135" s="187">
        <f t="shared" si="0"/>
        <v>0</v>
      </c>
      <c r="K135" s="188"/>
      <c r="L135" s="189"/>
      <c r="M135" s="190" t="s">
        <v>1</v>
      </c>
      <c r="N135" s="191" t="s">
        <v>41</v>
      </c>
      <c r="P135" s="149">
        <f t="shared" si="1"/>
        <v>0</v>
      </c>
      <c r="Q135" s="149">
        <v>1.9953863898500601E-5</v>
      </c>
      <c r="R135" s="149">
        <f t="shared" si="2"/>
        <v>1.7300000000000022E-3</v>
      </c>
      <c r="S135" s="149">
        <v>0</v>
      </c>
      <c r="T135" s="150">
        <f t="shared" si="3"/>
        <v>0</v>
      </c>
      <c r="AR135" s="151" t="s">
        <v>474</v>
      </c>
      <c r="AT135" s="151" t="s">
        <v>435</v>
      </c>
      <c r="AU135" s="151" t="s">
        <v>153</v>
      </c>
      <c r="AY135" s="17" t="s">
        <v>145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153</v>
      </c>
      <c r="BK135" s="152">
        <f t="shared" si="9"/>
        <v>0</v>
      </c>
      <c r="BL135" s="17" t="s">
        <v>287</v>
      </c>
      <c r="BM135" s="151" t="s">
        <v>434</v>
      </c>
    </row>
    <row r="136" spans="2:65" s="1" customFormat="1" ht="21.75" customHeight="1">
      <c r="B136" s="32"/>
      <c r="C136" s="139" t="s">
        <v>250</v>
      </c>
      <c r="D136" s="139" t="s">
        <v>148</v>
      </c>
      <c r="E136" s="140" t="s">
        <v>1416</v>
      </c>
      <c r="F136" s="141" t="s">
        <v>1417</v>
      </c>
      <c r="G136" s="142" t="s">
        <v>238</v>
      </c>
      <c r="H136" s="143">
        <v>52</v>
      </c>
      <c r="I136" s="144"/>
      <c r="J136" s="145">
        <f t="shared" si="0"/>
        <v>0</v>
      </c>
      <c r="K136" s="146"/>
      <c r="L136" s="32"/>
      <c r="M136" s="147" t="s">
        <v>1</v>
      </c>
      <c r="N136" s="148" t="s">
        <v>41</v>
      </c>
      <c r="P136" s="149">
        <f t="shared" si="1"/>
        <v>0</v>
      </c>
      <c r="Q136" s="149">
        <v>4.0000000000000003E-5</v>
      </c>
      <c r="R136" s="149">
        <f t="shared" si="2"/>
        <v>2.0800000000000003E-3</v>
      </c>
      <c r="S136" s="149">
        <v>0</v>
      </c>
      <c r="T136" s="150">
        <f t="shared" si="3"/>
        <v>0</v>
      </c>
      <c r="AR136" s="151" t="s">
        <v>287</v>
      </c>
      <c r="AT136" s="151" t="s">
        <v>148</v>
      </c>
      <c r="AU136" s="151" t="s">
        <v>153</v>
      </c>
      <c r="AY136" s="17" t="s">
        <v>145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7" t="s">
        <v>153</v>
      </c>
      <c r="BK136" s="152">
        <f t="shared" si="9"/>
        <v>0</v>
      </c>
      <c r="BL136" s="17" t="s">
        <v>287</v>
      </c>
      <c r="BM136" s="151" t="s">
        <v>447</v>
      </c>
    </row>
    <row r="137" spans="2:65" s="1" customFormat="1" ht="24.2" customHeight="1">
      <c r="B137" s="32"/>
      <c r="C137" s="181" t="s">
        <v>272</v>
      </c>
      <c r="D137" s="181" t="s">
        <v>435</v>
      </c>
      <c r="E137" s="182" t="s">
        <v>1418</v>
      </c>
      <c r="F137" s="183" t="s">
        <v>1419</v>
      </c>
      <c r="G137" s="184" t="s">
        <v>238</v>
      </c>
      <c r="H137" s="185">
        <v>30.6</v>
      </c>
      <c r="I137" s="186"/>
      <c r="J137" s="187">
        <f t="shared" si="0"/>
        <v>0</v>
      </c>
      <c r="K137" s="188"/>
      <c r="L137" s="189"/>
      <c r="M137" s="190" t="s">
        <v>1</v>
      </c>
      <c r="N137" s="191" t="s">
        <v>41</v>
      </c>
      <c r="P137" s="149">
        <f t="shared" si="1"/>
        <v>0</v>
      </c>
      <c r="Q137" s="149">
        <v>3.0065359477124199E-5</v>
      </c>
      <c r="R137" s="149">
        <f t="shared" si="2"/>
        <v>9.2000000000000057E-4</v>
      </c>
      <c r="S137" s="149">
        <v>0</v>
      </c>
      <c r="T137" s="150">
        <f t="shared" si="3"/>
        <v>0</v>
      </c>
      <c r="AR137" s="151" t="s">
        <v>474</v>
      </c>
      <c r="AT137" s="151" t="s">
        <v>435</v>
      </c>
      <c r="AU137" s="151" t="s">
        <v>153</v>
      </c>
      <c r="AY137" s="17" t="s">
        <v>145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7" t="s">
        <v>153</v>
      </c>
      <c r="BK137" s="152">
        <f t="shared" si="9"/>
        <v>0</v>
      </c>
      <c r="BL137" s="17" t="s">
        <v>287</v>
      </c>
      <c r="BM137" s="151" t="s">
        <v>455</v>
      </c>
    </row>
    <row r="138" spans="2:65" s="1" customFormat="1" ht="24.2" customHeight="1">
      <c r="B138" s="32"/>
      <c r="C138" s="181" t="s">
        <v>282</v>
      </c>
      <c r="D138" s="181" t="s">
        <v>435</v>
      </c>
      <c r="E138" s="182" t="s">
        <v>1420</v>
      </c>
      <c r="F138" s="183" t="s">
        <v>1421</v>
      </c>
      <c r="G138" s="184" t="s">
        <v>238</v>
      </c>
      <c r="H138" s="185">
        <v>2.04</v>
      </c>
      <c r="I138" s="186"/>
      <c r="J138" s="187">
        <f t="shared" si="0"/>
        <v>0</v>
      </c>
      <c r="K138" s="188"/>
      <c r="L138" s="189"/>
      <c r="M138" s="190" t="s">
        <v>1</v>
      </c>
      <c r="N138" s="191" t="s">
        <v>41</v>
      </c>
      <c r="P138" s="149">
        <f t="shared" si="1"/>
        <v>0</v>
      </c>
      <c r="Q138" s="149">
        <v>5.8823529411764701E-5</v>
      </c>
      <c r="R138" s="149">
        <f t="shared" si="2"/>
        <v>1.1999999999999999E-4</v>
      </c>
      <c r="S138" s="149">
        <v>0</v>
      </c>
      <c r="T138" s="150">
        <f t="shared" si="3"/>
        <v>0</v>
      </c>
      <c r="AR138" s="151" t="s">
        <v>474</v>
      </c>
      <c r="AT138" s="151" t="s">
        <v>435</v>
      </c>
      <c r="AU138" s="151" t="s">
        <v>153</v>
      </c>
      <c r="AY138" s="17" t="s">
        <v>145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7" t="s">
        <v>153</v>
      </c>
      <c r="BK138" s="152">
        <f t="shared" si="9"/>
        <v>0</v>
      </c>
      <c r="BL138" s="17" t="s">
        <v>287</v>
      </c>
      <c r="BM138" s="151" t="s">
        <v>464</v>
      </c>
    </row>
    <row r="139" spans="2:65" s="1" customFormat="1" ht="24.2" customHeight="1">
      <c r="B139" s="32"/>
      <c r="C139" s="181" t="s">
        <v>287</v>
      </c>
      <c r="D139" s="181" t="s">
        <v>435</v>
      </c>
      <c r="E139" s="182" t="s">
        <v>1422</v>
      </c>
      <c r="F139" s="183" t="s">
        <v>1423</v>
      </c>
      <c r="G139" s="184" t="s">
        <v>238</v>
      </c>
      <c r="H139" s="185">
        <v>20.399999999999999</v>
      </c>
      <c r="I139" s="186"/>
      <c r="J139" s="187">
        <f t="shared" si="0"/>
        <v>0</v>
      </c>
      <c r="K139" s="188"/>
      <c r="L139" s="189"/>
      <c r="M139" s="190" t="s">
        <v>1</v>
      </c>
      <c r="N139" s="191" t="s">
        <v>41</v>
      </c>
      <c r="P139" s="149">
        <f t="shared" si="1"/>
        <v>0</v>
      </c>
      <c r="Q139" s="149">
        <v>4.01960784313725E-5</v>
      </c>
      <c r="R139" s="149">
        <f t="shared" si="2"/>
        <v>8.199999999999989E-4</v>
      </c>
      <c r="S139" s="149">
        <v>0</v>
      </c>
      <c r="T139" s="150">
        <f t="shared" si="3"/>
        <v>0</v>
      </c>
      <c r="AR139" s="151" t="s">
        <v>474</v>
      </c>
      <c r="AT139" s="151" t="s">
        <v>435</v>
      </c>
      <c r="AU139" s="151" t="s">
        <v>153</v>
      </c>
      <c r="AY139" s="17" t="s">
        <v>145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7" t="s">
        <v>153</v>
      </c>
      <c r="BK139" s="152">
        <f t="shared" si="9"/>
        <v>0</v>
      </c>
      <c r="BL139" s="17" t="s">
        <v>287</v>
      </c>
      <c r="BM139" s="151" t="s">
        <v>474</v>
      </c>
    </row>
    <row r="140" spans="2:65" s="1" customFormat="1" ht="21.75" customHeight="1">
      <c r="B140" s="32"/>
      <c r="C140" s="139" t="s">
        <v>292</v>
      </c>
      <c r="D140" s="139" t="s">
        <v>148</v>
      </c>
      <c r="E140" s="140" t="s">
        <v>1424</v>
      </c>
      <c r="F140" s="141" t="s">
        <v>1425</v>
      </c>
      <c r="G140" s="142" t="s">
        <v>238</v>
      </c>
      <c r="H140" s="143">
        <v>38</v>
      </c>
      <c r="I140" s="144"/>
      <c r="J140" s="145">
        <f t="shared" si="0"/>
        <v>0</v>
      </c>
      <c r="K140" s="146"/>
      <c r="L140" s="32"/>
      <c r="M140" s="147" t="s">
        <v>1</v>
      </c>
      <c r="N140" s="148" t="s">
        <v>41</v>
      </c>
      <c r="P140" s="149">
        <f t="shared" si="1"/>
        <v>0</v>
      </c>
      <c r="Q140" s="149">
        <v>5.0000000000000002E-5</v>
      </c>
      <c r="R140" s="149">
        <f t="shared" si="2"/>
        <v>1.9E-3</v>
      </c>
      <c r="S140" s="149">
        <v>0</v>
      </c>
      <c r="T140" s="150">
        <f t="shared" si="3"/>
        <v>0</v>
      </c>
      <c r="AR140" s="151" t="s">
        <v>287</v>
      </c>
      <c r="AT140" s="151" t="s">
        <v>148</v>
      </c>
      <c r="AU140" s="151" t="s">
        <v>153</v>
      </c>
      <c r="AY140" s="17" t="s">
        <v>145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7" t="s">
        <v>153</v>
      </c>
      <c r="BK140" s="152">
        <f t="shared" si="9"/>
        <v>0</v>
      </c>
      <c r="BL140" s="17" t="s">
        <v>287</v>
      </c>
      <c r="BM140" s="151" t="s">
        <v>560</v>
      </c>
    </row>
    <row r="141" spans="2:65" s="1" customFormat="1" ht="33" customHeight="1">
      <c r="B141" s="32"/>
      <c r="C141" s="181" t="s">
        <v>296</v>
      </c>
      <c r="D141" s="181" t="s">
        <v>435</v>
      </c>
      <c r="E141" s="182" t="s">
        <v>1426</v>
      </c>
      <c r="F141" s="183" t="s">
        <v>1427</v>
      </c>
      <c r="G141" s="184" t="s">
        <v>238</v>
      </c>
      <c r="H141" s="185">
        <v>30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41</v>
      </c>
      <c r="P141" s="149">
        <f t="shared" si="1"/>
        <v>0</v>
      </c>
      <c r="Q141" s="149">
        <v>1.8000000000000001E-4</v>
      </c>
      <c r="R141" s="149">
        <f t="shared" si="2"/>
        <v>5.4000000000000003E-3</v>
      </c>
      <c r="S141" s="149">
        <v>0</v>
      </c>
      <c r="T141" s="150">
        <f t="shared" si="3"/>
        <v>0</v>
      </c>
      <c r="AR141" s="151" t="s">
        <v>474</v>
      </c>
      <c r="AT141" s="151" t="s">
        <v>435</v>
      </c>
      <c r="AU141" s="151" t="s">
        <v>153</v>
      </c>
      <c r="AY141" s="17" t="s">
        <v>145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7" t="s">
        <v>153</v>
      </c>
      <c r="BK141" s="152">
        <f t="shared" si="9"/>
        <v>0</v>
      </c>
      <c r="BL141" s="17" t="s">
        <v>287</v>
      </c>
      <c r="BM141" s="151" t="s">
        <v>576</v>
      </c>
    </row>
    <row r="142" spans="2:65" s="1" customFormat="1" ht="33" customHeight="1">
      <c r="B142" s="32"/>
      <c r="C142" s="181" t="s">
        <v>345</v>
      </c>
      <c r="D142" s="181" t="s">
        <v>435</v>
      </c>
      <c r="E142" s="182" t="s">
        <v>1428</v>
      </c>
      <c r="F142" s="183" t="s">
        <v>1429</v>
      </c>
      <c r="G142" s="184" t="s">
        <v>238</v>
      </c>
      <c r="H142" s="185">
        <v>10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41</v>
      </c>
      <c r="P142" s="149">
        <f t="shared" si="1"/>
        <v>0</v>
      </c>
      <c r="Q142" s="149">
        <v>1.2999999999999999E-4</v>
      </c>
      <c r="R142" s="149">
        <f t="shared" si="2"/>
        <v>1.2999999999999999E-3</v>
      </c>
      <c r="S142" s="149">
        <v>0</v>
      </c>
      <c r="T142" s="150">
        <f t="shared" si="3"/>
        <v>0</v>
      </c>
      <c r="AR142" s="151" t="s">
        <v>474</v>
      </c>
      <c r="AT142" s="151" t="s">
        <v>435</v>
      </c>
      <c r="AU142" s="151" t="s">
        <v>153</v>
      </c>
      <c r="AY142" s="17" t="s">
        <v>145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7" t="s">
        <v>153</v>
      </c>
      <c r="BK142" s="152">
        <f t="shared" si="9"/>
        <v>0</v>
      </c>
      <c r="BL142" s="17" t="s">
        <v>287</v>
      </c>
      <c r="BM142" s="151" t="s">
        <v>674</v>
      </c>
    </row>
    <row r="143" spans="2:65" s="1" customFormat="1" ht="24.2" customHeight="1">
      <c r="B143" s="32"/>
      <c r="C143" s="139" t="s">
        <v>7</v>
      </c>
      <c r="D143" s="139" t="s">
        <v>148</v>
      </c>
      <c r="E143" s="140" t="s">
        <v>1430</v>
      </c>
      <c r="F143" s="141" t="s">
        <v>955</v>
      </c>
      <c r="G143" s="142" t="s">
        <v>868</v>
      </c>
      <c r="H143" s="143">
        <v>0.06</v>
      </c>
      <c r="I143" s="144"/>
      <c r="J143" s="145">
        <f t="shared" si="0"/>
        <v>0</v>
      </c>
      <c r="K143" s="146"/>
      <c r="L143" s="32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287</v>
      </c>
      <c r="AT143" s="151" t="s">
        <v>148</v>
      </c>
      <c r="AU143" s="151" t="s">
        <v>153</v>
      </c>
      <c r="AY143" s="17" t="s">
        <v>145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7" t="s">
        <v>153</v>
      </c>
      <c r="BK143" s="152">
        <f t="shared" si="9"/>
        <v>0</v>
      </c>
      <c r="BL143" s="17" t="s">
        <v>287</v>
      </c>
      <c r="BM143" s="151" t="s">
        <v>687</v>
      </c>
    </row>
    <row r="144" spans="2:65" s="11" customFormat="1" ht="22.9" customHeight="1">
      <c r="B144" s="127"/>
      <c r="D144" s="128" t="s">
        <v>74</v>
      </c>
      <c r="E144" s="137" t="s">
        <v>1431</v>
      </c>
      <c r="F144" s="137" t="s">
        <v>1432</v>
      </c>
      <c r="I144" s="130"/>
      <c r="J144" s="138">
        <f>BK144</f>
        <v>0</v>
      </c>
      <c r="L144" s="127"/>
      <c r="M144" s="132"/>
      <c r="P144" s="133">
        <f>SUM(P145:P157)</f>
        <v>0</v>
      </c>
      <c r="R144" s="133">
        <f>SUM(R145:R157)</f>
        <v>0.5280800000000001</v>
      </c>
      <c r="T144" s="134">
        <f>SUM(T145:T157)</f>
        <v>0</v>
      </c>
      <c r="AR144" s="128" t="s">
        <v>153</v>
      </c>
      <c r="AT144" s="135" t="s">
        <v>74</v>
      </c>
      <c r="AU144" s="135" t="s">
        <v>83</v>
      </c>
      <c r="AY144" s="128" t="s">
        <v>145</v>
      </c>
      <c r="BK144" s="136">
        <f>SUM(BK145:BK157)</f>
        <v>0</v>
      </c>
    </row>
    <row r="145" spans="2:65" s="1" customFormat="1" ht="24.2" customHeight="1">
      <c r="B145" s="32"/>
      <c r="C145" s="139" t="s">
        <v>408</v>
      </c>
      <c r="D145" s="139" t="s">
        <v>148</v>
      </c>
      <c r="E145" s="140" t="s">
        <v>1433</v>
      </c>
      <c r="F145" s="141" t="s">
        <v>1434</v>
      </c>
      <c r="G145" s="142" t="s">
        <v>238</v>
      </c>
      <c r="H145" s="143">
        <v>107</v>
      </c>
      <c r="I145" s="144"/>
      <c r="J145" s="145">
        <f t="shared" ref="J145:J157" si="10">ROUND(I145*H145,2)</f>
        <v>0</v>
      </c>
      <c r="K145" s="146"/>
      <c r="L145" s="32"/>
      <c r="M145" s="147" t="s">
        <v>1</v>
      </c>
      <c r="N145" s="148" t="s">
        <v>41</v>
      </c>
      <c r="P145" s="149">
        <f t="shared" ref="P145:P157" si="11">O145*H145</f>
        <v>0</v>
      </c>
      <c r="Q145" s="149">
        <v>7.2999999999999996E-4</v>
      </c>
      <c r="R145" s="149">
        <f t="shared" ref="R145:R157" si="12">Q145*H145</f>
        <v>7.8109999999999999E-2</v>
      </c>
      <c r="S145" s="149">
        <v>0</v>
      </c>
      <c r="T145" s="150">
        <f t="shared" ref="T145:T157" si="13">S145*H145</f>
        <v>0</v>
      </c>
      <c r="AR145" s="151" t="s">
        <v>287</v>
      </c>
      <c r="AT145" s="151" t="s">
        <v>148</v>
      </c>
      <c r="AU145" s="151" t="s">
        <v>153</v>
      </c>
      <c r="AY145" s="17" t="s">
        <v>145</v>
      </c>
      <c r="BE145" s="152">
        <f t="shared" ref="BE145:BE157" si="14">IF(N145="základná",J145,0)</f>
        <v>0</v>
      </c>
      <c r="BF145" s="152">
        <f t="shared" ref="BF145:BF157" si="15">IF(N145="znížená",J145,0)</f>
        <v>0</v>
      </c>
      <c r="BG145" s="152">
        <f t="shared" ref="BG145:BG157" si="16">IF(N145="zákl. prenesená",J145,0)</f>
        <v>0</v>
      </c>
      <c r="BH145" s="152">
        <f t="shared" ref="BH145:BH157" si="17">IF(N145="zníž. prenesená",J145,0)</f>
        <v>0</v>
      </c>
      <c r="BI145" s="152">
        <f t="shared" ref="BI145:BI157" si="18">IF(N145="nulová",J145,0)</f>
        <v>0</v>
      </c>
      <c r="BJ145" s="17" t="s">
        <v>153</v>
      </c>
      <c r="BK145" s="152">
        <f t="shared" ref="BK145:BK157" si="19">ROUND(I145*H145,2)</f>
        <v>0</v>
      </c>
      <c r="BL145" s="17" t="s">
        <v>287</v>
      </c>
      <c r="BM145" s="151" t="s">
        <v>703</v>
      </c>
    </row>
    <row r="146" spans="2:65" s="1" customFormat="1" ht="24.2" customHeight="1">
      <c r="B146" s="32"/>
      <c r="C146" s="139" t="s">
        <v>420</v>
      </c>
      <c r="D146" s="139" t="s">
        <v>148</v>
      </c>
      <c r="E146" s="140" t="s">
        <v>1435</v>
      </c>
      <c r="F146" s="141" t="s">
        <v>1436</v>
      </c>
      <c r="G146" s="142" t="s">
        <v>238</v>
      </c>
      <c r="H146" s="143">
        <v>55</v>
      </c>
      <c r="I146" s="144"/>
      <c r="J146" s="145">
        <f t="shared" si="10"/>
        <v>0</v>
      </c>
      <c r="K146" s="146"/>
      <c r="L146" s="32"/>
      <c r="M146" s="147" t="s">
        <v>1</v>
      </c>
      <c r="N146" s="148" t="s">
        <v>41</v>
      </c>
      <c r="P146" s="149">
        <f t="shared" si="11"/>
        <v>0</v>
      </c>
      <c r="Q146" s="149">
        <v>8.3000000000000001E-4</v>
      </c>
      <c r="R146" s="149">
        <f t="shared" si="12"/>
        <v>4.5650000000000003E-2</v>
      </c>
      <c r="S146" s="149">
        <v>0</v>
      </c>
      <c r="T146" s="150">
        <f t="shared" si="13"/>
        <v>0</v>
      </c>
      <c r="AR146" s="151" t="s">
        <v>287</v>
      </c>
      <c r="AT146" s="151" t="s">
        <v>148</v>
      </c>
      <c r="AU146" s="151" t="s">
        <v>153</v>
      </c>
      <c r="AY146" s="17" t="s">
        <v>145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7" t="s">
        <v>153</v>
      </c>
      <c r="BK146" s="152">
        <f t="shared" si="19"/>
        <v>0</v>
      </c>
      <c r="BL146" s="17" t="s">
        <v>287</v>
      </c>
      <c r="BM146" s="151" t="s">
        <v>716</v>
      </c>
    </row>
    <row r="147" spans="2:65" s="1" customFormat="1" ht="24.2" customHeight="1">
      <c r="B147" s="32"/>
      <c r="C147" s="139" t="s">
        <v>428</v>
      </c>
      <c r="D147" s="139" t="s">
        <v>148</v>
      </c>
      <c r="E147" s="140" t="s">
        <v>1437</v>
      </c>
      <c r="F147" s="141" t="s">
        <v>1438</v>
      </c>
      <c r="G147" s="142" t="s">
        <v>238</v>
      </c>
      <c r="H147" s="143">
        <v>32</v>
      </c>
      <c r="I147" s="144"/>
      <c r="J147" s="145">
        <f t="shared" si="10"/>
        <v>0</v>
      </c>
      <c r="K147" s="146"/>
      <c r="L147" s="32"/>
      <c r="M147" s="147" t="s">
        <v>1</v>
      </c>
      <c r="N147" s="148" t="s">
        <v>41</v>
      </c>
      <c r="P147" s="149">
        <f t="shared" si="11"/>
        <v>0</v>
      </c>
      <c r="Q147" s="149">
        <v>1.5E-3</v>
      </c>
      <c r="R147" s="149">
        <f t="shared" si="12"/>
        <v>4.8000000000000001E-2</v>
      </c>
      <c r="S147" s="149">
        <v>0</v>
      </c>
      <c r="T147" s="150">
        <f t="shared" si="13"/>
        <v>0</v>
      </c>
      <c r="AR147" s="151" t="s">
        <v>287</v>
      </c>
      <c r="AT147" s="151" t="s">
        <v>148</v>
      </c>
      <c r="AU147" s="151" t="s">
        <v>153</v>
      </c>
      <c r="AY147" s="17" t="s">
        <v>145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7" t="s">
        <v>153</v>
      </c>
      <c r="BK147" s="152">
        <f t="shared" si="19"/>
        <v>0</v>
      </c>
      <c r="BL147" s="17" t="s">
        <v>287</v>
      </c>
      <c r="BM147" s="151" t="s">
        <v>731</v>
      </c>
    </row>
    <row r="148" spans="2:65" s="1" customFormat="1" ht="24.2" customHeight="1">
      <c r="B148" s="32"/>
      <c r="C148" s="139" t="s">
        <v>434</v>
      </c>
      <c r="D148" s="139" t="s">
        <v>148</v>
      </c>
      <c r="E148" s="140" t="s">
        <v>1439</v>
      </c>
      <c r="F148" s="141" t="s">
        <v>1440</v>
      </c>
      <c r="G148" s="142" t="s">
        <v>238</v>
      </c>
      <c r="H148" s="143">
        <v>80</v>
      </c>
      <c r="I148" s="144"/>
      <c r="J148" s="145">
        <f t="shared" si="10"/>
        <v>0</v>
      </c>
      <c r="K148" s="146"/>
      <c r="L148" s="32"/>
      <c r="M148" s="147" t="s">
        <v>1</v>
      </c>
      <c r="N148" s="148" t="s">
        <v>41</v>
      </c>
      <c r="P148" s="149">
        <f t="shared" si="11"/>
        <v>0</v>
      </c>
      <c r="Q148" s="149">
        <v>1.4999999999999999E-4</v>
      </c>
      <c r="R148" s="149">
        <f t="shared" si="12"/>
        <v>1.1999999999999999E-2</v>
      </c>
      <c r="S148" s="149">
        <v>0</v>
      </c>
      <c r="T148" s="150">
        <f t="shared" si="13"/>
        <v>0</v>
      </c>
      <c r="AR148" s="151" t="s">
        <v>287</v>
      </c>
      <c r="AT148" s="151" t="s">
        <v>148</v>
      </c>
      <c r="AU148" s="151" t="s">
        <v>153</v>
      </c>
      <c r="AY148" s="17" t="s">
        <v>145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7" t="s">
        <v>153</v>
      </c>
      <c r="BK148" s="152">
        <f t="shared" si="19"/>
        <v>0</v>
      </c>
      <c r="BL148" s="17" t="s">
        <v>287</v>
      </c>
      <c r="BM148" s="151" t="s">
        <v>834</v>
      </c>
    </row>
    <row r="149" spans="2:65" s="1" customFormat="1" ht="33" customHeight="1">
      <c r="B149" s="32"/>
      <c r="C149" s="181" t="s">
        <v>439</v>
      </c>
      <c r="D149" s="181" t="s">
        <v>435</v>
      </c>
      <c r="E149" s="182" t="s">
        <v>1441</v>
      </c>
      <c r="F149" s="183" t="s">
        <v>1442</v>
      </c>
      <c r="G149" s="184" t="s">
        <v>162</v>
      </c>
      <c r="H149" s="185">
        <v>80</v>
      </c>
      <c r="I149" s="186"/>
      <c r="J149" s="187">
        <f t="shared" si="10"/>
        <v>0</v>
      </c>
      <c r="K149" s="188"/>
      <c r="L149" s="189"/>
      <c r="M149" s="190" t="s">
        <v>1</v>
      </c>
      <c r="N149" s="191" t="s">
        <v>41</v>
      </c>
      <c r="P149" s="149">
        <f t="shared" si="11"/>
        <v>0</v>
      </c>
      <c r="Q149" s="149">
        <v>1.81E-3</v>
      </c>
      <c r="R149" s="149">
        <f t="shared" si="12"/>
        <v>0.14479999999999998</v>
      </c>
      <c r="S149" s="149">
        <v>0</v>
      </c>
      <c r="T149" s="150">
        <f t="shared" si="13"/>
        <v>0</v>
      </c>
      <c r="AR149" s="151" t="s">
        <v>474</v>
      </c>
      <c r="AT149" s="151" t="s">
        <v>435</v>
      </c>
      <c r="AU149" s="151" t="s">
        <v>153</v>
      </c>
      <c r="AY149" s="17" t="s">
        <v>145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7" t="s">
        <v>153</v>
      </c>
      <c r="BK149" s="152">
        <f t="shared" si="19"/>
        <v>0</v>
      </c>
      <c r="BL149" s="17" t="s">
        <v>287</v>
      </c>
      <c r="BM149" s="151" t="s">
        <v>870</v>
      </c>
    </row>
    <row r="150" spans="2:65" s="1" customFormat="1" ht="24.2" customHeight="1">
      <c r="B150" s="32"/>
      <c r="C150" s="139" t="s">
        <v>447</v>
      </c>
      <c r="D150" s="139" t="s">
        <v>148</v>
      </c>
      <c r="E150" s="140" t="s">
        <v>1443</v>
      </c>
      <c r="F150" s="141" t="s">
        <v>1444</v>
      </c>
      <c r="G150" s="142" t="s">
        <v>238</v>
      </c>
      <c r="H150" s="143">
        <v>135</v>
      </c>
      <c r="I150" s="144"/>
      <c r="J150" s="145">
        <f t="shared" si="10"/>
        <v>0</v>
      </c>
      <c r="K150" s="146"/>
      <c r="L150" s="32"/>
      <c r="M150" s="147" t="s">
        <v>1</v>
      </c>
      <c r="N150" s="148" t="s">
        <v>41</v>
      </c>
      <c r="P150" s="149">
        <f t="shared" si="11"/>
        <v>0</v>
      </c>
      <c r="Q150" s="149">
        <v>1E-4</v>
      </c>
      <c r="R150" s="149">
        <f t="shared" si="12"/>
        <v>1.35E-2</v>
      </c>
      <c r="S150" s="149">
        <v>0</v>
      </c>
      <c r="T150" s="150">
        <f t="shared" si="13"/>
        <v>0</v>
      </c>
      <c r="AR150" s="151" t="s">
        <v>287</v>
      </c>
      <c r="AT150" s="151" t="s">
        <v>148</v>
      </c>
      <c r="AU150" s="151" t="s">
        <v>153</v>
      </c>
      <c r="AY150" s="17" t="s">
        <v>145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7" t="s">
        <v>153</v>
      </c>
      <c r="BK150" s="152">
        <f t="shared" si="19"/>
        <v>0</v>
      </c>
      <c r="BL150" s="17" t="s">
        <v>287</v>
      </c>
      <c r="BM150" s="151" t="s">
        <v>878</v>
      </c>
    </row>
    <row r="151" spans="2:65" s="1" customFormat="1" ht="33" customHeight="1">
      <c r="B151" s="32"/>
      <c r="C151" s="181" t="s">
        <v>451</v>
      </c>
      <c r="D151" s="181" t="s">
        <v>435</v>
      </c>
      <c r="E151" s="182" t="s">
        <v>1445</v>
      </c>
      <c r="F151" s="183" t="s">
        <v>1446</v>
      </c>
      <c r="G151" s="184" t="s">
        <v>162</v>
      </c>
      <c r="H151" s="185">
        <v>135</v>
      </c>
      <c r="I151" s="186"/>
      <c r="J151" s="187">
        <f t="shared" si="10"/>
        <v>0</v>
      </c>
      <c r="K151" s="188"/>
      <c r="L151" s="189"/>
      <c r="M151" s="190" t="s">
        <v>1</v>
      </c>
      <c r="N151" s="191" t="s">
        <v>41</v>
      </c>
      <c r="P151" s="149">
        <f t="shared" si="11"/>
        <v>0</v>
      </c>
      <c r="Q151" s="149">
        <v>1.34E-3</v>
      </c>
      <c r="R151" s="149">
        <f t="shared" si="12"/>
        <v>0.18090000000000001</v>
      </c>
      <c r="S151" s="149">
        <v>0</v>
      </c>
      <c r="T151" s="150">
        <f t="shared" si="13"/>
        <v>0</v>
      </c>
      <c r="AR151" s="151" t="s">
        <v>474</v>
      </c>
      <c r="AT151" s="151" t="s">
        <v>435</v>
      </c>
      <c r="AU151" s="151" t="s">
        <v>153</v>
      </c>
      <c r="AY151" s="17" t="s">
        <v>145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7" t="s">
        <v>153</v>
      </c>
      <c r="BK151" s="152">
        <f t="shared" si="19"/>
        <v>0</v>
      </c>
      <c r="BL151" s="17" t="s">
        <v>287</v>
      </c>
      <c r="BM151" s="151" t="s">
        <v>887</v>
      </c>
    </row>
    <row r="152" spans="2:65" s="1" customFormat="1" ht="24.2" customHeight="1">
      <c r="B152" s="32"/>
      <c r="C152" s="139" t="s">
        <v>455</v>
      </c>
      <c r="D152" s="139" t="s">
        <v>148</v>
      </c>
      <c r="E152" s="140" t="s">
        <v>1447</v>
      </c>
      <c r="F152" s="141" t="s">
        <v>1448</v>
      </c>
      <c r="G152" s="142" t="s">
        <v>162</v>
      </c>
      <c r="H152" s="143">
        <v>43</v>
      </c>
      <c r="I152" s="144"/>
      <c r="J152" s="145">
        <f t="shared" si="10"/>
        <v>0</v>
      </c>
      <c r="K152" s="146"/>
      <c r="L152" s="32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287</v>
      </c>
      <c r="AT152" s="151" t="s">
        <v>148</v>
      </c>
      <c r="AU152" s="151" t="s">
        <v>153</v>
      </c>
      <c r="AY152" s="17" t="s">
        <v>145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7" t="s">
        <v>153</v>
      </c>
      <c r="BK152" s="152">
        <f t="shared" si="19"/>
        <v>0</v>
      </c>
      <c r="BL152" s="17" t="s">
        <v>287</v>
      </c>
      <c r="BM152" s="151" t="s">
        <v>898</v>
      </c>
    </row>
    <row r="153" spans="2:65" s="1" customFormat="1" ht="24.2" customHeight="1">
      <c r="B153" s="32"/>
      <c r="C153" s="139" t="s">
        <v>460</v>
      </c>
      <c r="D153" s="139" t="s">
        <v>148</v>
      </c>
      <c r="E153" s="140" t="s">
        <v>1449</v>
      </c>
      <c r="F153" s="141" t="s">
        <v>1450</v>
      </c>
      <c r="G153" s="142" t="s">
        <v>162</v>
      </c>
      <c r="H153" s="143">
        <v>44</v>
      </c>
      <c r="I153" s="144"/>
      <c r="J153" s="145">
        <f t="shared" si="10"/>
        <v>0</v>
      </c>
      <c r="K153" s="146"/>
      <c r="L153" s="32"/>
      <c r="M153" s="147" t="s">
        <v>1</v>
      </c>
      <c r="N153" s="148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287</v>
      </c>
      <c r="AT153" s="151" t="s">
        <v>148</v>
      </c>
      <c r="AU153" s="151" t="s">
        <v>153</v>
      </c>
      <c r="AY153" s="17" t="s">
        <v>145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7" t="s">
        <v>153</v>
      </c>
      <c r="BK153" s="152">
        <f t="shared" si="19"/>
        <v>0</v>
      </c>
      <c r="BL153" s="17" t="s">
        <v>287</v>
      </c>
      <c r="BM153" s="151" t="s">
        <v>911</v>
      </c>
    </row>
    <row r="154" spans="2:65" s="1" customFormat="1" ht="24.2" customHeight="1">
      <c r="B154" s="32"/>
      <c r="C154" s="139" t="s">
        <v>464</v>
      </c>
      <c r="D154" s="139" t="s">
        <v>148</v>
      </c>
      <c r="E154" s="140" t="s">
        <v>1451</v>
      </c>
      <c r="F154" s="141" t="s">
        <v>1452</v>
      </c>
      <c r="G154" s="142" t="s">
        <v>162</v>
      </c>
      <c r="H154" s="143">
        <v>39</v>
      </c>
      <c r="I154" s="144"/>
      <c r="J154" s="145">
        <f t="shared" si="10"/>
        <v>0</v>
      </c>
      <c r="K154" s="146"/>
      <c r="L154" s="32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287</v>
      </c>
      <c r="AT154" s="151" t="s">
        <v>148</v>
      </c>
      <c r="AU154" s="151" t="s">
        <v>153</v>
      </c>
      <c r="AY154" s="17" t="s">
        <v>145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7" t="s">
        <v>153</v>
      </c>
      <c r="BK154" s="152">
        <f t="shared" si="19"/>
        <v>0</v>
      </c>
      <c r="BL154" s="17" t="s">
        <v>287</v>
      </c>
      <c r="BM154" s="151" t="s">
        <v>922</v>
      </c>
    </row>
    <row r="155" spans="2:65" s="1" customFormat="1" ht="16.5" customHeight="1">
      <c r="B155" s="32"/>
      <c r="C155" s="139" t="s">
        <v>469</v>
      </c>
      <c r="D155" s="139" t="s">
        <v>148</v>
      </c>
      <c r="E155" s="140" t="s">
        <v>1453</v>
      </c>
      <c r="F155" s="141" t="s">
        <v>1454</v>
      </c>
      <c r="G155" s="142" t="s">
        <v>162</v>
      </c>
      <c r="H155" s="143">
        <v>8</v>
      </c>
      <c r="I155" s="144"/>
      <c r="J155" s="145">
        <f t="shared" si="10"/>
        <v>0</v>
      </c>
      <c r="K155" s="146"/>
      <c r="L155" s="32"/>
      <c r="M155" s="147" t="s">
        <v>1</v>
      </c>
      <c r="N155" s="148" t="s">
        <v>41</v>
      </c>
      <c r="P155" s="149">
        <f t="shared" si="11"/>
        <v>0</v>
      </c>
      <c r="Q155" s="149">
        <v>6.4000000000000005E-4</v>
      </c>
      <c r="R155" s="149">
        <f t="shared" si="12"/>
        <v>5.1200000000000004E-3</v>
      </c>
      <c r="S155" s="149">
        <v>0</v>
      </c>
      <c r="T155" s="150">
        <f t="shared" si="13"/>
        <v>0</v>
      </c>
      <c r="AR155" s="151" t="s">
        <v>287</v>
      </c>
      <c r="AT155" s="151" t="s">
        <v>148</v>
      </c>
      <c r="AU155" s="151" t="s">
        <v>153</v>
      </c>
      <c r="AY155" s="17" t="s">
        <v>145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7" t="s">
        <v>153</v>
      </c>
      <c r="BK155" s="152">
        <f t="shared" si="19"/>
        <v>0</v>
      </c>
      <c r="BL155" s="17" t="s">
        <v>287</v>
      </c>
      <c r="BM155" s="151" t="s">
        <v>935</v>
      </c>
    </row>
    <row r="156" spans="2:65" s="1" customFormat="1" ht="24.2" customHeight="1">
      <c r="B156" s="32"/>
      <c r="C156" s="139" t="s">
        <v>474</v>
      </c>
      <c r="D156" s="139" t="s">
        <v>148</v>
      </c>
      <c r="E156" s="140" t="s">
        <v>1455</v>
      </c>
      <c r="F156" s="141" t="s">
        <v>1456</v>
      </c>
      <c r="G156" s="142" t="s">
        <v>238</v>
      </c>
      <c r="H156" s="143">
        <v>409</v>
      </c>
      <c r="I156" s="144"/>
      <c r="J156" s="145">
        <f t="shared" si="10"/>
        <v>0</v>
      </c>
      <c r="K156" s="146"/>
      <c r="L156" s="32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287</v>
      </c>
      <c r="AT156" s="151" t="s">
        <v>148</v>
      </c>
      <c r="AU156" s="151" t="s">
        <v>153</v>
      </c>
      <c r="AY156" s="17" t="s">
        <v>145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7" t="s">
        <v>153</v>
      </c>
      <c r="BK156" s="152">
        <f t="shared" si="19"/>
        <v>0</v>
      </c>
      <c r="BL156" s="17" t="s">
        <v>287</v>
      </c>
      <c r="BM156" s="151" t="s">
        <v>948</v>
      </c>
    </row>
    <row r="157" spans="2:65" s="1" customFormat="1" ht="24.2" customHeight="1">
      <c r="B157" s="32"/>
      <c r="C157" s="139" t="s">
        <v>479</v>
      </c>
      <c r="D157" s="139" t="s">
        <v>148</v>
      </c>
      <c r="E157" s="140" t="s">
        <v>1457</v>
      </c>
      <c r="F157" s="141" t="s">
        <v>1458</v>
      </c>
      <c r="G157" s="142" t="s">
        <v>868</v>
      </c>
      <c r="H157" s="143">
        <v>0.52800000000000002</v>
      </c>
      <c r="I157" s="144"/>
      <c r="J157" s="145">
        <f t="shared" si="10"/>
        <v>0</v>
      </c>
      <c r="K157" s="146"/>
      <c r="L157" s="32"/>
      <c r="M157" s="147" t="s">
        <v>1</v>
      </c>
      <c r="N157" s="148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287</v>
      </c>
      <c r="AT157" s="151" t="s">
        <v>148</v>
      </c>
      <c r="AU157" s="151" t="s">
        <v>153</v>
      </c>
      <c r="AY157" s="17" t="s">
        <v>145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7" t="s">
        <v>153</v>
      </c>
      <c r="BK157" s="152">
        <f t="shared" si="19"/>
        <v>0</v>
      </c>
      <c r="BL157" s="17" t="s">
        <v>287</v>
      </c>
      <c r="BM157" s="151" t="s">
        <v>959</v>
      </c>
    </row>
    <row r="158" spans="2:65" s="11" customFormat="1" ht="22.9" customHeight="1">
      <c r="B158" s="127"/>
      <c r="D158" s="128" t="s">
        <v>74</v>
      </c>
      <c r="E158" s="137" t="s">
        <v>1459</v>
      </c>
      <c r="F158" s="137" t="s">
        <v>1460</v>
      </c>
      <c r="I158" s="130"/>
      <c r="J158" s="138">
        <f>BK158</f>
        <v>0</v>
      </c>
      <c r="L158" s="127"/>
      <c r="M158" s="132"/>
      <c r="P158" s="133">
        <f>SUM(P159:P187)</f>
        <v>0</v>
      </c>
      <c r="R158" s="133">
        <f>SUM(R159:R187)</f>
        <v>1.7555400000000001</v>
      </c>
      <c r="T158" s="134">
        <f>SUM(T159:T187)</f>
        <v>0</v>
      </c>
      <c r="AR158" s="128" t="s">
        <v>153</v>
      </c>
      <c r="AT158" s="135" t="s">
        <v>74</v>
      </c>
      <c r="AU158" s="135" t="s">
        <v>83</v>
      </c>
      <c r="AY158" s="128" t="s">
        <v>145</v>
      </c>
      <c r="BK158" s="136">
        <f>SUM(BK159:BK187)</f>
        <v>0</v>
      </c>
    </row>
    <row r="159" spans="2:65" s="1" customFormat="1" ht="33" customHeight="1">
      <c r="B159" s="32"/>
      <c r="C159" s="139" t="s">
        <v>560</v>
      </c>
      <c r="D159" s="139" t="s">
        <v>148</v>
      </c>
      <c r="E159" s="140" t="s">
        <v>1461</v>
      </c>
      <c r="F159" s="141" t="s">
        <v>1462</v>
      </c>
      <c r="G159" s="142" t="s">
        <v>238</v>
      </c>
      <c r="H159" s="143">
        <v>85</v>
      </c>
      <c r="I159" s="144"/>
      <c r="J159" s="145">
        <f t="shared" ref="J159:J187" si="20">ROUND(I159*H159,2)</f>
        <v>0</v>
      </c>
      <c r="K159" s="146"/>
      <c r="L159" s="32"/>
      <c r="M159" s="147" t="s">
        <v>1</v>
      </c>
      <c r="N159" s="148" t="s">
        <v>41</v>
      </c>
      <c r="P159" s="149">
        <f t="shared" ref="P159:P187" si="21">O159*H159</f>
        <v>0</v>
      </c>
      <c r="Q159" s="149">
        <v>6.5700000000000003E-3</v>
      </c>
      <c r="R159" s="149">
        <f t="shared" ref="R159:R187" si="22">Q159*H159</f>
        <v>0.55845</v>
      </c>
      <c r="S159" s="149">
        <v>0</v>
      </c>
      <c r="T159" s="150">
        <f t="shared" ref="T159:T187" si="23">S159*H159</f>
        <v>0</v>
      </c>
      <c r="AR159" s="151" t="s">
        <v>287</v>
      </c>
      <c r="AT159" s="151" t="s">
        <v>148</v>
      </c>
      <c r="AU159" s="151" t="s">
        <v>153</v>
      </c>
      <c r="AY159" s="17" t="s">
        <v>145</v>
      </c>
      <c r="BE159" s="152">
        <f t="shared" ref="BE159:BE187" si="24">IF(N159="základná",J159,0)</f>
        <v>0</v>
      </c>
      <c r="BF159" s="152">
        <f t="shared" ref="BF159:BF187" si="25">IF(N159="znížená",J159,0)</f>
        <v>0</v>
      </c>
      <c r="BG159" s="152">
        <f t="shared" ref="BG159:BG187" si="26">IF(N159="zákl. prenesená",J159,0)</f>
        <v>0</v>
      </c>
      <c r="BH159" s="152">
        <f t="shared" ref="BH159:BH187" si="27">IF(N159="zníž. prenesená",J159,0)</f>
        <v>0</v>
      </c>
      <c r="BI159" s="152">
        <f t="shared" ref="BI159:BI187" si="28">IF(N159="nulová",J159,0)</f>
        <v>0</v>
      </c>
      <c r="BJ159" s="17" t="s">
        <v>153</v>
      </c>
      <c r="BK159" s="152">
        <f t="shared" ref="BK159:BK187" si="29">ROUND(I159*H159,2)</f>
        <v>0</v>
      </c>
      <c r="BL159" s="17" t="s">
        <v>287</v>
      </c>
      <c r="BM159" s="151" t="s">
        <v>969</v>
      </c>
    </row>
    <row r="160" spans="2:65" s="1" customFormat="1" ht="24.2" customHeight="1">
      <c r="B160" s="32"/>
      <c r="C160" s="139" t="s">
        <v>568</v>
      </c>
      <c r="D160" s="139" t="s">
        <v>148</v>
      </c>
      <c r="E160" s="140" t="s">
        <v>1463</v>
      </c>
      <c r="F160" s="141" t="s">
        <v>1464</v>
      </c>
      <c r="G160" s="142" t="s">
        <v>238</v>
      </c>
      <c r="H160" s="143">
        <v>500</v>
      </c>
      <c r="I160" s="144"/>
      <c r="J160" s="145">
        <f t="shared" si="20"/>
        <v>0</v>
      </c>
      <c r="K160" s="146"/>
      <c r="L160" s="32"/>
      <c r="M160" s="147" t="s">
        <v>1</v>
      </c>
      <c r="N160" s="148" t="s">
        <v>41</v>
      </c>
      <c r="P160" s="149">
        <f t="shared" si="21"/>
        <v>0</v>
      </c>
      <c r="Q160" s="149">
        <v>7.6000000000000004E-4</v>
      </c>
      <c r="R160" s="149">
        <f t="shared" si="22"/>
        <v>0.38</v>
      </c>
      <c r="S160" s="149">
        <v>0</v>
      </c>
      <c r="T160" s="150">
        <f t="shared" si="23"/>
        <v>0</v>
      </c>
      <c r="AR160" s="151" t="s">
        <v>287</v>
      </c>
      <c r="AT160" s="151" t="s">
        <v>148</v>
      </c>
      <c r="AU160" s="151" t="s">
        <v>153</v>
      </c>
      <c r="AY160" s="17" t="s">
        <v>145</v>
      </c>
      <c r="BE160" s="152">
        <f t="shared" si="24"/>
        <v>0</v>
      </c>
      <c r="BF160" s="152">
        <f t="shared" si="25"/>
        <v>0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7" t="s">
        <v>153</v>
      </c>
      <c r="BK160" s="152">
        <f t="shared" si="29"/>
        <v>0</v>
      </c>
      <c r="BL160" s="17" t="s">
        <v>287</v>
      </c>
      <c r="BM160" s="151" t="s">
        <v>980</v>
      </c>
    </row>
    <row r="161" spans="2:65" s="1" customFormat="1" ht="24.2" customHeight="1">
      <c r="B161" s="32"/>
      <c r="C161" s="139" t="s">
        <v>576</v>
      </c>
      <c r="D161" s="139" t="s">
        <v>148</v>
      </c>
      <c r="E161" s="140" t="s">
        <v>1465</v>
      </c>
      <c r="F161" s="141" t="s">
        <v>1466</v>
      </c>
      <c r="G161" s="142" t="s">
        <v>238</v>
      </c>
      <c r="H161" s="143">
        <v>120</v>
      </c>
      <c r="I161" s="144"/>
      <c r="J161" s="145">
        <f t="shared" si="20"/>
        <v>0</v>
      </c>
      <c r="K161" s="146"/>
      <c r="L161" s="32"/>
      <c r="M161" s="147" t="s">
        <v>1</v>
      </c>
      <c r="N161" s="148" t="s">
        <v>41</v>
      </c>
      <c r="P161" s="149">
        <f t="shared" si="21"/>
        <v>0</v>
      </c>
      <c r="Q161" s="149">
        <v>8.9999999999999998E-4</v>
      </c>
      <c r="R161" s="149">
        <f t="shared" si="22"/>
        <v>0.108</v>
      </c>
      <c r="S161" s="149">
        <v>0</v>
      </c>
      <c r="T161" s="150">
        <f t="shared" si="23"/>
        <v>0</v>
      </c>
      <c r="AR161" s="151" t="s">
        <v>287</v>
      </c>
      <c r="AT161" s="151" t="s">
        <v>148</v>
      </c>
      <c r="AU161" s="151" t="s">
        <v>153</v>
      </c>
      <c r="AY161" s="17" t="s">
        <v>145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7" t="s">
        <v>153</v>
      </c>
      <c r="BK161" s="152">
        <f t="shared" si="29"/>
        <v>0</v>
      </c>
      <c r="BL161" s="17" t="s">
        <v>287</v>
      </c>
      <c r="BM161" s="151" t="s">
        <v>990</v>
      </c>
    </row>
    <row r="162" spans="2:65" s="1" customFormat="1" ht="24.2" customHeight="1">
      <c r="B162" s="32"/>
      <c r="C162" s="139" t="s">
        <v>666</v>
      </c>
      <c r="D162" s="139" t="s">
        <v>148</v>
      </c>
      <c r="E162" s="140" t="s">
        <v>1467</v>
      </c>
      <c r="F162" s="141" t="s">
        <v>1468</v>
      </c>
      <c r="G162" s="142" t="s">
        <v>238</v>
      </c>
      <c r="H162" s="143">
        <v>190</v>
      </c>
      <c r="I162" s="144"/>
      <c r="J162" s="145">
        <f t="shared" si="20"/>
        <v>0</v>
      </c>
      <c r="K162" s="146"/>
      <c r="L162" s="32"/>
      <c r="M162" s="147" t="s">
        <v>1</v>
      </c>
      <c r="N162" s="148" t="s">
        <v>41</v>
      </c>
      <c r="P162" s="149">
        <f t="shared" si="21"/>
        <v>0</v>
      </c>
      <c r="Q162" s="149">
        <v>1.0200000000000001E-3</v>
      </c>
      <c r="R162" s="149">
        <f t="shared" si="22"/>
        <v>0.19380000000000003</v>
      </c>
      <c r="S162" s="149">
        <v>0</v>
      </c>
      <c r="T162" s="150">
        <f t="shared" si="23"/>
        <v>0</v>
      </c>
      <c r="AR162" s="151" t="s">
        <v>287</v>
      </c>
      <c r="AT162" s="151" t="s">
        <v>148</v>
      </c>
      <c r="AU162" s="151" t="s">
        <v>153</v>
      </c>
      <c r="AY162" s="17" t="s">
        <v>145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7" t="s">
        <v>153</v>
      </c>
      <c r="BK162" s="152">
        <f t="shared" si="29"/>
        <v>0</v>
      </c>
      <c r="BL162" s="17" t="s">
        <v>287</v>
      </c>
      <c r="BM162" s="151" t="s">
        <v>1043</v>
      </c>
    </row>
    <row r="163" spans="2:65" s="1" customFormat="1" ht="24.2" customHeight="1">
      <c r="B163" s="32"/>
      <c r="C163" s="139" t="s">
        <v>674</v>
      </c>
      <c r="D163" s="139" t="s">
        <v>148</v>
      </c>
      <c r="E163" s="140" t="s">
        <v>1469</v>
      </c>
      <c r="F163" s="141" t="s">
        <v>1470</v>
      </c>
      <c r="G163" s="142" t="s">
        <v>238</v>
      </c>
      <c r="H163" s="143">
        <v>40</v>
      </c>
      <c r="I163" s="144"/>
      <c r="J163" s="145">
        <f t="shared" si="20"/>
        <v>0</v>
      </c>
      <c r="K163" s="146"/>
      <c r="L163" s="32"/>
      <c r="M163" s="147" t="s">
        <v>1</v>
      </c>
      <c r="N163" s="148" t="s">
        <v>41</v>
      </c>
      <c r="P163" s="149">
        <f t="shared" si="21"/>
        <v>0</v>
      </c>
      <c r="Q163" s="149">
        <v>1.1199999999999999E-3</v>
      </c>
      <c r="R163" s="149">
        <f t="shared" si="22"/>
        <v>4.4799999999999993E-2</v>
      </c>
      <c r="S163" s="149">
        <v>0</v>
      </c>
      <c r="T163" s="150">
        <f t="shared" si="23"/>
        <v>0</v>
      </c>
      <c r="AR163" s="151" t="s">
        <v>287</v>
      </c>
      <c r="AT163" s="151" t="s">
        <v>148</v>
      </c>
      <c r="AU163" s="151" t="s">
        <v>153</v>
      </c>
      <c r="AY163" s="17" t="s">
        <v>145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7" t="s">
        <v>153</v>
      </c>
      <c r="BK163" s="152">
        <f t="shared" si="29"/>
        <v>0</v>
      </c>
      <c r="BL163" s="17" t="s">
        <v>287</v>
      </c>
      <c r="BM163" s="151" t="s">
        <v>1058</v>
      </c>
    </row>
    <row r="164" spans="2:65" s="1" customFormat="1" ht="24.2" customHeight="1">
      <c r="B164" s="32"/>
      <c r="C164" s="139" t="s">
        <v>682</v>
      </c>
      <c r="D164" s="139" t="s">
        <v>148</v>
      </c>
      <c r="E164" s="140" t="s">
        <v>1471</v>
      </c>
      <c r="F164" s="141" t="s">
        <v>1472</v>
      </c>
      <c r="G164" s="142" t="s">
        <v>238</v>
      </c>
      <c r="H164" s="143">
        <v>60</v>
      </c>
      <c r="I164" s="144"/>
      <c r="J164" s="145">
        <f t="shared" si="20"/>
        <v>0</v>
      </c>
      <c r="K164" s="146"/>
      <c r="L164" s="32"/>
      <c r="M164" s="147" t="s">
        <v>1</v>
      </c>
      <c r="N164" s="148" t="s">
        <v>41</v>
      </c>
      <c r="P164" s="149">
        <f t="shared" si="21"/>
        <v>0</v>
      </c>
      <c r="Q164" s="149">
        <v>9.7999999999999997E-4</v>
      </c>
      <c r="R164" s="149">
        <f t="shared" si="22"/>
        <v>5.8799999999999998E-2</v>
      </c>
      <c r="S164" s="149">
        <v>0</v>
      </c>
      <c r="T164" s="150">
        <f t="shared" si="23"/>
        <v>0</v>
      </c>
      <c r="AR164" s="151" t="s">
        <v>287</v>
      </c>
      <c r="AT164" s="151" t="s">
        <v>148</v>
      </c>
      <c r="AU164" s="151" t="s">
        <v>153</v>
      </c>
      <c r="AY164" s="17" t="s">
        <v>145</v>
      </c>
      <c r="BE164" s="152">
        <f t="shared" si="24"/>
        <v>0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7" t="s">
        <v>153</v>
      </c>
      <c r="BK164" s="152">
        <f t="shared" si="29"/>
        <v>0</v>
      </c>
      <c r="BL164" s="17" t="s">
        <v>287</v>
      </c>
      <c r="BM164" s="151" t="s">
        <v>1066</v>
      </c>
    </row>
    <row r="165" spans="2:65" s="1" customFormat="1" ht="24.2" customHeight="1">
      <c r="B165" s="32"/>
      <c r="C165" s="139" t="s">
        <v>687</v>
      </c>
      <c r="D165" s="139" t="s">
        <v>148</v>
      </c>
      <c r="E165" s="140" t="s">
        <v>1473</v>
      </c>
      <c r="F165" s="141" t="s">
        <v>1474</v>
      </c>
      <c r="G165" s="142" t="s">
        <v>238</v>
      </c>
      <c r="H165" s="143">
        <v>20</v>
      </c>
      <c r="I165" s="144"/>
      <c r="J165" s="145">
        <f t="shared" si="20"/>
        <v>0</v>
      </c>
      <c r="K165" s="146"/>
      <c r="L165" s="32"/>
      <c r="M165" s="147" t="s">
        <v>1</v>
      </c>
      <c r="N165" s="148" t="s">
        <v>41</v>
      </c>
      <c r="P165" s="149">
        <f t="shared" si="21"/>
        <v>0</v>
      </c>
      <c r="Q165" s="149">
        <v>1.0399999999999999E-3</v>
      </c>
      <c r="R165" s="149">
        <f t="shared" si="22"/>
        <v>2.0799999999999999E-2</v>
      </c>
      <c r="S165" s="149">
        <v>0</v>
      </c>
      <c r="T165" s="150">
        <f t="shared" si="23"/>
        <v>0</v>
      </c>
      <c r="AR165" s="151" t="s">
        <v>287</v>
      </c>
      <c r="AT165" s="151" t="s">
        <v>148</v>
      </c>
      <c r="AU165" s="151" t="s">
        <v>153</v>
      </c>
      <c r="AY165" s="17" t="s">
        <v>145</v>
      </c>
      <c r="BE165" s="152">
        <f t="shared" si="24"/>
        <v>0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7" t="s">
        <v>153</v>
      </c>
      <c r="BK165" s="152">
        <f t="shared" si="29"/>
        <v>0</v>
      </c>
      <c r="BL165" s="17" t="s">
        <v>287</v>
      </c>
      <c r="BM165" s="151" t="s">
        <v>1078</v>
      </c>
    </row>
    <row r="166" spans="2:65" s="1" customFormat="1" ht="24.2" customHeight="1">
      <c r="B166" s="32"/>
      <c r="C166" s="139" t="s">
        <v>695</v>
      </c>
      <c r="D166" s="139" t="s">
        <v>148</v>
      </c>
      <c r="E166" s="140" t="s">
        <v>1475</v>
      </c>
      <c r="F166" s="141" t="s">
        <v>1476</v>
      </c>
      <c r="G166" s="142" t="s">
        <v>162</v>
      </c>
      <c r="H166" s="143">
        <v>16</v>
      </c>
      <c r="I166" s="144"/>
      <c r="J166" s="145">
        <f t="shared" si="20"/>
        <v>0</v>
      </c>
      <c r="K166" s="146"/>
      <c r="L166" s="32"/>
      <c r="M166" s="147" t="s">
        <v>1</v>
      </c>
      <c r="N166" s="148" t="s">
        <v>41</v>
      </c>
      <c r="P166" s="149">
        <f t="shared" si="21"/>
        <v>0</v>
      </c>
      <c r="Q166" s="149">
        <v>2.0000000000000002E-5</v>
      </c>
      <c r="R166" s="149">
        <f t="shared" si="22"/>
        <v>3.2000000000000003E-4</v>
      </c>
      <c r="S166" s="149">
        <v>0</v>
      </c>
      <c r="T166" s="150">
        <f t="shared" si="23"/>
        <v>0</v>
      </c>
      <c r="AR166" s="151" t="s">
        <v>287</v>
      </c>
      <c r="AT166" s="151" t="s">
        <v>148</v>
      </c>
      <c r="AU166" s="151" t="s">
        <v>153</v>
      </c>
      <c r="AY166" s="17" t="s">
        <v>145</v>
      </c>
      <c r="BE166" s="152">
        <f t="shared" si="24"/>
        <v>0</v>
      </c>
      <c r="BF166" s="152">
        <f t="shared" si="25"/>
        <v>0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7" t="s">
        <v>153</v>
      </c>
      <c r="BK166" s="152">
        <f t="shared" si="29"/>
        <v>0</v>
      </c>
      <c r="BL166" s="17" t="s">
        <v>287</v>
      </c>
      <c r="BM166" s="151" t="s">
        <v>1086</v>
      </c>
    </row>
    <row r="167" spans="2:65" s="1" customFormat="1" ht="24.2" customHeight="1">
      <c r="B167" s="32"/>
      <c r="C167" s="181" t="s">
        <v>703</v>
      </c>
      <c r="D167" s="181" t="s">
        <v>435</v>
      </c>
      <c r="E167" s="182" t="s">
        <v>1477</v>
      </c>
      <c r="F167" s="183" t="s">
        <v>1478</v>
      </c>
      <c r="G167" s="184" t="s">
        <v>162</v>
      </c>
      <c r="H167" s="185">
        <v>16</v>
      </c>
      <c r="I167" s="186"/>
      <c r="J167" s="187">
        <f t="shared" si="20"/>
        <v>0</v>
      </c>
      <c r="K167" s="188"/>
      <c r="L167" s="189"/>
      <c r="M167" s="190" t="s">
        <v>1</v>
      </c>
      <c r="N167" s="191" t="s">
        <v>41</v>
      </c>
      <c r="P167" s="149">
        <f t="shared" si="21"/>
        <v>0</v>
      </c>
      <c r="Q167" s="149">
        <v>3.1875000000000002E-5</v>
      </c>
      <c r="R167" s="149">
        <f t="shared" si="22"/>
        <v>5.1000000000000004E-4</v>
      </c>
      <c r="S167" s="149">
        <v>0</v>
      </c>
      <c r="T167" s="150">
        <f t="shared" si="23"/>
        <v>0</v>
      </c>
      <c r="AR167" s="151" t="s">
        <v>474</v>
      </c>
      <c r="AT167" s="151" t="s">
        <v>435</v>
      </c>
      <c r="AU167" s="151" t="s">
        <v>153</v>
      </c>
      <c r="AY167" s="17" t="s">
        <v>145</v>
      </c>
      <c r="BE167" s="152">
        <f t="shared" si="24"/>
        <v>0</v>
      </c>
      <c r="BF167" s="152">
        <f t="shared" si="25"/>
        <v>0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7" t="s">
        <v>153</v>
      </c>
      <c r="BK167" s="152">
        <f t="shared" si="29"/>
        <v>0</v>
      </c>
      <c r="BL167" s="17" t="s">
        <v>287</v>
      </c>
      <c r="BM167" s="151" t="s">
        <v>1095</v>
      </c>
    </row>
    <row r="168" spans="2:65" s="1" customFormat="1" ht="24.2" customHeight="1">
      <c r="B168" s="32"/>
      <c r="C168" s="139" t="s">
        <v>708</v>
      </c>
      <c r="D168" s="139" t="s">
        <v>148</v>
      </c>
      <c r="E168" s="140" t="s">
        <v>1479</v>
      </c>
      <c r="F168" s="141" t="s">
        <v>1480</v>
      </c>
      <c r="G168" s="142" t="s">
        <v>162</v>
      </c>
      <c r="H168" s="143">
        <v>15</v>
      </c>
      <c r="I168" s="144"/>
      <c r="J168" s="145">
        <f t="shared" si="20"/>
        <v>0</v>
      </c>
      <c r="K168" s="146"/>
      <c r="L168" s="32"/>
      <c r="M168" s="147" t="s">
        <v>1</v>
      </c>
      <c r="N168" s="148" t="s">
        <v>41</v>
      </c>
      <c r="P168" s="149">
        <f t="shared" si="21"/>
        <v>0</v>
      </c>
      <c r="Q168" s="149">
        <v>5.0000000000000002E-5</v>
      </c>
      <c r="R168" s="149">
        <f t="shared" si="22"/>
        <v>7.5000000000000002E-4</v>
      </c>
      <c r="S168" s="149">
        <v>0</v>
      </c>
      <c r="T168" s="150">
        <f t="shared" si="23"/>
        <v>0</v>
      </c>
      <c r="AR168" s="151" t="s">
        <v>287</v>
      </c>
      <c r="AT168" s="151" t="s">
        <v>148</v>
      </c>
      <c r="AU168" s="151" t="s">
        <v>153</v>
      </c>
      <c r="AY168" s="17" t="s">
        <v>145</v>
      </c>
      <c r="BE168" s="152">
        <f t="shared" si="24"/>
        <v>0</v>
      </c>
      <c r="BF168" s="152">
        <f t="shared" si="25"/>
        <v>0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7" t="s">
        <v>153</v>
      </c>
      <c r="BK168" s="152">
        <f t="shared" si="29"/>
        <v>0</v>
      </c>
      <c r="BL168" s="17" t="s">
        <v>287</v>
      </c>
      <c r="BM168" s="151" t="s">
        <v>1103</v>
      </c>
    </row>
    <row r="169" spans="2:65" s="1" customFormat="1" ht="24.2" customHeight="1">
      <c r="B169" s="32"/>
      <c r="C169" s="181" t="s">
        <v>716</v>
      </c>
      <c r="D169" s="181" t="s">
        <v>435</v>
      </c>
      <c r="E169" s="182" t="s">
        <v>1481</v>
      </c>
      <c r="F169" s="183" t="s">
        <v>1482</v>
      </c>
      <c r="G169" s="184" t="s">
        <v>162</v>
      </c>
      <c r="H169" s="185">
        <v>15</v>
      </c>
      <c r="I169" s="186"/>
      <c r="J169" s="187">
        <f t="shared" si="20"/>
        <v>0</v>
      </c>
      <c r="K169" s="188"/>
      <c r="L169" s="189"/>
      <c r="M169" s="190" t="s">
        <v>1</v>
      </c>
      <c r="N169" s="191" t="s">
        <v>41</v>
      </c>
      <c r="P169" s="149">
        <f t="shared" si="21"/>
        <v>0</v>
      </c>
      <c r="Q169" s="149">
        <v>8.0000000000000007E-5</v>
      </c>
      <c r="R169" s="149">
        <f t="shared" si="22"/>
        <v>1.2000000000000001E-3</v>
      </c>
      <c r="S169" s="149">
        <v>0</v>
      </c>
      <c r="T169" s="150">
        <f t="shared" si="23"/>
        <v>0</v>
      </c>
      <c r="AR169" s="151" t="s">
        <v>474</v>
      </c>
      <c r="AT169" s="151" t="s">
        <v>435</v>
      </c>
      <c r="AU169" s="151" t="s">
        <v>153</v>
      </c>
      <c r="AY169" s="17" t="s">
        <v>145</v>
      </c>
      <c r="BE169" s="152">
        <f t="shared" si="24"/>
        <v>0</v>
      </c>
      <c r="BF169" s="152">
        <f t="shared" si="25"/>
        <v>0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7" t="s">
        <v>153</v>
      </c>
      <c r="BK169" s="152">
        <f t="shared" si="29"/>
        <v>0</v>
      </c>
      <c r="BL169" s="17" t="s">
        <v>287</v>
      </c>
      <c r="BM169" s="151" t="s">
        <v>1111</v>
      </c>
    </row>
    <row r="170" spans="2:65" s="1" customFormat="1" ht="24.2" customHeight="1">
      <c r="B170" s="32"/>
      <c r="C170" s="139" t="s">
        <v>721</v>
      </c>
      <c r="D170" s="139" t="s">
        <v>148</v>
      </c>
      <c r="E170" s="140" t="s">
        <v>1483</v>
      </c>
      <c r="F170" s="141" t="s">
        <v>1484</v>
      </c>
      <c r="G170" s="142" t="s">
        <v>162</v>
      </c>
      <c r="H170" s="143">
        <v>2</v>
      </c>
      <c r="I170" s="144"/>
      <c r="J170" s="145">
        <f t="shared" si="20"/>
        <v>0</v>
      </c>
      <c r="K170" s="146"/>
      <c r="L170" s="32"/>
      <c r="M170" s="147" t="s">
        <v>1</v>
      </c>
      <c r="N170" s="148" t="s">
        <v>41</v>
      </c>
      <c r="P170" s="149">
        <f t="shared" si="21"/>
        <v>0</v>
      </c>
      <c r="Q170" s="149">
        <v>6.0000000000000002E-5</v>
      </c>
      <c r="R170" s="149">
        <f t="shared" si="22"/>
        <v>1.2E-4</v>
      </c>
      <c r="S170" s="149">
        <v>0</v>
      </c>
      <c r="T170" s="150">
        <f t="shared" si="23"/>
        <v>0</v>
      </c>
      <c r="AR170" s="151" t="s">
        <v>287</v>
      </c>
      <c r="AT170" s="151" t="s">
        <v>148</v>
      </c>
      <c r="AU170" s="151" t="s">
        <v>153</v>
      </c>
      <c r="AY170" s="17" t="s">
        <v>145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7" t="s">
        <v>153</v>
      </c>
      <c r="BK170" s="152">
        <f t="shared" si="29"/>
        <v>0</v>
      </c>
      <c r="BL170" s="17" t="s">
        <v>287</v>
      </c>
      <c r="BM170" s="151" t="s">
        <v>1119</v>
      </c>
    </row>
    <row r="171" spans="2:65" s="1" customFormat="1" ht="16.5" customHeight="1">
      <c r="B171" s="32"/>
      <c r="C171" s="181" t="s">
        <v>731</v>
      </c>
      <c r="D171" s="181" t="s">
        <v>435</v>
      </c>
      <c r="E171" s="182" t="s">
        <v>1485</v>
      </c>
      <c r="F171" s="183" t="s">
        <v>1486</v>
      </c>
      <c r="G171" s="184" t="s">
        <v>162</v>
      </c>
      <c r="H171" s="185">
        <v>2</v>
      </c>
      <c r="I171" s="186"/>
      <c r="J171" s="187">
        <f t="shared" si="20"/>
        <v>0</v>
      </c>
      <c r="K171" s="188"/>
      <c r="L171" s="189"/>
      <c r="M171" s="190" t="s">
        <v>1</v>
      </c>
      <c r="N171" s="191" t="s">
        <v>41</v>
      </c>
      <c r="P171" s="149">
        <f t="shared" si="21"/>
        <v>0</v>
      </c>
      <c r="Q171" s="149">
        <v>2.3500000000000001E-3</v>
      </c>
      <c r="R171" s="149">
        <f t="shared" si="22"/>
        <v>4.7000000000000002E-3</v>
      </c>
      <c r="S171" s="149">
        <v>0</v>
      </c>
      <c r="T171" s="150">
        <f t="shared" si="23"/>
        <v>0</v>
      </c>
      <c r="AR171" s="151" t="s">
        <v>474</v>
      </c>
      <c r="AT171" s="151" t="s">
        <v>435</v>
      </c>
      <c r="AU171" s="151" t="s">
        <v>153</v>
      </c>
      <c r="AY171" s="17" t="s">
        <v>145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7" t="s">
        <v>153</v>
      </c>
      <c r="BK171" s="152">
        <f t="shared" si="29"/>
        <v>0</v>
      </c>
      <c r="BL171" s="17" t="s">
        <v>287</v>
      </c>
      <c r="BM171" s="151" t="s">
        <v>1127</v>
      </c>
    </row>
    <row r="172" spans="2:65" s="1" customFormat="1" ht="24.2" customHeight="1">
      <c r="B172" s="32"/>
      <c r="C172" s="139" t="s">
        <v>740</v>
      </c>
      <c r="D172" s="139" t="s">
        <v>148</v>
      </c>
      <c r="E172" s="140" t="s">
        <v>1487</v>
      </c>
      <c r="F172" s="141" t="s">
        <v>1488</v>
      </c>
      <c r="G172" s="142" t="s">
        <v>162</v>
      </c>
      <c r="H172" s="143">
        <v>10</v>
      </c>
      <c r="I172" s="144"/>
      <c r="J172" s="145">
        <f t="shared" si="20"/>
        <v>0</v>
      </c>
      <c r="K172" s="146"/>
      <c r="L172" s="32"/>
      <c r="M172" s="147" t="s">
        <v>1</v>
      </c>
      <c r="N172" s="148" t="s">
        <v>41</v>
      </c>
      <c r="P172" s="149">
        <f t="shared" si="21"/>
        <v>0</v>
      </c>
      <c r="Q172" s="149">
        <v>6.9999999999999994E-5</v>
      </c>
      <c r="R172" s="149">
        <f t="shared" si="22"/>
        <v>6.9999999999999988E-4</v>
      </c>
      <c r="S172" s="149">
        <v>0</v>
      </c>
      <c r="T172" s="150">
        <f t="shared" si="23"/>
        <v>0</v>
      </c>
      <c r="AR172" s="151" t="s">
        <v>287</v>
      </c>
      <c r="AT172" s="151" t="s">
        <v>148</v>
      </c>
      <c r="AU172" s="151" t="s">
        <v>153</v>
      </c>
      <c r="AY172" s="17" t="s">
        <v>145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7" t="s">
        <v>153</v>
      </c>
      <c r="BK172" s="152">
        <f t="shared" si="29"/>
        <v>0</v>
      </c>
      <c r="BL172" s="17" t="s">
        <v>287</v>
      </c>
      <c r="BM172" s="151" t="s">
        <v>1137</v>
      </c>
    </row>
    <row r="173" spans="2:65" s="1" customFormat="1" ht="16.5" customHeight="1">
      <c r="B173" s="32"/>
      <c r="C173" s="181" t="s">
        <v>834</v>
      </c>
      <c r="D173" s="181" t="s">
        <v>435</v>
      </c>
      <c r="E173" s="182" t="s">
        <v>1489</v>
      </c>
      <c r="F173" s="183" t="s">
        <v>1490</v>
      </c>
      <c r="G173" s="184" t="s">
        <v>162</v>
      </c>
      <c r="H173" s="185">
        <v>10</v>
      </c>
      <c r="I173" s="186"/>
      <c r="J173" s="187">
        <f t="shared" si="20"/>
        <v>0</v>
      </c>
      <c r="K173" s="188"/>
      <c r="L173" s="189"/>
      <c r="M173" s="190" t="s">
        <v>1</v>
      </c>
      <c r="N173" s="191" t="s">
        <v>41</v>
      </c>
      <c r="P173" s="149">
        <f t="shared" si="21"/>
        <v>0</v>
      </c>
      <c r="Q173" s="149">
        <v>5.1900000000000002E-3</v>
      </c>
      <c r="R173" s="149">
        <f t="shared" si="22"/>
        <v>5.1900000000000002E-2</v>
      </c>
      <c r="S173" s="149">
        <v>0</v>
      </c>
      <c r="T173" s="150">
        <f t="shared" si="23"/>
        <v>0</v>
      </c>
      <c r="AR173" s="151" t="s">
        <v>474</v>
      </c>
      <c r="AT173" s="151" t="s">
        <v>435</v>
      </c>
      <c r="AU173" s="151" t="s">
        <v>153</v>
      </c>
      <c r="AY173" s="17" t="s">
        <v>145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7" t="s">
        <v>153</v>
      </c>
      <c r="BK173" s="152">
        <f t="shared" si="29"/>
        <v>0</v>
      </c>
      <c r="BL173" s="17" t="s">
        <v>287</v>
      </c>
      <c r="BM173" s="151" t="s">
        <v>1143</v>
      </c>
    </row>
    <row r="174" spans="2:65" s="1" customFormat="1" ht="21.75" customHeight="1">
      <c r="B174" s="32"/>
      <c r="C174" s="139" t="s">
        <v>865</v>
      </c>
      <c r="D174" s="139" t="s">
        <v>148</v>
      </c>
      <c r="E174" s="140" t="s">
        <v>1491</v>
      </c>
      <c r="F174" s="141" t="s">
        <v>1492</v>
      </c>
      <c r="G174" s="142" t="s">
        <v>162</v>
      </c>
      <c r="H174" s="143">
        <v>24</v>
      </c>
      <c r="I174" s="144"/>
      <c r="J174" s="145">
        <f t="shared" si="20"/>
        <v>0</v>
      </c>
      <c r="K174" s="146"/>
      <c r="L174" s="32"/>
      <c r="M174" s="147" t="s">
        <v>1</v>
      </c>
      <c r="N174" s="148" t="s">
        <v>41</v>
      </c>
      <c r="P174" s="149">
        <f t="shared" si="21"/>
        <v>0</v>
      </c>
      <c r="Q174" s="149">
        <v>2.0000000000000002E-5</v>
      </c>
      <c r="R174" s="149">
        <f t="shared" si="22"/>
        <v>4.8000000000000007E-4</v>
      </c>
      <c r="S174" s="149">
        <v>0</v>
      </c>
      <c r="T174" s="150">
        <f t="shared" si="23"/>
        <v>0</v>
      </c>
      <c r="AR174" s="151" t="s">
        <v>287</v>
      </c>
      <c r="AT174" s="151" t="s">
        <v>148</v>
      </c>
      <c r="AU174" s="151" t="s">
        <v>153</v>
      </c>
      <c r="AY174" s="17" t="s">
        <v>145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7" t="s">
        <v>153</v>
      </c>
      <c r="BK174" s="152">
        <f t="shared" si="29"/>
        <v>0</v>
      </c>
      <c r="BL174" s="17" t="s">
        <v>287</v>
      </c>
      <c r="BM174" s="151" t="s">
        <v>1153</v>
      </c>
    </row>
    <row r="175" spans="2:65" s="1" customFormat="1" ht="24.2" customHeight="1">
      <c r="B175" s="32"/>
      <c r="C175" s="181" t="s">
        <v>870</v>
      </c>
      <c r="D175" s="181" t="s">
        <v>435</v>
      </c>
      <c r="E175" s="182" t="s">
        <v>1493</v>
      </c>
      <c r="F175" s="183" t="s">
        <v>1494</v>
      </c>
      <c r="G175" s="184" t="s">
        <v>162</v>
      </c>
      <c r="H175" s="185">
        <v>24</v>
      </c>
      <c r="I175" s="186"/>
      <c r="J175" s="187">
        <f t="shared" si="20"/>
        <v>0</v>
      </c>
      <c r="K175" s="188"/>
      <c r="L175" s="189"/>
      <c r="M175" s="190" t="s">
        <v>1</v>
      </c>
      <c r="N175" s="191" t="s">
        <v>41</v>
      </c>
      <c r="P175" s="149">
        <f t="shared" si="21"/>
        <v>0</v>
      </c>
      <c r="Q175" s="149">
        <v>7.4999999999999993E-5</v>
      </c>
      <c r="R175" s="149">
        <f t="shared" si="22"/>
        <v>1.8E-3</v>
      </c>
      <c r="S175" s="149">
        <v>0</v>
      </c>
      <c r="T175" s="150">
        <f t="shared" si="23"/>
        <v>0</v>
      </c>
      <c r="AR175" s="151" t="s">
        <v>474</v>
      </c>
      <c r="AT175" s="151" t="s">
        <v>435</v>
      </c>
      <c r="AU175" s="151" t="s">
        <v>153</v>
      </c>
      <c r="AY175" s="17" t="s">
        <v>145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7" t="s">
        <v>153</v>
      </c>
      <c r="BK175" s="152">
        <f t="shared" si="29"/>
        <v>0</v>
      </c>
      <c r="BL175" s="17" t="s">
        <v>287</v>
      </c>
      <c r="BM175" s="151" t="s">
        <v>1160</v>
      </c>
    </row>
    <row r="176" spans="2:65" s="1" customFormat="1" ht="16.5" customHeight="1">
      <c r="B176" s="32"/>
      <c r="C176" s="139" t="s">
        <v>874</v>
      </c>
      <c r="D176" s="139" t="s">
        <v>148</v>
      </c>
      <c r="E176" s="140" t="s">
        <v>1495</v>
      </c>
      <c r="F176" s="141" t="s">
        <v>1496</v>
      </c>
      <c r="G176" s="142" t="s">
        <v>162</v>
      </c>
      <c r="H176" s="143">
        <v>8</v>
      </c>
      <c r="I176" s="144"/>
      <c r="J176" s="145">
        <f t="shared" si="20"/>
        <v>0</v>
      </c>
      <c r="K176" s="146"/>
      <c r="L176" s="32"/>
      <c r="M176" s="147" t="s">
        <v>1</v>
      </c>
      <c r="N176" s="148" t="s">
        <v>41</v>
      </c>
      <c r="P176" s="149">
        <f t="shared" si="21"/>
        <v>0</v>
      </c>
      <c r="Q176" s="149">
        <v>2.0000000000000002E-5</v>
      </c>
      <c r="R176" s="149">
        <f t="shared" si="22"/>
        <v>1.6000000000000001E-4</v>
      </c>
      <c r="S176" s="149">
        <v>0</v>
      </c>
      <c r="T176" s="150">
        <f t="shared" si="23"/>
        <v>0</v>
      </c>
      <c r="AR176" s="151" t="s">
        <v>287</v>
      </c>
      <c r="AT176" s="151" t="s">
        <v>148</v>
      </c>
      <c r="AU176" s="151" t="s">
        <v>153</v>
      </c>
      <c r="AY176" s="17" t="s">
        <v>145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7" t="s">
        <v>153</v>
      </c>
      <c r="BK176" s="152">
        <f t="shared" si="29"/>
        <v>0</v>
      </c>
      <c r="BL176" s="17" t="s">
        <v>287</v>
      </c>
      <c r="BM176" s="151" t="s">
        <v>1171</v>
      </c>
    </row>
    <row r="177" spans="2:65" s="1" customFormat="1" ht="16.5" customHeight="1">
      <c r="B177" s="32"/>
      <c r="C177" s="181" t="s">
        <v>878</v>
      </c>
      <c r="D177" s="181" t="s">
        <v>435</v>
      </c>
      <c r="E177" s="182" t="s">
        <v>1497</v>
      </c>
      <c r="F177" s="183" t="s">
        <v>1498</v>
      </c>
      <c r="G177" s="184" t="s">
        <v>162</v>
      </c>
      <c r="H177" s="185">
        <v>8</v>
      </c>
      <c r="I177" s="186"/>
      <c r="J177" s="187">
        <f t="shared" si="20"/>
        <v>0</v>
      </c>
      <c r="K177" s="188"/>
      <c r="L177" s="189"/>
      <c r="M177" s="190" t="s">
        <v>1</v>
      </c>
      <c r="N177" s="191" t="s">
        <v>41</v>
      </c>
      <c r="P177" s="149">
        <f t="shared" si="21"/>
        <v>0</v>
      </c>
      <c r="Q177" s="149">
        <v>3.3E-4</v>
      </c>
      <c r="R177" s="149">
        <f t="shared" si="22"/>
        <v>2.64E-3</v>
      </c>
      <c r="S177" s="149">
        <v>0</v>
      </c>
      <c r="T177" s="150">
        <f t="shared" si="23"/>
        <v>0</v>
      </c>
      <c r="AR177" s="151" t="s">
        <v>474</v>
      </c>
      <c r="AT177" s="151" t="s">
        <v>435</v>
      </c>
      <c r="AU177" s="151" t="s">
        <v>153</v>
      </c>
      <c r="AY177" s="17" t="s">
        <v>145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7" t="s">
        <v>153</v>
      </c>
      <c r="BK177" s="152">
        <f t="shared" si="29"/>
        <v>0</v>
      </c>
      <c r="BL177" s="17" t="s">
        <v>287</v>
      </c>
      <c r="BM177" s="151" t="s">
        <v>1184</v>
      </c>
    </row>
    <row r="178" spans="2:65" s="1" customFormat="1" ht="21.75" customHeight="1">
      <c r="B178" s="32"/>
      <c r="C178" s="139" t="s">
        <v>883</v>
      </c>
      <c r="D178" s="139" t="s">
        <v>148</v>
      </c>
      <c r="E178" s="140" t="s">
        <v>1499</v>
      </c>
      <c r="F178" s="141" t="s">
        <v>1500</v>
      </c>
      <c r="G178" s="142" t="s">
        <v>162</v>
      </c>
      <c r="H178" s="143">
        <v>8</v>
      </c>
      <c r="I178" s="144"/>
      <c r="J178" s="145">
        <f t="shared" si="20"/>
        <v>0</v>
      </c>
      <c r="K178" s="146"/>
      <c r="L178" s="32"/>
      <c r="M178" s="147" t="s">
        <v>1</v>
      </c>
      <c r="N178" s="148" t="s">
        <v>41</v>
      </c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287</v>
      </c>
      <c r="AT178" s="151" t="s">
        <v>148</v>
      </c>
      <c r="AU178" s="151" t="s">
        <v>153</v>
      </c>
      <c r="AY178" s="17" t="s">
        <v>145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7" t="s">
        <v>153</v>
      </c>
      <c r="BK178" s="152">
        <f t="shared" si="29"/>
        <v>0</v>
      </c>
      <c r="BL178" s="17" t="s">
        <v>287</v>
      </c>
      <c r="BM178" s="151" t="s">
        <v>1195</v>
      </c>
    </row>
    <row r="179" spans="2:65" s="1" customFormat="1" ht="24.2" customHeight="1">
      <c r="B179" s="32"/>
      <c r="C179" s="181" t="s">
        <v>887</v>
      </c>
      <c r="D179" s="181" t="s">
        <v>435</v>
      </c>
      <c r="E179" s="182" t="s">
        <v>1501</v>
      </c>
      <c r="F179" s="183" t="s">
        <v>1502</v>
      </c>
      <c r="G179" s="184" t="s">
        <v>162</v>
      </c>
      <c r="H179" s="185">
        <v>8</v>
      </c>
      <c r="I179" s="186"/>
      <c r="J179" s="187">
        <f t="shared" si="20"/>
        <v>0</v>
      </c>
      <c r="K179" s="188"/>
      <c r="L179" s="189"/>
      <c r="M179" s="190" t="s">
        <v>1</v>
      </c>
      <c r="N179" s="191" t="s">
        <v>41</v>
      </c>
      <c r="P179" s="149">
        <f t="shared" si="21"/>
        <v>0</v>
      </c>
      <c r="Q179" s="149">
        <v>4.4000000000000002E-4</v>
      </c>
      <c r="R179" s="149">
        <f t="shared" si="22"/>
        <v>3.5200000000000001E-3</v>
      </c>
      <c r="S179" s="149">
        <v>0</v>
      </c>
      <c r="T179" s="150">
        <f t="shared" si="23"/>
        <v>0</v>
      </c>
      <c r="AR179" s="151" t="s">
        <v>474</v>
      </c>
      <c r="AT179" s="151" t="s">
        <v>435</v>
      </c>
      <c r="AU179" s="151" t="s">
        <v>153</v>
      </c>
      <c r="AY179" s="17" t="s">
        <v>145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7" t="s">
        <v>153</v>
      </c>
      <c r="BK179" s="152">
        <f t="shared" si="29"/>
        <v>0</v>
      </c>
      <c r="BL179" s="17" t="s">
        <v>287</v>
      </c>
      <c r="BM179" s="151" t="s">
        <v>1236</v>
      </c>
    </row>
    <row r="180" spans="2:65" s="1" customFormat="1" ht="24.2" customHeight="1">
      <c r="B180" s="32"/>
      <c r="C180" s="139" t="s">
        <v>892</v>
      </c>
      <c r="D180" s="139" t="s">
        <v>148</v>
      </c>
      <c r="E180" s="140" t="s">
        <v>1503</v>
      </c>
      <c r="F180" s="141" t="s">
        <v>1504</v>
      </c>
      <c r="G180" s="142" t="s">
        <v>162</v>
      </c>
      <c r="H180" s="143">
        <v>1</v>
      </c>
      <c r="I180" s="144"/>
      <c r="J180" s="145">
        <f t="shared" si="20"/>
        <v>0</v>
      </c>
      <c r="K180" s="146"/>
      <c r="L180" s="32"/>
      <c r="M180" s="147" t="s">
        <v>1</v>
      </c>
      <c r="N180" s="148" t="s">
        <v>41</v>
      </c>
      <c r="P180" s="149">
        <f t="shared" si="21"/>
        <v>0</v>
      </c>
      <c r="Q180" s="149">
        <v>2.0000000000000002E-5</v>
      </c>
      <c r="R180" s="149">
        <f t="shared" si="22"/>
        <v>2.0000000000000002E-5</v>
      </c>
      <c r="S180" s="149">
        <v>0</v>
      </c>
      <c r="T180" s="150">
        <f t="shared" si="23"/>
        <v>0</v>
      </c>
      <c r="AR180" s="151" t="s">
        <v>287</v>
      </c>
      <c r="AT180" s="151" t="s">
        <v>148</v>
      </c>
      <c r="AU180" s="151" t="s">
        <v>153</v>
      </c>
      <c r="AY180" s="17" t="s">
        <v>145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7" t="s">
        <v>153</v>
      </c>
      <c r="BK180" s="152">
        <f t="shared" si="29"/>
        <v>0</v>
      </c>
      <c r="BL180" s="17" t="s">
        <v>287</v>
      </c>
      <c r="BM180" s="151" t="s">
        <v>1248</v>
      </c>
    </row>
    <row r="181" spans="2:65" s="1" customFormat="1" ht="24.2" customHeight="1">
      <c r="B181" s="32"/>
      <c r="C181" s="181" t="s">
        <v>898</v>
      </c>
      <c r="D181" s="181" t="s">
        <v>435</v>
      </c>
      <c r="E181" s="182" t="s">
        <v>1505</v>
      </c>
      <c r="F181" s="183" t="s">
        <v>1506</v>
      </c>
      <c r="G181" s="184" t="s">
        <v>162</v>
      </c>
      <c r="H181" s="185">
        <v>1</v>
      </c>
      <c r="I181" s="186"/>
      <c r="J181" s="187">
        <f t="shared" si="20"/>
        <v>0</v>
      </c>
      <c r="K181" s="188"/>
      <c r="L181" s="189"/>
      <c r="M181" s="190" t="s">
        <v>1</v>
      </c>
      <c r="N181" s="191" t="s">
        <v>41</v>
      </c>
      <c r="P181" s="149">
        <f t="shared" si="21"/>
        <v>0</v>
      </c>
      <c r="Q181" s="149">
        <v>3.0999999999999999E-3</v>
      </c>
      <c r="R181" s="149">
        <f t="shared" si="22"/>
        <v>3.0999999999999999E-3</v>
      </c>
      <c r="S181" s="149">
        <v>0</v>
      </c>
      <c r="T181" s="150">
        <f t="shared" si="23"/>
        <v>0</v>
      </c>
      <c r="AR181" s="151" t="s">
        <v>474</v>
      </c>
      <c r="AT181" s="151" t="s">
        <v>435</v>
      </c>
      <c r="AU181" s="151" t="s">
        <v>153</v>
      </c>
      <c r="AY181" s="17" t="s">
        <v>145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7" t="s">
        <v>153</v>
      </c>
      <c r="BK181" s="152">
        <f t="shared" si="29"/>
        <v>0</v>
      </c>
      <c r="BL181" s="17" t="s">
        <v>287</v>
      </c>
      <c r="BM181" s="151" t="s">
        <v>1264</v>
      </c>
    </row>
    <row r="182" spans="2:65" s="1" customFormat="1" ht="24.2" customHeight="1">
      <c r="B182" s="32"/>
      <c r="C182" s="139" t="s">
        <v>906</v>
      </c>
      <c r="D182" s="139" t="s">
        <v>148</v>
      </c>
      <c r="E182" s="140" t="s">
        <v>1507</v>
      </c>
      <c r="F182" s="141" t="s">
        <v>1508</v>
      </c>
      <c r="G182" s="142" t="s">
        <v>1509</v>
      </c>
      <c r="H182" s="143">
        <v>6</v>
      </c>
      <c r="I182" s="144"/>
      <c r="J182" s="145">
        <f t="shared" si="20"/>
        <v>0</v>
      </c>
      <c r="K182" s="146"/>
      <c r="L182" s="32"/>
      <c r="M182" s="147" t="s">
        <v>1</v>
      </c>
      <c r="N182" s="148" t="s">
        <v>41</v>
      </c>
      <c r="P182" s="149">
        <f t="shared" si="21"/>
        <v>0</v>
      </c>
      <c r="Q182" s="149">
        <v>2.5999999999999998E-4</v>
      </c>
      <c r="R182" s="149">
        <f t="shared" si="22"/>
        <v>1.5599999999999998E-3</v>
      </c>
      <c r="S182" s="149">
        <v>0</v>
      </c>
      <c r="T182" s="150">
        <f t="shared" si="23"/>
        <v>0</v>
      </c>
      <c r="AR182" s="151" t="s">
        <v>287</v>
      </c>
      <c r="AT182" s="151" t="s">
        <v>148</v>
      </c>
      <c r="AU182" s="151" t="s">
        <v>153</v>
      </c>
      <c r="AY182" s="17" t="s">
        <v>145</v>
      </c>
      <c r="BE182" s="152">
        <f t="shared" si="24"/>
        <v>0</v>
      </c>
      <c r="BF182" s="152">
        <f t="shared" si="25"/>
        <v>0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7" t="s">
        <v>153</v>
      </c>
      <c r="BK182" s="152">
        <f t="shared" si="29"/>
        <v>0</v>
      </c>
      <c r="BL182" s="17" t="s">
        <v>287</v>
      </c>
      <c r="BM182" s="151" t="s">
        <v>1273</v>
      </c>
    </row>
    <row r="183" spans="2:65" s="1" customFormat="1" ht="21.75" customHeight="1">
      <c r="B183" s="32"/>
      <c r="C183" s="139" t="s">
        <v>911</v>
      </c>
      <c r="D183" s="139" t="s">
        <v>148</v>
      </c>
      <c r="E183" s="140" t="s">
        <v>1510</v>
      </c>
      <c r="F183" s="141" t="s">
        <v>1511</v>
      </c>
      <c r="G183" s="142" t="s">
        <v>162</v>
      </c>
      <c r="H183" s="143">
        <v>6</v>
      </c>
      <c r="I183" s="144"/>
      <c r="J183" s="145">
        <f t="shared" si="20"/>
        <v>0</v>
      </c>
      <c r="K183" s="146"/>
      <c r="L183" s="32"/>
      <c r="M183" s="147" t="s">
        <v>1</v>
      </c>
      <c r="N183" s="148" t="s">
        <v>41</v>
      </c>
      <c r="P183" s="149">
        <f t="shared" si="21"/>
        <v>0</v>
      </c>
      <c r="Q183" s="149">
        <v>2.5999999999999998E-4</v>
      </c>
      <c r="R183" s="149">
        <f t="shared" si="22"/>
        <v>1.5599999999999998E-3</v>
      </c>
      <c r="S183" s="149">
        <v>0</v>
      </c>
      <c r="T183" s="150">
        <f t="shared" si="23"/>
        <v>0</v>
      </c>
      <c r="AR183" s="151" t="s">
        <v>287</v>
      </c>
      <c r="AT183" s="151" t="s">
        <v>148</v>
      </c>
      <c r="AU183" s="151" t="s">
        <v>153</v>
      </c>
      <c r="AY183" s="17" t="s">
        <v>145</v>
      </c>
      <c r="BE183" s="152">
        <f t="shared" si="24"/>
        <v>0</v>
      </c>
      <c r="BF183" s="152">
        <f t="shared" si="25"/>
        <v>0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7" t="s">
        <v>153</v>
      </c>
      <c r="BK183" s="152">
        <f t="shared" si="29"/>
        <v>0</v>
      </c>
      <c r="BL183" s="17" t="s">
        <v>287</v>
      </c>
      <c r="BM183" s="151" t="s">
        <v>1332</v>
      </c>
    </row>
    <row r="184" spans="2:65" s="1" customFormat="1" ht="37.9" customHeight="1">
      <c r="B184" s="32"/>
      <c r="C184" s="181" t="s">
        <v>915</v>
      </c>
      <c r="D184" s="181" t="s">
        <v>435</v>
      </c>
      <c r="E184" s="182" t="s">
        <v>1512</v>
      </c>
      <c r="F184" s="183" t="s">
        <v>1513</v>
      </c>
      <c r="G184" s="184" t="s">
        <v>162</v>
      </c>
      <c r="H184" s="185">
        <v>6</v>
      </c>
      <c r="I184" s="186"/>
      <c r="J184" s="187">
        <f t="shared" si="20"/>
        <v>0</v>
      </c>
      <c r="K184" s="188"/>
      <c r="L184" s="189"/>
      <c r="M184" s="190" t="s">
        <v>1</v>
      </c>
      <c r="N184" s="191" t="s">
        <v>41</v>
      </c>
      <c r="P184" s="149">
        <f t="shared" si="21"/>
        <v>0</v>
      </c>
      <c r="Q184" s="149">
        <v>2.0500000000000001E-2</v>
      </c>
      <c r="R184" s="149">
        <f t="shared" si="22"/>
        <v>0.123</v>
      </c>
      <c r="S184" s="149">
        <v>0</v>
      </c>
      <c r="T184" s="150">
        <f t="shared" si="23"/>
        <v>0</v>
      </c>
      <c r="AR184" s="151" t="s">
        <v>474</v>
      </c>
      <c r="AT184" s="151" t="s">
        <v>435</v>
      </c>
      <c r="AU184" s="151" t="s">
        <v>153</v>
      </c>
      <c r="AY184" s="17" t="s">
        <v>145</v>
      </c>
      <c r="BE184" s="152">
        <f t="shared" si="24"/>
        <v>0</v>
      </c>
      <c r="BF184" s="152">
        <f t="shared" si="25"/>
        <v>0</v>
      </c>
      <c r="BG184" s="152">
        <f t="shared" si="26"/>
        <v>0</v>
      </c>
      <c r="BH184" s="152">
        <f t="shared" si="27"/>
        <v>0</v>
      </c>
      <c r="BI184" s="152">
        <f t="shared" si="28"/>
        <v>0</v>
      </c>
      <c r="BJ184" s="17" t="s">
        <v>153</v>
      </c>
      <c r="BK184" s="152">
        <f t="shared" si="29"/>
        <v>0</v>
      </c>
      <c r="BL184" s="17" t="s">
        <v>287</v>
      </c>
      <c r="BM184" s="151" t="s">
        <v>1343</v>
      </c>
    </row>
    <row r="185" spans="2:65" s="1" customFormat="1" ht="24.2" customHeight="1">
      <c r="B185" s="32"/>
      <c r="C185" s="139" t="s">
        <v>922</v>
      </c>
      <c r="D185" s="139" t="s">
        <v>148</v>
      </c>
      <c r="E185" s="140" t="s">
        <v>1514</v>
      </c>
      <c r="F185" s="141" t="s">
        <v>1515</v>
      </c>
      <c r="G185" s="142" t="s">
        <v>238</v>
      </c>
      <c r="H185" s="143">
        <v>1015</v>
      </c>
      <c r="I185" s="144"/>
      <c r="J185" s="145">
        <f t="shared" si="20"/>
        <v>0</v>
      </c>
      <c r="K185" s="146"/>
      <c r="L185" s="32"/>
      <c r="M185" s="147" t="s">
        <v>1</v>
      </c>
      <c r="N185" s="148" t="s">
        <v>41</v>
      </c>
      <c r="P185" s="149">
        <f t="shared" si="21"/>
        <v>0</v>
      </c>
      <c r="Q185" s="149">
        <v>1.8000000000000001E-4</v>
      </c>
      <c r="R185" s="149">
        <f t="shared" si="22"/>
        <v>0.1827</v>
      </c>
      <c r="S185" s="149">
        <v>0</v>
      </c>
      <c r="T185" s="150">
        <f t="shared" si="23"/>
        <v>0</v>
      </c>
      <c r="AR185" s="151" t="s">
        <v>287</v>
      </c>
      <c r="AT185" s="151" t="s">
        <v>148</v>
      </c>
      <c r="AU185" s="151" t="s">
        <v>153</v>
      </c>
      <c r="AY185" s="17" t="s">
        <v>145</v>
      </c>
      <c r="BE185" s="152">
        <f t="shared" si="24"/>
        <v>0</v>
      </c>
      <c r="BF185" s="152">
        <f t="shared" si="25"/>
        <v>0</v>
      </c>
      <c r="BG185" s="152">
        <f t="shared" si="26"/>
        <v>0</v>
      </c>
      <c r="BH185" s="152">
        <f t="shared" si="27"/>
        <v>0</v>
      </c>
      <c r="BI185" s="152">
        <f t="shared" si="28"/>
        <v>0</v>
      </c>
      <c r="BJ185" s="17" t="s">
        <v>153</v>
      </c>
      <c r="BK185" s="152">
        <f t="shared" si="29"/>
        <v>0</v>
      </c>
      <c r="BL185" s="17" t="s">
        <v>287</v>
      </c>
      <c r="BM185" s="151" t="s">
        <v>1352</v>
      </c>
    </row>
    <row r="186" spans="2:65" s="1" customFormat="1" ht="24.2" customHeight="1">
      <c r="B186" s="32"/>
      <c r="C186" s="139" t="s">
        <v>931</v>
      </c>
      <c r="D186" s="139" t="s">
        <v>148</v>
      </c>
      <c r="E186" s="140" t="s">
        <v>1516</v>
      </c>
      <c r="F186" s="141" t="s">
        <v>1517</v>
      </c>
      <c r="G186" s="142" t="s">
        <v>238</v>
      </c>
      <c r="H186" s="143">
        <v>1015</v>
      </c>
      <c r="I186" s="144"/>
      <c r="J186" s="145">
        <f t="shared" si="20"/>
        <v>0</v>
      </c>
      <c r="K186" s="146"/>
      <c r="L186" s="32"/>
      <c r="M186" s="147" t="s">
        <v>1</v>
      </c>
      <c r="N186" s="148" t="s">
        <v>41</v>
      </c>
      <c r="P186" s="149">
        <f t="shared" si="21"/>
        <v>0</v>
      </c>
      <c r="Q186" s="149">
        <v>1.0000000000000001E-5</v>
      </c>
      <c r="R186" s="149">
        <f t="shared" si="22"/>
        <v>1.0150000000000001E-2</v>
      </c>
      <c r="S186" s="149">
        <v>0</v>
      </c>
      <c r="T186" s="150">
        <f t="shared" si="23"/>
        <v>0</v>
      </c>
      <c r="AR186" s="151" t="s">
        <v>287</v>
      </c>
      <c r="AT186" s="151" t="s">
        <v>148</v>
      </c>
      <c r="AU186" s="151" t="s">
        <v>153</v>
      </c>
      <c r="AY186" s="17" t="s">
        <v>145</v>
      </c>
      <c r="BE186" s="152">
        <f t="shared" si="24"/>
        <v>0</v>
      </c>
      <c r="BF186" s="152">
        <f t="shared" si="25"/>
        <v>0</v>
      </c>
      <c r="BG186" s="152">
        <f t="shared" si="26"/>
        <v>0</v>
      </c>
      <c r="BH186" s="152">
        <f t="shared" si="27"/>
        <v>0</v>
      </c>
      <c r="BI186" s="152">
        <f t="shared" si="28"/>
        <v>0</v>
      </c>
      <c r="BJ186" s="17" t="s">
        <v>153</v>
      </c>
      <c r="BK186" s="152">
        <f t="shared" si="29"/>
        <v>0</v>
      </c>
      <c r="BL186" s="17" t="s">
        <v>287</v>
      </c>
      <c r="BM186" s="151" t="s">
        <v>1362</v>
      </c>
    </row>
    <row r="187" spans="2:65" s="1" customFormat="1" ht="24.2" customHeight="1">
      <c r="B187" s="32"/>
      <c r="C187" s="139" t="s">
        <v>935</v>
      </c>
      <c r="D187" s="139" t="s">
        <v>148</v>
      </c>
      <c r="E187" s="140" t="s">
        <v>1518</v>
      </c>
      <c r="F187" s="141" t="s">
        <v>1519</v>
      </c>
      <c r="G187" s="142" t="s">
        <v>868</v>
      </c>
      <c r="H187" s="143">
        <v>3.7559999999999998</v>
      </c>
      <c r="I187" s="144"/>
      <c r="J187" s="145">
        <f t="shared" si="20"/>
        <v>0</v>
      </c>
      <c r="K187" s="146"/>
      <c r="L187" s="32"/>
      <c r="M187" s="147" t="s">
        <v>1</v>
      </c>
      <c r="N187" s="148" t="s">
        <v>41</v>
      </c>
      <c r="P187" s="149">
        <f t="shared" si="21"/>
        <v>0</v>
      </c>
      <c r="Q187" s="149">
        <v>0</v>
      </c>
      <c r="R187" s="149">
        <f t="shared" si="22"/>
        <v>0</v>
      </c>
      <c r="S187" s="149">
        <v>0</v>
      </c>
      <c r="T187" s="150">
        <f t="shared" si="23"/>
        <v>0</v>
      </c>
      <c r="AR187" s="151" t="s">
        <v>287</v>
      </c>
      <c r="AT187" s="151" t="s">
        <v>148</v>
      </c>
      <c r="AU187" s="151" t="s">
        <v>153</v>
      </c>
      <c r="AY187" s="17" t="s">
        <v>145</v>
      </c>
      <c r="BE187" s="152">
        <f t="shared" si="24"/>
        <v>0</v>
      </c>
      <c r="BF187" s="152">
        <f t="shared" si="25"/>
        <v>0</v>
      </c>
      <c r="BG187" s="152">
        <f t="shared" si="26"/>
        <v>0</v>
      </c>
      <c r="BH187" s="152">
        <f t="shared" si="27"/>
        <v>0</v>
      </c>
      <c r="BI187" s="152">
        <f t="shared" si="28"/>
        <v>0</v>
      </c>
      <c r="BJ187" s="17" t="s">
        <v>153</v>
      </c>
      <c r="BK187" s="152">
        <f t="shared" si="29"/>
        <v>0</v>
      </c>
      <c r="BL187" s="17" t="s">
        <v>287</v>
      </c>
      <c r="BM187" s="151" t="s">
        <v>1375</v>
      </c>
    </row>
    <row r="188" spans="2:65" s="11" customFormat="1" ht="22.9" customHeight="1">
      <c r="B188" s="127"/>
      <c r="D188" s="128" t="s">
        <v>74</v>
      </c>
      <c r="E188" s="137" t="s">
        <v>957</v>
      </c>
      <c r="F188" s="137" t="s">
        <v>1520</v>
      </c>
      <c r="I188" s="130"/>
      <c r="J188" s="138">
        <f>BK188</f>
        <v>0</v>
      </c>
      <c r="L188" s="127"/>
      <c r="M188" s="132"/>
      <c r="P188" s="133">
        <f>SUM(P189:P211)</f>
        <v>0</v>
      </c>
      <c r="R188" s="133">
        <f>SUM(R189:R211)</f>
        <v>3.885870000000001</v>
      </c>
      <c r="T188" s="134">
        <f>SUM(T189:T211)</f>
        <v>0</v>
      </c>
      <c r="AR188" s="128" t="s">
        <v>153</v>
      </c>
      <c r="AT188" s="135" t="s">
        <v>74</v>
      </c>
      <c r="AU188" s="135" t="s">
        <v>83</v>
      </c>
      <c r="AY188" s="128" t="s">
        <v>145</v>
      </c>
      <c r="BK188" s="136">
        <f>SUM(BK189:BK211)</f>
        <v>0</v>
      </c>
    </row>
    <row r="189" spans="2:65" s="1" customFormat="1" ht="37.9" customHeight="1">
      <c r="B189" s="32"/>
      <c r="C189" s="139" t="s">
        <v>944</v>
      </c>
      <c r="D189" s="139" t="s">
        <v>148</v>
      </c>
      <c r="E189" s="140" t="s">
        <v>1521</v>
      </c>
      <c r="F189" s="141" t="s">
        <v>1522</v>
      </c>
      <c r="G189" s="142" t="s">
        <v>1509</v>
      </c>
      <c r="H189" s="143">
        <v>36</v>
      </c>
      <c r="I189" s="144"/>
      <c r="J189" s="145">
        <f t="shared" ref="J189:J211" si="30">ROUND(I189*H189,2)</f>
        <v>0</v>
      </c>
      <c r="K189" s="146"/>
      <c r="L189" s="32"/>
      <c r="M189" s="147" t="s">
        <v>1</v>
      </c>
      <c r="N189" s="148" t="s">
        <v>41</v>
      </c>
      <c r="P189" s="149">
        <f t="shared" ref="P189:P211" si="31">O189*H189</f>
        <v>0</v>
      </c>
      <c r="Q189" s="149">
        <v>0</v>
      </c>
      <c r="R189" s="149">
        <f t="shared" ref="R189:R211" si="32">Q189*H189</f>
        <v>0</v>
      </c>
      <c r="S189" s="149">
        <v>0</v>
      </c>
      <c r="T189" s="150">
        <f t="shared" ref="T189:T211" si="33">S189*H189</f>
        <v>0</v>
      </c>
      <c r="AR189" s="151" t="s">
        <v>287</v>
      </c>
      <c r="AT189" s="151" t="s">
        <v>148</v>
      </c>
      <c r="AU189" s="151" t="s">
        <v>153</v>
      </c>
      <c r="AY189" s="17" t="s">
        <v>145</v>
      </c>
      <c r="BE189" s="152">
        <f t="shared" ref="BE189:BE211" si="34">IF(N189="základná",J189,0)</f>
        <v>0</v>
      </c>
      <c r="BF189" s="152">
        <f t="shared" ref="BF189:BF211" si="35">IF(N189="znížená",J189,0)</f>
        <v>0</v>
      </c>
      <c r="BG189" s="152">
        <f t="shared" ref="BG189:BG211" si="36">IF(N189="zákl. prenesená",J189,0)</f>
        <v>0</v>
      </c>
      <c r="BH189" s="152">
        <f t="shared" ref="BH189:BH211" si="37">IF(N189="zníž. prenesená",J189,0)</f>
        <v>0</v>
      </c>
      <c r="BI189" s="152">
        <f t="shared" ref="BI189:BI211" si="38">IF(N189="nulová",J189,0)</f>
        <v>0</v>
      </c>
      <c r="BJ189" s="17" t="s">
        <v>153</v>
      </c>
      <c r="BK189" s="152">
        <f t="shared" ref="BK189:BK211" si="39">ROUND(I189*H189,2)</f>
        <v>0</v>
      </c>
      <c r="BL189" s="17" t="s">
        <v>287</v>
      </c>
      <c r="BM189" s="151" t="s">
        <v>1523</v>
      </c>
    </row>
    <row r="190" spans="2:65" s="1" customFormat="1" ht="37.9" customHeight="1">
      <c r="B190" s="32"/>
      <c r="C190" s="181" t="s">
        <v>948</v>
      </c>
      <c r="D190" s="181" t="s">
        <v>435</v>
      </c>
      <c r="E190" s="182" t="s">
        <v>1524</v>
      </c>
      <c r="F190" s="183" t="s">
        <v>1525</v>
      </c>
      <c r="G190" s="184" t="s">
        <v>162</v>
      </c>
      <c r="H190" s="185">
        <v>36</v>
      </c>
      <c r="I190" s="186"/>
      <c r="J190" s="187">
        <f t="shared" si="30"/>
        <v>0</v>
      </c>
      <c r="K190" s="188"/>
      <c r="L190" s="189"/>
      <c r="M190" s="190" t="s">
        <v>1</v>
      </c>
      <c r="N190" s="191" t="s">
        <v>41</v>
      </c>
      <c r="P190" s="149">
        <f t="shared" si="31"/>
        <v>0</v>
      </c>
      <c r="Q190" s="149">
        <v>1.6049999999999998E-2</v>
      </c>
      <c r="R190" s="149">
        <f t="shared" si="32"/>
        <v>0.57779999999999998</v>
      </c>
      <c r="S190" s="149">
        <v>0</v>
      </c>
      <c r="T190" s="150">
        <f t="shared" si="33"/>
        <v>0</v>
      </c>
      <c r="AR190" s="151" t="s">
        <v>474</v>
      </c>
      <c r="AT190" s="151" t="s">
        <v>435</v>
      </c>
      <c r="AU190" s="151" t="s">
        <v>153</v>
      </c>
      <c r="AY190" s="17" t="s">
        <v>145</v>
      </c>
      <c r="BE190" s="152">
        <f t="shared" si="34"/>
        <v>0</v>
      </c>
      <c r="BF190" s="152">
        <f t="shared" si="35"/>
        <v>0</v>
      </c>
      <c r="BG190" s="152">
        <f t="shared" si="36"/>
        <v>0</v>
      </c>
      <c r="BH190" s="152">
        <f t="shared" si="37"/>
        <v>0</v>
      </c>
      <c r="BI190" s="152">
        <f t="shared" si="38"/>
        <v>0</v>
      </c>
      <c r="BJ190" s="17" t="s">
        <v>153</v>
      </c>
      <c r="BK190" s="152">
        <f t="shared" si="39"/>
        <v>0</v>
      </c>
      <c r="BL190" s="17" t="s">
        <v>287</v>
      </c>
      <c r="BM190" s="151" t="s">
        <v>1526</v>
      </c>
    </row>
    <row r="191" spans="2:65" s="1" customFormat="1" ht="21.75" customHeight="1">
      <c r="B191" s="32"/>
      <c r="C191" s="139" t="s">
        <v>953</v>
      </c>
      <c r="D191" s="139" t="s">
        <v>148</v>
      </c>
      <c r="E191" s="140" t="s">
        <v>1527</v>
      </c>
      <c r="F191" s="141" t="s">
        <v>1528</v>
      </c>
      <c r="G191" s="142" t="s">
        <v>162</v>
      </c>
      <c r="H191" s="143">
        <v>36</v>
      </c>
      <c r="I191" s="144"/>
      <c r="J191" s="145">
        <f t="shared" si="30"/>
        <v>0</v>
      </c>
      <c r="K191" s="146"/>
      <c r="L191" s="32"/>
      <c r="M191" s="147" t="s">
        <v>1</v>
      </c>
      <c r="N191" s="148" t="s">
        <v>41</v>
      </c>
      <c r="P191" s="149">
        <f t="shared" si="31"/>
        <v>0</v>
      </c>
      <c r="Q191" s="149">
        <v>7.2000000000000005E-4</v>
      </c>
      <c r="R191" s="149">
        <f t="shared" si="32"/>
        <v>2.5920000000000002E-2</v>
      </c>
      <c r="S191" s="149">
        <v>0</v>
      </c>
      <c r="T191" s="150">
        <f t="shared" si="33"/>
        <v>0</v>
      </c>
      <c r="AR191" s="151" t="s">
        <v>287</v>
      </c>
      <c r="AT191" s="151" t="s">
        <v>148</v>
      </c>
      <c r="AU191" s="151" t="s">
        <v>153</v>
      </c>
      <c r="AY191" s="17" t="s">
        <v>145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7" t="s">
        <v>153</v>
      </c>
      <c r="BK191" s="152">
        <f t="shared" si="39"/>
        <v>0</v>
      </c>
      <c r="BL191" s="17" t="s">
        <v>287</v>
      </c>
      <c r="BM191" s="151" t="s">
        <v>1529</v>
      </c>
    </row>
    <row r="192" spans="2:65" s="1" customFormat="1" ht="16.5" customHeight="1">
      <c r="B192" s="32"/>
      <c r="C192" s="181" t="s">
        <v>959</v>
      </c>
      <c r="D192" s="181" t="s">
        <v>435</v>
      </c>
      <c r="E192" s="182" t="s">
        <v>1530</v>
      </c>
      <c r="F192" s="183" t="s">
        <v>1531</v>
      </c>
      <c r="G192" s="184" t="s">
        <v>162</v>
      </c>
      <c r="H192" s="185">
        <v>36</v>
      </c>
      <c r="I192" s="186"/>
      <c r="J192" s="187">
        <f t="shared" si="30"/>
        <v>0</v>
      </c>
      <c r="K192" s="188"/>
      <c r="L192" s="189"/>
      <c r="M192" s="190" t="s">
        <v>1</v>
      </c>
      <c r="N192" s="191" t="s">
        <v>41</v>
      </c>
      <c r="P192" s="149">
        <f t="shared" si="31"/>
        <v>0</v>
      </c>
      <c r="Q192" s="149">
        <v>1.023E-2</v>
      </c>
      <c r="R192" s="149">
        <f t="shared" si="32"/>
        <v>0.36828</v>
      </c>
      <c r="S192" s="149">
        <v>0</v>
      </c>
      <c r="T192" s="150">
        <f t="shared" si="33"/>
        <v>0</v>
      </c>
      <c r="AR192" s="151" t="s">
        <v>474</v>
      </c>
      <c r="AT192" s="151" t="s">
        <v>435</v>
      </c>
      <c r="AU192" s="151" t="s">
        <v>153</v>
      </c>
      <c r="AY192" s="17" t="s">
        <v>145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7" t="s">
        <v>153</v>
      </c>
      <c r="BK192" s="152">
        <f t="shared" si="39"/>
        <v>0</v>
      </c>
      <c r="BL192" s="17" t="s">
        <v>287</v>
      </c>
      <c r="BM192" s="151" t="s">
        <v>1532</v>
      </c>
    </row>
    <row r="193" spans="2:65" s="1" customFormat="1" ht="16.5" customHeight="1">
      <c r="B193" s="32"/>
      <c r="C193" s="181" t="s">
        <v>965</v>
      </c>
      <c r="D193" s="181" t="s">
        <v>435</v>
      </c>
      <c r="E193" s="182" t="s">
        <v>1533</v>
      </c>
      <c r="F193" s="183" t="s">
        <v>1534</v>
      </c>
      <c r="G193" s="184" t="s">
        <v>162</v>
      </c>
      <c r="H193" s="185">
        <v>36</v>
      </c>
      <c r="I193" s="186"/>
      <c r="J193" s="187">
        <f t="shared" si="30"/>
        <v>0</v>
      </c>
      <c r="K193" s="188"/>
      <c r="L193" s="189"/>
      <c r="M193" s="190" t="s">
        <v>1</v>
      </c>
      <c r="N193" s="191" t="s">
        <v>41</v>
      </c>
      <c r="P193" s="149">
        <f t="shared" si="31"/>
        <v>0</v>
      </c>
      <c r="Q193" s="149">
        <v>2.2222222222222199E-4</v>
      </c>
      <c r="R193" s="149">
        <f t="shared" si="32"/>
        <v>7.9999999999999915E-3</v>
      </c>
      <c r="S193" s="149">
        <v>0</v>
      </c>
      <c r="T193" s="150">
        <f t="shared" si="33"/>
        <v>0</v>
      </c>
      <c r="AR193" s="151" t="s">
        <v>474</v>
      </c>
      <c r="AT193" s="151" t="s">
        <v>435</v>
      </c>
      <c r="AU193" s="151" t="s">
        <v>153</v>
      </c>
      <c r="AY193" s="17" t="s">
        <v>145</v>
      </c>
      <c r="BE193" s="152">
        <f t="shared" si="34"/>
        <v>0</v>
      </c>
      <c r="BF193" s="152">
        <f t="shared" si="35"/>
        <v>0</v>
      </c>
      <c r="BG193" s="152">
        <f t="shared" si="36"/>
        <v>0</v>
      </c>
      <c r="BH193" s="152">
        <f t="shared" si="37"/>
        <v>0</v>
      </c>
      <c r="BI193" s="152">
        <f t="shared" si="38"/>
        <v>0</v>
      </c>
      <c r="BJ193" s="17" t="s">
        <v>153</v>
      </c>
      <c r="BK193" s="152">
        <f t="shared" si="39"/>
        <v>0</v>
      </c>
      <c r="BL193" s="17" t="s">
        <v>287</v>
      </c>
      <c r="BM193" s="151" t="s">
        <v>1535</v>
      </c>
    </row>
    <row r="194" spans="2:65" s="1" customFormat="1" ht="16.5" customHeight="1">
      <c r="B194" s="32"/>
      <c r="C194" s="139" t="s">
        <v>969</v>
      </c>
      <c r="D194" s="139" t="s">
        <v>148</v>
      </c>
      <c r="E194" s="140" t="s">
        <v>1536</v>
      </c>
      <c r="F194" s="141" t="s">
        <v>1537</v>
      </c>
      <c r="G194" s="142" t="s">
        <v>162</v>
      </c>
      <c r="H194" s="143">
        <v>3</v>
      </c>
      <c r="I194" s="144"/>
      <c r="J194" s="145">
        <f t="shared" si="30"/>
        <v>0</v>
      </c>
      <c r="K194" s="146"/>
      <c r="L194" s="32"/>
      <c r="M194" s="147" t="s">
        <v>1</v>
      </c>
      <c r="N194" s="148" t="s">
        <v>41</v>
      </c>
      <c r="P194" s="149">
        <f t="shared" si="31"/>
        <v>0</v>
      </c>
      <c r="Q194" s="149">
        <v>2.7999999999999998E-4</v>
      </c>
      <c r="R194" s="149">
        <f t="shared" si="32"/>
        <v>8.3999999999999993E-4</v>
      </c>
      <c r="S194" s="149">
        <v>0</v>
      </c>
      <c r="T194" s="150">
        <f t="shared" si="33"/>
        <v>0</v>
      </c>
      <c r="AR194" s="151" t="s">
        <v>287</v>
      </c>
      <c r="AT194" s="151" t="s">
        <v>148</v>
      </c>
      <c r="AU194" s="151" t="s">
        <v>153</v>
      </c>
      <c r="AY194" s="17" t="s">
        <v>145</v>
      </c>
      <c r="BE194" s="152">
        <f t="shared" si="34"/>
        <v>0</v>
      </c>
      <c r="BF194" s="152">
        <f t="shared" si="35"/>
        <v>0</v>
      </c>
      <c r="BG194" s="152">
        <f t="shared" si="36"/>
        <v>0</v>
      </c>
      <c r="BH194" s="152">
        <f t="shared" si="37"/>
        <v>0</v>
      </c>
      <c r="BI194" s="152">
        <f t="shared" si="38"/>
        <v>0</v>
      </c>
      <c r="BJ194" s="17" t="s">
        <v>153</v>
      </c>
      <c r="BK194" s="152">
        <f t="shared" si="39"/>
        <v>0</v>
      </c>
      <c r="BL194" s="17" t="s">
        <v>287</v>
      </c>
      <c r="BM194" s="151" t="s">
        <v>1538</v>
      </c>
    </row>
    <row r="195" spans="2:65" s="1" customFormat="1" ht="24.2" customHeight="1">
      <c r="B195" s="32"/>
      <c r="C195" s="181" t="s">
        <v>973</v>
      </c>
      <c r="D195" s="181" t="s">
        <v>435</v>
      </c>
      <c r="E195" s="182" t="s">
        <v>1539</v>
      </c>
      <c r="F195" s="183" t="s">
        <v>1540</v>
      </c>
      <c r="G195" s="184" t="s">
        <v>162</v>
      </c>
      <c r="H195" s="185">
        <v>3</v>
      </c>
      <c r="I195" s="186"/>
      <c r="J195" s="187">
        <f t="shared" si="30"/>
        <v>0</v>
      </c>
      <c r="K195" s="188"/>
      <c r="L195" s="189"/>
      <c r="M195" s="190" t="s">
        <v>1</v>
      </c>
      <c r="N195" s="191" t="s">
        <v>41</v>
      </c>
      <c r="P195" s="149">
        <f t="shared" si="31"/>
        <v>0</v>
      </c>
      <c r="Q195" s="149">
        <v>1.8499999999999999E-2</v>
      </c>
      <c r="R195" s="149">
        <f t="shared" si="32"/>
        <v>5.5499999999999994E-2</v>
      </c>
      <c r="S195" s="149">
        <v>0</v>
      </c>
      <c r="T195" s="150">
        <f t="shared" si="33"/>
        <v>0</v>
      </c>
      <c r="AR195" s="151" t="s">
        <v>474</v>
      </c>
      <c r="AT195" s="151" t="s">
        <v>435</v>
      </c>
      <c r="AU195" s="151" t="s">
        <v>153</v>
      </c>
      <c r="AY195" s="17" t="s">
        <v>145</v>
      </c>
      <c r="BE195" s="152">
        <f t="shared" si="34"/>
        <v>0</v>
      </c>
      <c r="BF195" s="152">
        <f t="shared" si="35"/>
        <v>0</v>
      </c>
      <c r="BG195" s="152">
        <f t="shared" si="36"/>
        <v>0</v>
      </c>
      <c r="BH195" s="152">
        <f t="shared" si="37"/>
        <v>0</v>
      </c>
      <c r="BI195" s="152">
        <f t="shared" si="38"/>
        <v>0</v>
      </c>
      <c r="BJ195" s="17" t="s">
        <v>153</v>
      </c>
      <c r="BK195" s="152">
        <f t="shared" si="39"/>
        <v>0</v>
      </c>
      <c r="BL195" s="17" t="s">
        <v>287</v>
      </c>
      <c r="BM195" s="151" t="s">
        <v>1541</v>
      </c>
    </row>
    <row r="196" spans="2:65" s="1" customFormat="1" ht="24.2" customHeight="1">
      <c r="B196" s="32"/>
      <c r="C196" s="139" t="s">
        <v>980</v>
      </c>
      <c r="D196" s="139" t="s">
        <v>148</v>
      </c>
      <c r="E196" s="140" t="s">
        <v>1542</v>
      </c>
      <c r="F196" s="141" t="s">
        <v>1543</v>
      </c>
      <c r="G196" s="142" t="s">
        <v>162</v>
      </c>
      <c r="H196" s="143">
        <v>43</v>
      </c>
      <c r="I196" s="144"/>
      <c r="J196" s="145">
        <f t="shared" si="30"/>
        <v>0</v>
      </c>
      <c r="K196" s="146"/>
      <c r="L196" s="32"/>
      <c r="M196" s="147" t="s">
        <v>1</v>
      </c>
      <c r="N196" s="148" t="s">
        <v>41</v>
      </c>
      <c r="P196" s="149">
        <f t="shared" si="31"/>
        <v>0</v>
      </c>
      <c r="Q196" s="149">
        <v>2.3E-3</v>
      </c>
      <c r="R196" s="149">
        <f t="shared" si="32"/>
        <v>9.8900000000000002E-2</v>
      </c>
      <c r="S196" s="149">
        <v>0</v>
      </c>
      <c r="T196" s="150">
        <f t="shared" si="33"/>
        <v>0</v>
      </c>
      <c r="AR196" s="151" t="s">
        <v>287</v>
      </c>
      <c r="AT196" s="151" t="s">
        <v>148</v>
      </c>
      <c r="AU196" s="151" t="s">
        <v>153</v>
      </c>
      <c r="AY196" s="17" t="s">
        <v>145</v>
      </c>
      <c r="BE196" s="152">
        <f t="shared" si="34"/>
        <v>0</v>
      </c>
      <c r="BF196" s="152">
        <f t="shared" si="35"/>
        <v>0</v>
      </c>
      <c r="BG196" s="152">
        <f t="shared" si="36"/>
        <v>0</v>
      </c>
      <c r="BH196" s="152">
        <f t="shared" si="37"/>
        <v>0</v>
      </c>
      <c r="BI196" s="152">
        <f t="shared" si="38"/>
        <v>0</v>
      </c>
      <c r="BJ196" s="17" t="s">
        <v>153</v>
      </c>
      <c r="BK196" s="152">
        <f t="shared" si="39"/>
        <v>0</v>
      </c>
      <c r="BL196" s="17" t="s">
        <v>287</v>
      </c>
      <c r="BM196" s="151" t="s">
        <v>1544</v>
      </c>
    </row>
    <row r="197" spans="2:65" s="1" customFormat="1" ht="33" customHeight="1">
      <c r="B197" s="32"/>
      <c r="C197" s="181" t="s">
        <v>984</v>
      </c>
      <c r="D197" s="181" t="s">
        <v>435</v>
      </c>
      <c r="E197" s="182" t="s">
        <v>1545</v>
      </c>
      <c r="F197" s="183" t="s">
        <v>1546</v>
      </c>
      <c r="G197" s="184" t="s">
        <v>162</v>
      </c>
      <c r="H197" s="185">
        <v>43</v>
      </c>
      <c r="I197" s="186"/>
      <c r="J197" s="187">
        <f t="shared" si="30"/>
        <v>0</v>
      </c>
      <c r="K197" s="188"/>
      <c r="L197" s="189"/>
      <c r="M197" s="190" t="s">
        <v>1</v>
      </c>
      <c r="N197" s="191" t="s">
        <v>41</v>
      </c>
      <c r="P197" s="149">
        <f t="shared" si="31"/>
        <v>0</v>
      </c>
      <c r="Q197" s="149">
        <v>1.6E-2</v>
      </c>
      <c r="R197" s="149">
        <f t="shared" si="32"/>
        <v>0.68800000000000006</v>
      </c>
      <c r="S197" s="149">
        <v>0</v>
      </c>
      <c r="T197" s="150">
        <f t="shared" si="33"/>
        <v>0</v>
      </c>
      <c r="AR197" s="151" t="s">
        <v>474</v>
      </c>
      <c r="AT197" s="151" t="s">
        <v>435</v>
      </c>
      <c r="AU197" s="151" t="s">
        <v>153</v>
      </c>
      <c r="AY197" s="17" t="s">
        <v>145</v>
      </c>
      <c r="BE197" s="152">
        <f t="shared" si="34"/>
        <v>0</v>
      </c>
      <c r="BF197" s="152">
        <f t="shared" si="35"/>
        <v>0</v>
      </c>
      <c r="BG197" s="152">
        <f t="shared" si="36"/>
        <v>0</v>
      </c>
      <c r="BH197" s="152">
        <f t="shared" si="37"/>
        <v>0</v>
      </c>
      <c r="BI197" s="152">
        <f t="shared" si="38"/>
        <v>0</v>
      </c>
      <c r="BJ197" s="17" t="s">
        <v>153</v>
      </c>
      <c r="BK197" s="152">
        <f t="shared" si="39"/>
        <v>0</v>
      </c>
      <c r="BL197" s="17" t="s">
        <v>287</v>
      </c>
      <c r="BM197" s="151" t="s">
        <v>1547</v>
      </c>
    </row>
    <row r="198" spans="2:65" s="1" customFormat="1" ht="24.2" customHeight="1">
      <c r="B198" s="32"/>
      <c r="C198" s="139" t="s">
        <v>990</v>
      </c>
      <c r="D198" s="139" t="s">
        <v>148</v>
      </c>
      <c r="E198" s="140" t="s">
        <v>1548</v>
      </c>
      <c r="F198" s="141" t="s">
        <v>1549</v>
      </c>
      <c r="G198" s="142" t="s">
        <v>162</v>
      </c>
      <c r="H198" s="143">
        <v>36</v>
      </c>
      <c r="I198" s="144"/>
      <c r="J198" s="145">
        <f t="shared" si="30"/>
        <v>0</v>
      </c>
      <c r="K198" s="146"/>
      <c r="L198" s="32"/>
      <c r="M198" s="147" t="s">
        <v>1</v>
      </c>
      <c r="N198" s="148" t="s">
        <v>41</v>
      </c>
      <c r="P198" s="149">
        <f t="shared" si="31"/>
        <v>0</v>
      </c>
      <c r="Q198" s="149">
        <v>4.4000000000000002E-4</v>
      </c>
      <c r="R198" s="149">
        <f t="shared" si="32"/>
        <v>1.584E-2</v>
      </c>
      <c r="S198" s="149">
        <v>0</v>
      </c>
      <c r="T198" s="150">
        <f t="shared" si="33"/>
        <v>0</v>
      </c>
      <c r="AR198" s="151" t="s">
        <v>287</v>
      </c>
      <c r="AT198" s="151" t="s">
        <v>148</v>
      </c>
      <c r="AU198" s="151" t="s">
        <v>153</v>
      </c>
      <c r="AY198" s="17" t="s">
        <v>145</v>
      </c>
      <c r="BE198" s="152">
        <f t="shared" si="34"/>
        <v>0</v>
      </c>
      <c r="BF198" s="152">
        <f t="shared" si="35"/>
        <v>0</v>
      </c>
      <c r="BG198" s="152">
        <f t="shared" si="36"/>
        <v>0</v>
      </c>
      <c r="BH198" s="152">
        <f t="shared" si="37"/>
        <v>0</v>
      </c>
      <c r="BI198" s="152">
        <f t="shared" si="38"/>
        <v>0</v>
      </c>
      <c r="BJ198" s="17" t="s">
        <v>153</v>
      </c>
      <c r="BK198" s="152">
        <f t="shared" si="39"/>
        <v>0</v>
      </c>
      <c r="BL198" s="17" t="s">
        <v>287</v>
      </c>
      <c r="BM198" s="151" t="s">
        <v>1550</v>
      </c>
    </row>
    <row r="199" spans="2:65" s="1" customFormat="1" ht="24.2" customHeight="1">
      <c r="B199" s="32"/>
      <c r="C199" s="181" t="s">
        <v>1036</v>
      </c>
      <c r="D199" s="181" t="s">
        <v>435</v>
      </c>
      <c r="E199" s="182" t="s">
        <v>1551</v>
      </c>
      <c r="F199" s="183" t="s">
        <v>1552</v>
      </c>
      <c r="G199" s="184" t="s">
        <v>162</v>
      </c>
      <c r="H199" s="185">
        <v>36</v>
      </c>
      <c r="I199" s="186"/>
      <c r="J199" s="187">
        <f t="shared" si="30"/>
        <v>0</v>
      </c>
      <c r="K199" s="188"/>
      <c r="L199" s="189"/>
      <c r="M199" s="190" t="s">
        <v>1</v>
      </c>
      <c r="N199" s="191" t="s">
        <v>41</v>
      </c>
      <c r="P199" s="149">
        <f t="shared" si="31"/>
        <v>0</v>
      </c>
      <c r="Q199" s="149">
        <v>1.6E-2</v>
      </c>
      <c r="R199" s="149">
        <f t="shared" si="32"/>
        <v>0.57600000000000007</v>
      </c>
      <c r="S199" s="149">
        <v>0</v>
      </c>
      <c r="T199" s="150">
        <f t="shared" si="33"/>
        <v>0</v>
      </c>
      <c r="AR199" s="151" t="s">
        <v>474</v>
      </c>
      <c r="AT199" s="151" t="s">
        <v>435</v>
      </c>
      <c r="AU199" s="151" t="s">
        <v>153</v>
      </c>
      <c r="AY199" s="17" t="s">
        <v>145</v>
      </c>
      <c r="BE199" s="152">
        <f t="shared" si="34"/>
        <v>0</v>
      </c>
      <c r="BF199" s="152">
        <f t="shared" si="35"/>
        <v>0</v>
      </c>
      <c r="BG199" s="152">
        <f t="shared" si="36"/>
        <v>0</v>
      </c>
      <c r="BH199" s="152">
        <f t="shared" si="37"/>
        <v>0</v>
      </c>
      <c r="BI199" s="152">
        <f t="shared" si="38"/>
        <v>0</v>
      </c>
      <c r="BJ199" s="17" t="s">
        <v>153</v>
      </c>
      <c r="BK199" s="152">
        <f t="shared" si="39"/>
        <v>0</v>
      </c>
      <c r="BL199" s="17" t="s">
        <v>287</v>
      </c>
      <c r="BM199" s="151" t="s">
        <v>1553</v>
      </c>
    </row>
    <row r="200" spans="2:65" s="1" customFormat="1" ht="37.9" customHeight="1">
      <c r="B200" s="32"/>
      <c r="C200" s="181" t="s">
        <v>1043</v>
      </c>
      <c r="D200" s="181" t="s">
        <v>435</v>
      </c>
      <c r="E200" s="182" t="s">
        <v>1554</v>
      </c>
      <c r="F200" s="183" t="s">
        <v>1555</v>
      </c>
      <c r="G200" s="184" t="s">
        <v>162</v>
      </c>
      <c r="H200" s="185">
        <v>36</v>
      </c>
      <c r="I200" s="186"/>
      <c r="J200" s="187">
        <f t="shared" si="30"/>
        <v>0</v>
      </c>
      <c r="K200" s="188"/>
      <c r="L200" s="189"/>
      <c r="M200" s="190" t="s">
        <v>1</v>
      </c>
      <c r="N200" s="191" t="s">
        <v>41</v>
      </c>
      <c r="P200" s="149">
        <f t="shared" si="31"/>
        <v>0</v>
      </c>
      <c r="Q200" s="149">
        <v>3.2000000000000001E-2</v>
      </c>
      <c r="R200" s="149">
        <f t="shared" si="32"/>
        <v>1.1520000000000001</v>
      </c>
      <c r="S200" s="149">
        <v>0</v>
      </c>
      <c r="T200" s="150">
        <f t="shared" si="33"/>
        <v>0</v>
      </c>
      <c r="AR200" s="151" t="s">
        <v>474</v>
      </c>
      <c r="AT200" s="151" t="s">
        <v>435</v>
      </c>
      <c r="AU200" s="151" t="s">
        <v>153</v>
      </c>
      <c r="AY200" s="17" t="s">
        <v>145</v>
      </c>
      <c r="BE200" s="152">
        <f t="shared" si="34"/>
        <v>0</v>
      </c>
      <c r="BF200" s="152">
        <f t="shared" si="35"/>
        <v>0</v>
      </c>
      <c r="BG200" s="152">
        <f t="shared" si="36"/>
        <v>0</v>
      </c>
      <c r="BH200" s="152">
        <f t="shared" si="37"/>
        <v>0</v>
      </c>
      <c r="BI200" s="152">
        <f t="shared" si="38"/>
        <v>0</v>
      </c>
      <c r="BJ200" s="17" t="s">
        <v>153</v>
      </c>
      <c r="BK200" s="152">
        <f t="shared" si="39"/>
        <v>0</v>
      </c>
      <c r="BL200" s="17" t="s">
        <v>287</v>
      </c>
      <c r="BM200" s="151" t="s">
        <v>1556</v>
      </c>
    </row>
    <row r="201" spans="2:65" s="1" customFormat="1" ht="33" customHeight="1">
      <c r="B201" s="32"/>
      <c r="C201" s="139" t="s">
        <v>1053</v>
      </c>
      <c r="D201" s="139" t="s">
        <v>148</v>
      </c>
      <c r="E201" s="140" t="s">
        <v>1557</v>
      </c>
      <c r="F201" s="141" t="s">
        <v>1558</v>
      </c>
      <c r="G201" s="142" t="s">
        <v>1509</v>
      </c>
      <c r="H201" s="143">
        <v>8</v>
      </c>
      <c r="I201" s="144"/>
      <c r="J201" s="145">
        <f t="shared" si="30"/>
        <v>0</v>
      </c>
      <c r="K201" s="146"/>
      <c r="L201" s="32"/>
      <c r="M201" s="147" t="s">
        <v>1</v>
      </c>
      <c r="N201" s="148" t="s">
        <v>41</v>
      </c>
      <c r="P201" s="149">
        <f t="shared" si="31"/>
        <v>0</v>
      </c>
      <c r="Q201" s="149">
        <v>2.5000000000000001E-4</v>
      </c>
      <c r="R201" s="149">
        <f t="shared" si="32"/>
        <v>2E-3</v>
      </c>
      <c r="S201" s="149">
        <v>0</v>
      </c>
      <c r="T201" s="150">
        <f t="shared" si="33"/>
        <v>0</v>
      </c>
      <c r="AR201" s="151" t="s">
        <v>287</v>
      </c>
      <c r="AT201" s="151" t="s">
        <v>148</v>
      </c>
      <c r="AU201" s="151" t="s">
        <v>153</v>
      </c>
      <c r="AY201" s="17" t="s">
        <v>145</v>
      </c>
      <c r="BE201" s="152">
        <f t="shared" si="34"/>
        <v>0</v>
      </c>
      <c r="BF201" s="152">
        <f t="shared" si="35"/>
        <v>0</v>
      </c>
      <c r="BG201" s="152">
        <f t="shared" si="36"/>
        <v>0</v>
      </c>
      <c r="BH201" s="152">
        <f t="shared" si="37"/>
        <v>0</v>
      </c>
      <c r="BI201" s="152">
        <f t="shared" si="38"/>
        <v>0</v>
      </c>
      <c r="BJ201" s="17" t="s">
        <v>153</v>
      </c>
      <c r="BK201" s="152">
        <f t="shared" si="39"/>
        <v>0</v>
      </c>
      <c r="BL201" s="17" t="s">
        <v>287</v>
      </c>
      <c r="BM201" s="151" t="s">
        <v>1559</v>
      </c>
    </row>
    <row r="202" spans="2:65" s="1" customFormat="1" ht="16.5" customHeight="1">
      <c r="B202" s="32"/>
      <c r="C202" s="181" t="s">
        <v>1058</v>
      </c>
      <c r="D202" s="181" t="s">
        <v>435</v>
      </c>
      <c r="E202" s="182" t="s">
        <v>1560</v>
      </c>
      <c r="F202" s="183" t="s">
        <v>1561</v>
      </c>
      <c r="G202" s="184" t="s">
        <v>162</v>
      </c>
      <c r="H202" s="185">
        <v>8</v>
      </c>
      <c r="I202" s="186"/>
      <c r="J202" s="187">
        <f t="shared" si="30"/>
        <v>0</v>
      </c>
      <c r="K202" s="188"/>
      <c r="L202" s="189"/>
      <c r="M202" s="190" t="s">
        <v>1</v>
      </c>
      <c r="N202" s="191" t="s">
        <v>41</v>
      </c>
      <c r="P202" s="149">
        <f t="shared" si="31"/>
        <v>0</v>
      </c>
      <c r="Q202" s="149">
        <v>3.0000000000000001E-3</v>
      </c>
      <c r="R202" s="149">
        <f t="shared" si="32"/>
        <v>2.4E-2</v>
      </c>
      <c r="S202" s="149">
        <v>0</v>
      </c>
      <c r="T202" s="150">
        <f t="shared" si="33"/>
        <v>0</v>
      </c>
      <c r="AR202" s="151" t="s">
        <v>474</v>
      </c>
      <c r="AT202" s="151" t="s">
        <v>435</v>
      </c>
      <c r="AU202" s="151" t="s">
        <v>153</v>
      </c>
      <c r="AY202" s="17" t="s">
        <v>145</v>
      </c>
      <c r="BE202" s="152">
        <f t="shared" si="34"/>
        <v>0</v>
      </c>
      <c r="BF202" s="152">
        <f t="shared" si="35"/>
        <v>0</v>
      </c>
      <c r="BG202" s="152">
        <f t="shared" si="36"/>
        <v>0</v>
      </c>
      <c r="BH202" s="152">
        <f t="shared" si="37"/>
        <v>0</v>
      </c>
      <c r="BI202" s="152">
        <f t="shared" si="38"/>
        <v>0</v>
      </c>
      <c r="BJ202" s="17" t="s">
        <v>153</v>
      </c>
      <c r="BK202" s="152">
        <f t="shared" si="39"/>
        <v>0</v>
      </c>
      <c r="BL202" s="17" t="s">
        <v>287</v>
      </c>
      <c r="BM202" s="151" t="s">
        <v>1562</v>
      </c>
    </row>
    <row r="203" spans="2:65" s="1" customFormat="1" ht="33" customHeight="1">
      <c r="B203" s="32"/>
      <c r="C203" s="139" t="s">
        <v>1062</v>
      </c>
      <c r="D203" s="139" t="s">
        <v>148</v>
      </c>
      <c r="E203" s="140" t="s">
        <v>1563</v>
      </c>
      <c r="F203" s="141" t="s">
        <v>1564</v>
      </c>
      <c r="G203" s="142" t="s">
        <v>162</v>
      </c>
      <c r="H203" s="143">
        <v>51</v>
      </c>
      <c r="I203" s="144"/>
      <c r="J203" s="145">
        <f t="shared" si="30"/>
        <v>0</v>
      </c>
      <c r="K203" s="146"/>
      <c r="L203" s="32"/>
      <c r="M203" s="147" t="s">
        <v>1</v>
      </c>
      <c r="N203" s="148" t="s">
        <v>41</v>
      </c>
      <c r="P203" s="149">
        <f t="shared" si="31"/>
        <v>0</v>
      </c>
      <c r="Q203" s="149">
        <v>0</v>
      </c>
      <c r="R203" s="149">
        <f t="shared" si="32"/>
        <v>0</v>
      </c>
      <c r="S203" s="149">
        <v>0</v>
      </c>
      <c r="T203" s="150">
        <f t="shared" si="33"/>
        <v>0</v>
      </c>
      <c r="AR203" s="151" t="s">
        <v>287</v>
      </c>
      <c r="AT203" s="151" t="s">
        <v>148</v>
      </c>
      <c r="AU203" s="151" t="s">
        <v>153</v>
      </c>
      <c r="AY203" s="17" t="s">
        <v>145</v>
      </c>
      <c r="BE203" s="152">
        <f t="shared" si="34"/>
        <v>0</v>
      </c>
      <c r="BF203" s="152">
        <f t="shared" si="35"/>
        <v>0</v>
      </c>
      <c r="BG203" s="152">
        <f t="shared" si="36"/>
        <v>0</v>
      </c>
      <c r="BH203" s="152">
        <f t="shared" si="37"/>
        <v>0</v>
      </c>
      <c r="BI203" s="152">
        <f t="shared" si="38"/>
        <v>0</v>
      </c>
      <c r="BJ203" s="17" t="s">
        <v>153</v>
      </c>
      <c r="BK203" s="152">
        <f t="shared" si="39"/>
        <v>0</v>
      </c>
      <c r="BL203" s="17" t="s">
        <v>287</v>
      </c>
      <c r="BM203" s="151" t="s">
        <v>1565</v>
      </c>
    </row>
    <row r="204" spans="2:65" s="1" customFormat="1" ht="37.9" customHeight="1">
      <c r="B204" s="32"/>
      <c r="C204" s="181" t="s">
        <v>1066</v>
      </c>
      <c r="D204" s="181" t="s">
        <v>435</v>
      </c>
      <c r="E204" s="182" t="s">
        <v>1566</v>
      </c>
      <c r="F204" s="183" t="s">
        <v>1567</v>
      </c>
      <c r="G204" s="184" t="s">
        <v>162</v>
      </c>
      <c r="H204" s="185">
        <v>8</v>
      </c>
      <c r="I204" s="186"/>
      <c r="J204" s="187">
        <f t="shared" si="30"/>
        <v>0</v>
      </c>
      <c r="K204" s="188"/>
      <c r="L204" s="189"/>
      <c r="M204" s="190" t="s">
        <v>1</v>
      </c>
      <c r="N204" s="191" t="s">
        <v>41</v>
      </c>
      <c r="P204" s="149">
        <f t="shared" si="31"/>
        <v>0</v>
      </c>
      <c r="Q204" s="149">
        <v>2.7499999999999998E-3</v>
      </c>
      <c r="R204" s="149">
        <f t="shared" si="32"/>
        <v>2.1999999999999999E-2</v>
      </c>
      <c r="S204" s="149">
        <v>0</v>
      </c>
      <c r="T204" s="150">
        <f t="shared" si="33"/>
        <v>0</v>
      </c>
      <c r="AR204" s="151" t="s">
        <v>474</v>
      </c>
      <c r="AT204" s="151" t="s">
        <v>435</v>
      </c>
      <c r="AU204" s="151" t="s">
        <v>153</v>
      </c>
      <c r="AY204" s="17" t="s">
        <v>145</v>
      </c>
      <c r="BE204" s="152">
        <f t="shared" si="34"/>
        <v>0</v>
      </c>
      <c r="BF204" s="152">
        <f t="shared" si="35"/>
        <v>0</v>
      </c>
      <c r="BG204" s="152">
        <f t="shared" si="36"/>
        <v>0</v>
      </c>
      <c r="BH204" s="152">
        <f t="shared" si="37"/>
        <v>0</v>
      </c>
      <c r="BI204" s="152">
        <f t="shared" si="38"/>
        <v>0</v>
      </c>
      <c r="BJ204" s="17" t="s">
        <v>153</v>
      </c>
      <c r="BK204" s="152">
        <f t="shared" si="39"/>
        <v>0</v>
      </c>
      <c r="BL204" s="17" t="s">
        <v>287</v>
      </c>
      <c r="BM204" s="151" t="s">
        <v>1568</v>
      </c>
    </row>
    <row r="205" spans="2:65" s="1" customFormat="1" ht="33" customHeight="1">
      <c r="B205" s="32"/>
      <c r="C205" s="181" t="s">
        <v>1072</v>
      </c>
      <c r="D205" s="181" t="s">
        <v>435</v>
      </c>
      <c r="E205" s="182" t="s">
        <v>1569</v>
      </c>
      <c r="F205" s="183" t="s">
        <v>1570</v>
      </c>
      <c r="G205" s="184" t="s">
        <v>162</v>
      </c>
      <c r="H205" s="185">
        <v>43</v>
      </c>
      <c r="I205" s="186"/>
      <c r="J205" s="187">
        <f t="shared" si="30"/>
        <v>0</v>
      </c>
      <c r="K205" s="188"/>
      <c r="L205" s="189"/>
      <c r="M205" s="190" t="s">
        <v>1</v>
      </c>
      <c r="N205" s="191" t="s">
        <v>41</v>
      </c>
      <c r="P205" s="149">
        <f t="shared" si="31"/>
        <v>0</v>
      </c>
      <c r="Q205" s="149">
        <v>1.6999999999999999E-3</v>
      </c>
      <c r="R205" s="149">
        <f t="shared" si="32"/>
        <v>7.3099999999999998E-2</v>
      </c>
      <c r="S205" s="149">
        <v>0</v>
      </c>
      <c r="T205" s="150">
        <f t="shared" si="33"/>
        <v>0</v>
      </c>
      <c r="AR205" s="151" t="s">
        <v>474</v>
      </c>
      <c r="AT205" s="151" t="s">
        <v>435</v>
      </c>
      <c r="AU205" s="151" t="s">
        <v>153</v>
      </c>
      <c r="AY205" s="17" t="s">
        <v>145</v>
      </c>
      <c r="BE205" s="152">
        <f t="shared" si="34"/>
        <v>0</v>
      </c>
      <c r="BF205" s="152">
        <f t="shared" si="35"/>
        <v>0</v>
      </c>
      <c r="BG205" s="152">
        <f t="shared" si="36"/>
        <v>0</v>
      </c>
      <c r="BH205" s="152">
        <f t="shared" si="37"/>
        <v>0</v>
      </c>
      <c r="BI205" s="152">
        <f t="shared" si="38"/>
        <v>0</v>
      </c>
      <c r="BJ205" s="17" t="s">
        <v>153</v>
      </c>
      <c r="BK205" s="152">
        <f t="shared" si="39"/>
        <v>0</v>
      </c>
      <c r="BL205" s="17" t="s">
        <v>287</v>
      </c>
      <c r="BM205" s="151" t="s">
        <v>1571</v>
      </c>
    </row>
    <row r="206" spans="2:65" s="1" customFormat="1" ht="33" customHeight="1">
      <c r="B206" s="32"/>
      <c r="C206" s="181" t="s">
        <v>1078</v>
      </c>
      <c r="D206" s="181" t="s">
        <v>435</v>
      </c>
      <c r="E206" s="182" t="s">
        <v>1572</v>
      </c>
      <c r="F206" s="183" t="s">
        <v>1573</v>
      </c>
      <c r="G206" s="184" t="s">
        <v>162</v>
      </c>
      <c r="H206" s="185">
        <v>36</v>
      </c>
      <c r="I206" s="186"/>
      <c r="J206" s="187">
        <f t="shared" si="30"/>
        <v>0</v>
      </c>
      <c r="K206" s="188"/>
      <c r="L206" s="189"/>
      <c r="M206" s="190" t="s">
        <v>1</v>
      </c>
      <c r="N206" s="191" t="s">
        <v>41</v>
      </c>
      <c r="P206" s="149">
        <f t="shared" si="31"/>
        <v>0</v>
      </c>
      <c r="Q206" s="149">
        <v>1.4E-3</v>
      </c>
      <c r="R206" s="149">
        <f t="shared" si="32"/>
        <v>5.04E-2</v>
      </c>
      <c r="S206" s="149">
        <v>0</v>
      </c>
      <c r="T206" s="150">
        <f t="shared" si="33"/>
        <v>0</v>
      </c>
      <c r="AR206" s="151" t="s">
        <v>474</v>
      </c>
      <c r="AT206" s="151" t="s">
        <v>435</v>
      </c>
      <c r="AU206" s="151" t="s">
        <v>153</v>
      </c>
      <c r="AY206" s="17" t="s">
        <v>145</v>
      </c>
      <c r="BE206" s="152">
        <f t="shared" si="34"/>
        <v>0</v>
      </c>
      <c r="BF206" s="152">
        <f t="shared" si="35"/>
        <v>0</v>
      </c>
      <c r="BG206" s="152">
        <f t="shared" si="36"/>
        <v>0</v>
      </c>
      <c r="BH206" s="152">
        <f t="shared" si="37"/>
        <v>0</v>
      </c>
      <c r="BI206" s="152">
        <f t="shared" si="38"/>
        <v>0</v>
      </c>
      <c r="BJ206" s="17" t="s">
        <v>153</v>
      </c>
      <c r="BK206" s="152">
        <f t="shared" si="39"/>
        <v>0</v>
      </c>
      <c r="BL206" s="17" t="s">
        <v>287</v>
      </c>
      <c r="BM206" s="151" t="s">
        <v>1574</v>
      </c>
    </row>
    <row r="207" spans="2:65" s="1" customFormat="1" ht="37.9" customHeight="1">
      <c r="B207" s="32"/>
      <c r="C207" s="181" t="s">
        <v>1082</v>
      </c>
      <c r="D207" s="181" t="s">
        <v>435</v>
      </c>
      <c r="E207" s="182" t="s">
        <v>1575</v>
      </c>
      <c r="F207" s="183" t="s">
        <v>1576</v>
      </c>
      <c r="G207" s="184" t="s">
        <v>162</v>
      </c>
      <c r="H207" s="185">
        <v>36</v>
      </c>
      <c r="I207" s="186"/>
      <c r="J207" s="187">
        <f t="shared" si="30"/>
        <v>0</v>
      </c>
      <c r="K207" s="188"/>
      <c r="L207" s="189"/>
      <c r="M207" s="190" t="s">
        <v>1</v>
      </c>
      <c r="N207" s="191" t="s">
        <v>41</v>
      </c>
      <c r="P207" s="149">
        <f t="shared" si="31"/>
        <v>0</v>
      </c>
      <c r="Q207" s="149">
        <v>3.5699999999999998E-3</v>
      </c>
      <c r="R207" s="149">
        <f t="shared" si="32"/>
        <v>0.12852</v>
      </c>
      <c r="S207" s="149">
        <v>0</v>
      </c>
      <c r="T207" s="150">
        <f t="shared" si="33"/>
        <v>0</v>
      </c>
      <c r="AR207" s="151" t="s">
        <v>474</v>
      </c>
      <c r="AT207" s="151" t="s">
        <v>435</v>
      </c>
      <c r="AU207" s="151" t="s">
        <v>153</v>
      </c>
      <c r="AY207" s="17" t="s">
        <v>145</v>
      </c>
      <c r="BE207" s="152">
        <f t="shared" si="34"/>
        <v>0</v>
      </c>
      <c r="BF207" s="152">
        <f t="shared" si="35"/>
        <v>0</v>
      </c>
      <c r="BG207" s="152">
        <f t="shared" si="36"/>
        <v>0</v>
      </c>
      <c r="BH207" s="152">
        <f t="shared" si="37"/>
        <v>0</v>
      </c>
      <c r="BI207" s="152">
        <f t="shared" si="38"/>
        <v>0</v>
      </c>
      <c r="BJ207" s="17" t="s">
        <v>153</v>
      </c>
      <c r="BK207" s="152">
        <f t="shared" si="39"/>
        <v>0</v>
      </c>
      <c r="BL207" s="17" t="s">
        <v>287</v>
      </c>
      <c r="BM207" s="151" t="s">
        <v>1577</v>
      </c>
    </row>
    <row r="208" spans="2:65" s="1" customFormat="1" ht="24.2" customHeight="1">
      <c r="B208" s="32"/>
      <c r="C208" s="139" t="s">
        <v>1086</v>
      </c>
      <c r="D208" s="139" t="s">
        <v>148</v>
      </c>
      <c r="E208" s="140" t="s">
        <v>1578</v>
      </c>
      <c r="F208" s="141" t="s">
        <v>1579</v>
      </c>
      <c r="G208" s="142" t="s">
        <v>162</v>
      </c>
      <c r="H208" s="143">
        <v>51</v>
      </c>
      <c r="I208" s="144"/>
      <c r="J208" s="145">
        <f t="shared" si="30"/>
        <v>0</v>
      </c>
      <c r="K208" s="146"/>
      <c r="L208" s="32"/>
      <c r="M208" s="147" t="s">
        <v>1</v>
      </c>
      <c r="N208" s="148" t="s">
        <v>41</v>
      </c>
      <c r="P208" s="149">
        <f t="shared" si="31"/>
        <v>0</v>
      </c>
      <c r="Q208" s="149">
        <v>1.7000000000000001E-4</v>
      </c>
      <c r="R208" s="149">
        <f t="shared" si="32"/>
        <v>8.6700000000000006E-3</v>
      </c>
      <c r="S208" s="149">
        <v>0</v>
      </c>
      <c r="T208" s="150">
        <f t="shared" si="33"/>
        <v>0</v>
      </c>
      <c r="AR208" s="151" t="s">
        <v>287</v>
      </c>
      <c r="AT208" s="151" t="s">
        <v>148</v>
      </c>
      <c r="AU208" s="151" t="s">
        <v>153</v>
      </c>
      <c r="AY208" s="17" t="s">
        <v>145</v>
      </c>
      <c r="BE208" s="152">
        <f t="shared" si="34"/>
        <v>0</v>
      </c>
      <c r="BF208" s="152">
        <f t="shared" si="35"/>
        <v>0</v>
      </c>
      <c r="BG208" s="152">
        <f t="shared" si="36"/>
        <v>0</v>
      </c>
      <c r="BH208" s="152">
        <f t="shared" si="37"/>
        <v>0</v>
      </c>
      <c r="BI208" s="152">
        <f t="shared" si="38"/>
        <v>0</v>
      </c>
      <c r="BJ208" s="17" t="s">
        <v>153</v>
      </c>
      <c r="BK208" s="152">
        <f t="shared" si="39"/>
        <v>0</v>
      </c>
      <c r="BL208" s="17" t="s">
        <v>287</v>
      </c>
      <c r="BM208" s="151" t="s">
        <v>1580</v>
      </c>
    </row>
    <row r="209" spans="2:65" s="1" customFormat="1" ht="21.75" customHeight="1">
      <c r="B209" s="32"/>
      <c r="C209" s="181" t="s">
        <v>1091</v>
      </c>
      <c r="D209" s="181" t="s">
        <v>435</v>
      </c>
      <c r="E209" s="182" t="s">
        <v>1581</v>
      </c>
      <c r="F209" s="183" t="s">
        <v>1582</v>
      </c>
      <c r="G209" s="184" t="s">
        <v>162</v>
      </c>
      <c r="H209" s="185">
        <v>51</v>
      </c>
      <c r="I209" s="186"/>
      <c r="J209" s="187">
        <f t="shared" si="30"/>
        <v>0</v>
      </c>
      <c r="K209" s="188"/>
      <c r="L209" s="189"/>
      <c r="M209" s="190" t="s">
        <v>1</v>
      </c>
      <c r="N209" s="191" t="s">
        <v>41</v>
      </c>
      <c r="P209" s="149">
        <f t="shared" si="31"/>
        <v>0</v>
      </c>
      <c r="Q209" s="149">
        <v>1.3999999999999999E-4</v>
      </c>
      <c r="R209" s="149">
        <f t="shared" si="32"/>
        <v>7.1399999999999996E-3</v>
      </c>
      <c r="S209" s="149">
        <v>0</v>
      </c>
      <c r="T209" s="150">
        <f t="shared" si="33"/>
        <v>0</v>
      </c>
      <c r="AR209" s="151" t="s">
        <v>474</v>
      </c>
      <c r="AT209" s="151" t="s">
        <v>435</v>
      </c>
      <c r="AU209" s="151" t="s">
        <v>153</v>
      </c>
      <c r="AY209" s="17" t="s">
        <v>145</v>
      </c>
      <c r="BE209" s="152">
        <f t="shared" si="34"/>
        <v>0</v>
      </c>
      <c r="BF209" s="152">
        <f t="shared" si="35"/>
        <v>0</v>
      </c>
      <c r="BG209" s="152">
        <f t="shared" si="36"/>
        <v>0</v>
      </c>
      <c r="BH209" s="152">
        <f t="shared" si="37"/>
        <v>0</v>
      </c>
      <c r="BI209" s="152">
        <f t="shared" si="38"/>
        <v>0</v>
      </c>
      <c r="BJ209" s="17" t="s">
        <v>153</v>
      </c>
      <c r="BK209" s="152">
        <f t="shared" si="39"/>
        <v>0</v>
      </c>
      <c r="BL209" s="17" t="s">
        <v>287</v>
      </c>
      <c r="BM209" s="151" t="s">
        <v>1583</v>
      </c>
    </row>
    <row r="210" spans="2:65" s="1" customFormat="1" ht="24.2" customHeight="1">
      <c r="B210" s="32"/>
      <c r="C210" s="139" t="s">
        <v>1095</v>
      </c>
      <c r="D210" s="139" t="s">
        <v>148</v>
      </c>
      <c r="E210" s="140" t="s">
        <v>1584</v>
      </c>
      <c r="F210" s="141" t="s">
        <v>1585</v>
      </c>
      <c r="G210" s="142" t="s">
        <v>162</v>
      </c>
      <c r="H210" s="143">
        <v>8</v>
      </c>
      <c r="I210" s="144"/>
      <c r="J210" s="145">
        <f t="shared" si="30"/>
        <v>0</v>
      </c>
      <c r="K210" s="146"/>
      <c r="L210" s="32"/>
      <c r="M210" s="147" t="s">
        <v>1</v>
      </c>
      <c r="N210" s="148" t="s">
        <v>41</v>
      </c>
      <c r="P210" s="149">
        <f t="shared" si="31"/>
        <v>0</v>
      </c>
      <c r="Q210" s="149">
        <v>1.0000000000000001E-5</v>
      </c>
      <c r="R210" s="149">
        <f t="shared" si="32"/>
        <v>8.0000000000000007E-5</v>
      </c>
      <c r="S210" s="149">
        <v>0</v>
      </c>
      <c r="T210" s="150">
        <f t="shared" si="33"/>
        <v>0</v>
      </c>
      <c r="AR210" s="151" t="s">
        <v>287</v>
      </c>
      <c r="AT210" s="151" t="s">
        <v>148</v>
      </c>
      <c r="AU210" s="151" t="s">
        <v>153</v>
      </c>
      <c r="AY210" s="17" t="s">
        <v>145</v>
      </c>
      <c r="BE210" s="152">
        <f t="shared" si="34"/>
        <v>0</v>
      </c>
      <c r="BF210" s="152">
        <f t="shared" si="35"/>
        <v>0</v>
      </c>
      <c r="BG210" s="152">
        <f t="shared" si="36"/>
        <v>0</v>
      </c>
      <c r="BH210" s="152">
        <f t="shared" si="37"/>
        <v>0</v>
      </c>
      <c r="BI210" s="152">
        <f t="shared" si="38"/>
        <v>0</v>
      </c>
      <c r="BJ210" s="17" t="s">
        <v>153</v>
      </c>
      <c r="BK210" s="152">
        <f t="shared" si="39"/>
        <v>0</v>
      </c>
      <c r="BL210" s="17" t="s">
        <v>287</v>
      </c>
      <c r="BM210" s="151" t="s">
        <v>1586</v>
      </c>
    </row>
    <row r="211" spans="2:65" s="1" customFormat="1" ht="24.2" customHeight="1">
      <c r="B211" s="32"/>
      <c r="C211" s="181" t="s">
        <v>1099</v>
      </c>
      <c r="D211" s="181" t="s">
        <v>435</v>
      </c>
      <c r="E211" s="182" t="s">
        <v>1587</v>
      </c>
      <c r="F211" s="183" t="s">
        <v>1588</v>
      </c>
      <c r="G211" s="184" t="s">
        <v>162</v>
      </c>
      <c r="H211" s="185">
        <v>8</v>
      </c>
      <c r="I211" s="186"/>
      <c r="J211" s="187">
        <f t="shared" si="30"/>
        <v>0</v>
      </c>
      <c r="K211" s="188"/>
      <c r="L211" s="189"/>
      <c r="M211" s="196" t="s">
        <v>1</v>
      </c>
      <c r="N211" s="197" t="s">
        <v>41</v>
      </c>
      <c r="O211" s="198"/>
      <c r="P211" s="199">
        <f t="shared" si="31"/>
        <v>0</v>
      </c>
      <c r="Q211" s="199">
        <v>3.6000000000000002E-4</v>
      </c>
      <c r="R211" s="199">
        <f t="shared" si="32"/>
        <v>2.8800000000000002E-3</v>
      </c>
      <c r="S211" s="199">
        <v>0</v>
      </c>
      <c r="T211" s="200">
        <f t="shared" si="33"/>
        <v>0</v>
      </c>
      <c r="AR211" s="151" t="s">
        <v>474</v>
      </c>
      <c r="AT211" s="151" t="s">
        <v>435</v>
      </c>
      <c r="AU211" s="151" t="s">
        <v>153</v>
      </c>
      <c r="AY211" s="17" t="s">
        <v>145</v>
      </c>
      <c r="BE211" s="152">
        <f t="shared" si="34"/>
        <v>0</v>
      </c>
      <c r="BF211" s="152">
        <f t="shared" si="35"/>
        <v>0</v>
      </c>
      <c r="BG211" s="152">
        <f t="shared" si="36"/>
        <v>0</v>
      </c>
      <c r="BH211" s="152">
        <f t="shared" si="37"/>
        <v>0</v>
      </c>
      <c r="BI211" s="152">
        <f t="shared" si="38"/>
        <v>0</v>
      </c>
      <c r="BJ211" s="17" t="s">
        <v>153</v>
      </c>
      <c r="BK211" s="152">
        <f t="shared" si="39"/>
        <v>0</v>
      </c>
      <c r="BL211" s="17" t="s">
        <v>287</v>
      </c>
      <c r="BM211" s="151" t="s">
        <v>1589</v>
      </c>
    </row>
    <row r="212" spans="2:65" s="1" customFormat="1" ht="6.95" customHeight="1"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32"/>
    </row>
  </sheetData>
  <sheetProtection algorithmName="SHA-512" hashValue="YDtIvQWl5+1i+MsI3rLxgiOOzf58xB3Ng4vhCIKWBt8ncbfbu0qt/QymwiLX4dWd04qYRSTxAOWoQlzWbAzUPg==" saltValue="dz3qntx5w3BSO3yLXyJFqEmjIJxeM74QaQyXRVD160+ZGuxUjQnH/VoWkFz+BxuPMUm3YogBIicXJFSDEp3Z6A==" spinCount="100000" sheet="1" objects="1" scenarios="1" formatColumns="0" formatRows="0" autoFilter="0"/>
  <autoFilter ref="C120:K211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106</v>
      </c>
      <c r="L4" s="20"/>
      <c r="M4" s="91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45" t="str">
        <f>'Rekapitulácia stavby'!K6</f>
        <v>Rekonštrukcia ubytovacích kapacít - ŠDĽŠ, blok C, Študentská 17, TU vo Zvolene</v>
      </c>
      <c r="F7" s="246"/>
      <c r="G7" s="246"/>
      <c r="H7" s="24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35" t="s">
        <v>1590</v>
      </c>
      <c r="F9" s="244"/>
      <c r="G9" s="244"/>
      <c r="H9" s="24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5" t="str">
        <f>'Rekapitulácia stavby'!AN8</f>
        <v>31. 1. 2024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24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7" t="str">
        <f>'Rekapitulácia stavby'!E14</f>
        <v>Vyplň údaj</v>
      </c>
      <c r="F18" s="217"/>
      <c r="G18" s="217"/>
      <c r="H18" s="217"/>
      <c r="I18" s="27" t="s">
        <v>26</v>
      </c>
      <c r="J18" s="28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5" t="str">
        <f>IF('Rekapitulácia stavby'!E20="","",'Rekapitulácia stavby'!E20)</f>
        <v>Ing. Dušan Kozák</v>
      </c>
      <c r="I24" s="27" t="s">
        <v>26</v>
      </c>
      <c r="J24" s="25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92"/>
      <c r="E27" s="221" t="s">
        <v>1</v>
      </c>
      <c r="F27" s="221"/>
      <c r="G27" s="221"/>
      <c r="H27" s="221"/>
      <c r="L27" s="9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35</v>
      </c>
      <c r="J30" s="69">
        <f>ROUND(J119, 2)</f>
        <v>0</v>
      </c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8" t="s">
        <v>39</v>
      </c>
      <c r="E33" s="37" t="s">
        <v>40</v>
      </c>
      <c r="F33" s="94">
        <f>ROUND((SUM(BE119:BE142)),  2)</f>
        <v>0</v>
      </c>
      <c r="G33" s="95"/>
      <c r="H33" s="95"/>
      <c r="I33" s="96">
        <v>0.2</v>
      </c>
      <c r="J33" s="94">
        <f>ROUND(((SUM(BE119:BE142))*I33),  2)</f>
        <v>0</v>
      </c>
      <c r="L33" s="32"/>
    </row>
    <row r="34" spans="2:12" s="1" customFormat="1" ht="14.45" customHeight="1">
      <c r="B34" s="32"/>
      <c r="E34" s="37" t="s">
        <v>41</v>
      </c>
      <c r="F34" s="94">
        <f>ROUND((SUM(BF119:BF142)),  2)</f>
        <v>0</v>
      </c>
      <c r="G34" s="95"/>
      <c r="H34" s="95"/>
      <c r="I34" s="96">
        <v>0.2</v>
      </c>
      <c r="J34" s="94">
        <f>ROUND(((SUM(BF119:BF142))*I34),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7">
        <f>ROUND((SUM(BG119:BG142)),  2)</f>
        <v>0</v>
      </c>
      <c r="I35" s="98">
        <v>0.2</v>
      </c>
      <c r="J35" s="9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7">
        <f>ROUND((SUM(BH119:BH142)),  2)</f>
        <v>0</v>
      </c>
      <c r="I36" s="98">
        <v>0.2</v>
      </c>
      <c r="J36" s="97">
        <f>0</f>
        <v>0</v>
      </c>
      <c r="L36" s="32"/>
    </row>
    <row r="37" spans="2:12" s="1" customFormat="1" ht="14.45" hidden="1" customHeight="1">
      <c r="B37" s="32"/>
      <c r="E37" s="37" t="s">
        <v>44</v>
      </c>
      <c r="F37" s="94">
        <f>ROUND((SUM(BI119:BI142)),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9"/>
      <c r="D39" s="100" t="s">
        <v>45</v>
      </c>
      <c r="E39" s="60"/>
      <c r="F39" s="60"/>
      <c r="G39" s="101" t="s">
        <v>46</v>
      </c>
      <c r="H39" s="102" t="s">
        <v>47</v>
      </c>
      <c r="I39" s="60"/>
      <c r="J39" s="103">
        <f>SUM(J30:J37)</f>
        <v>0</v>
      </c>
      <c r="K39" s="10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50</v>
      </c>
      <c r="E61" s="34"/>
      <c r="F61" s="105" t="s">
        <v>51</v>
      </c>
      <c r="G61" s="46" t="s">
        <v>50</v>
      </c>
      <c r="H61" s="34"/>
      <c r="I61" s="34"/>
      <c r="J61" s="10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50</v>
      </c>
      <c r="E76" s="34"/>
      <c r="F76" s="105" t="s">
        <v>51</v>
      </c>
      <c r="G76" s="46" t="s">
        <v>50</v>
      </c>
      <c r="H76" s="34"/>
      <c r="I76" s="34"/>
      <c r="J76" s="106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21" t="s">
        <v>109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26.25" customHeight="1">
      <c r="B85" s="32"/>
      <c r="E85" s="245" t="str">
        <f>E7</f>
        <v>Rekonštrukcia ubytovacích kapacít - ŠDĽŠ, blok C, Študentská 17, TU vo Zvolene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35" t="str">
        <f>E9</f>
        <v>SO 03 - Vetranie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Zvolen</v>
      </c>
      <c r="I89" s="27" t="s">
        <v>21</v>
      </c>
      <c r="J89" s="55" t="str">
        <f>IF(J12="","",J12)</f>
        <v>31. 1. 2024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23</v>
      </c>
      <c r="F91" s="25" t="str">
        <f>E15</f>
        <v>Technická univerzita vo Zvolene</v>
      </c>
      <c r="I91" s="27" t="s">
        <v>29</v>
      </c>
      <c r="J91" s="30" t="str">
        <f>E21</f>
        <v>Ing. arch. Richard Halama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Dušan Kozák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110</v>
      </c>
      <c r="D94" s="99"/>
      <c r="E94" s="99"/>
      <c r="F94" s="99"/>
      <c r="G94" s="99"/>
      <c r="H94" s="99"/>
      <c r="I94" s="99"/>
      <c r="J94" s="108" t="s">
        <v>111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9" t="s">
        <v>112</v>
      </c>
      <c r="J96" s="69">
        <f>J119</f>
        <v>0</v>
      </c>
      <c r="L96" s="32"/>
      <c r="AU96" s="17" t="s">
        <v>113</v>
      </c>
    </row>
    <row r="97" spans="2:12" s="8" customFormat="1" ht="24.95" customHeight="1">
      <c r="B97" s="110"/>
      <c r="D97" s="111" t="s">
        <v>1385</v>
      </c>
      <c r="E97" s="112"/>
      <c r="F97" s="112"/>
      <c r="G97" s="112"/>
      <c r="H97" s="112"/>
      <c r="I97" s="112"/>
      <c r="J97" s="113">
        <f>J120</f>
        <v>0</v>
      </c>
      <c r="L97" s="110"/>
    </row>
    <row r="98" spans="2:12" s="9" customFormat="1" ht="19.899999999999999" customHeight="1">
      <c r="B98" s="114"/>
      <c r="D98" s="115" t="s">
        <v>1386</v>
      </c>
      <c r="E98" s="116"/>
      <c r="F98" s="116"/>
      <c r="G98" s="116"/>
      <c r="H98" s="116"/>
      <c r="I98" s="116"/>
      <c r="J98" s="117">
        <f>J121</f>
        <v>0</v>
      </c>
      <c r="L98" s="114"/>
    </row>
    <row r="99" spans="2:12" s="9" customFormat="1" ht="19.899999999999999" customHeight="1">
      <c r="B99" s="114"/>
      <c r="D99" s="115" t="s">
        <v>1591</v>
      </c>
      <c r="E99" s="116"/>
      <c r="F99" s="116"/>
      <c r="G99" s="116"/>
      <c r="H99" s="116"/>
      <c r="I99" s="116"/>
      <c r="J99" s="117">
        <f>J124</f>
        <v>0</v>
      </c>
      <c r="L99" s="114"/>
    </row>
    <row r="100" spans="2:12" s="1" customFormat="1" ht="21.75" customHeight="1">
      <c r="B100" s="32"/>
      <c r="L100" s="32"/>
    </row>
    <row r="101" spans="2:12" s="1" customFormat="1" ht="6.95" customHeight="1"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32"/>
    </row>
    <row r="105" spans="2:12" s="1" customFormat="1" ht="6.95" customHeight="1"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32"/>
    </row>
    <row r="106" spans="2:12" s="1" customFormat="1" ht="24.95" customHeight="1">
      <c r="B106" s="32"/>
      <c r="C106" s="21" t="s">
        <v>131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15</v>
      </c>
      <c r="L108" s="32"/>
    </row>
    <row r="109" spans="2:12" s="1" customFormat="1" ht="26.25" customHeight="1">
      <c r="B109" s="32"/>
      <c r="E109" s="245" t="str">
        <f>E7</f>
        <v>Rekonštrukcia ubytovacích kapacít - ŠDĽŠ, blok C, Študentská 17, TU vo Zvolene</v>
      </c>
      <c r="F109" s="246"/>
      <c r="G109" s="246"/>
      <c r="H109" s="246"/>
      <c r="L109" s="32"/>
    </row>
    <row r="110" spans="2:12" s="1" customFormat="1" ht="12" customHeight="1">
      <c r="B110" s="32"/>
      <c r="C110" s="27" t="s">
        <v>107</v>
      </c>
      <c r="L110" s="32"/>
    </row>
    <row r="111" spans="2:12" s="1" customFormat="1" ht="16.5" customHeight="1">
      <c r="B111" s="32"/>
      <c r="E111" s="235" t="str">
        <f>E9</f>
        <v>SO 03 - Vetranie</v>
      </c>
      <c r="F111" s="244"/>
      <c r="G111" s="244"/>
      <c r="H111" s="244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19</v>
      </c>
      <c r="F113" s="25" t="str">
        <f>F12</f>
        <v>Zvolen</v>
      </c>
      <c r="I113" s="27" t="s">
        <v>21</v>
      </c>
      <c r="J113" s="55" t="str">
        <f>IF(J12="","",J12)</f>
        <v>31. 1. 2024</v>
      </c>
      <c r="L113" s="32"/>
    </row>
    <row r="114" spans="2:65" s="1" customFormat="1" ht="6.95" customHeight="1">
      <c r="B114" s="32"/>
      <c r="L114" s="32"/>
    </row>
    <row r="115" spans="2:65" s="1" customFormat="1" ht="25.7" customHeight="1">
      <c r="B115" s="32"/>
      <c r="C115" s="27" t="s">
        <v>23</v>
      </c>
      <c r="F115" s="25" t="str">
        <f>E15</f>
        <v>Technická univerzita vo Zvolene</v>
      </c>
      <c r="I115" s="27" t="s">
        <v>29</v>
      </c>
      <c r="J115" s="30" t="str">
        <f>E21</f>
        <v>Ing. arch. Richard Halama</v>
      </c>
      <c r="L115" s="32"/>
    </row>
    <row r="116" spans="2:65" s="1" customFormat="1" ht="15.2" customHeight="1">
      <c r="B116" s="32"/>
      <c r="C116" s="27" t="s">
        <v>27</v>
      </c>
      <c r="F116" s="25" t="str">
        <f>IF(E18="","",E18)</f>
        <v>Vyplň údaj</v>
      </c>
      <c r="I116" s="27" t="s">
        <v>32</v>
      </c>
      <c r="J116" s="30" t="str">
        <f>E24</f>
        <v>Ing. Dušan Kozák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8"/>
      <c r="C118" s="119" t="s">
        <v>132</v>
      </c>
      <c r="D118" s="120" t="s">
        <v>60</v>
      </c>
      <c r="E118" s="120" t="s">
        <v>56</v>
      </c>
      <c r="F118" s="120" t="s">
        <v>57</v>
      </c>
      <c r="G118" s="120" t="s">
        <v>133</v>
      </c>
      <c r="H118" s="120" t="s">
        <v>134</v>
      </c>
      <c r="I118" s="120" t="s">
        <v>135</v>
      </c>
      <c r="J118" s="121" t="s">
        <v>111</v>
      </c>
      <c r="K118" s="122" t="s">
        <v>136</v>
      </c>
      <c r="L118" s="118"/>
      <c r="M118" s="62" t="s">
        <v>1</v>
      </c>
      <c r="N118" s="63" t="s">
        <v>39</v>
      </c>
      <c r="O118" s="63" t="s">
        <v>137</v>
      </c>
      <c r="P118" s="63" t="s">
        <v>138</v>
      </c>
      <c r="Q118" s="63" t="s">
        <v>139</v>
      </c>
      <c r="R118" s="63" t="s">
        <v>140</v>
      </c>
      <c r="S118" s="63" t="s">
        <v>141</v>
      </c>
      <c r="T118" s="64" t="s">
        <v>142</v>
      </c>
    </row>
    <row r="119" spans="2:65" s="1" customFormat="1" ht="22.9" customHeight="1">
      <c r="B119" s="32"/>
      <c r="C119" s="67" t="s">
        <v>112</v>
      </c>
      <c r="J119" s="123">
        <f>BK119</f>
        <v>0</v>
      </c>
      <c r="L119" s="32"/>
      <c r="M119" s="65"/>
      <c r="N119" s="56"/>
      <c r="O119" s="56"/>
      <c r="P119" s="124">
        <f>P120</f>
        <v>0</v>
      </c>
      <c r="Q119" s="56"/>
      <c r="R119" s="124">
        <f>R120</f>
        <v>0.11778999999999999</v>
      </c>
      <c r="S119" s="56"/>
      <c r="T119" s="125">
        <f>T120</f>
        <v>0</v>
      </c>
      <c r="AT119" s="17" t="s">
        <v>74</v>
      </c>
      <c r="AU119" s="17" t="s">
        <v>113</v>
      </c>
      <c r="BK119" s="126">
        <f>BK120</f>
        <v>0</v>
      </c>
    </row>
    <row r="120" spans="2:65" s="11" customFormat="1" ht="25.9" customHeight="1">
      <c r="B120" s="127"/>
      <c r="D120" s="128" t="s">
        <v>74</v>
      </c>
      <c r="E120" s="129" t="s">
        <v>902</v>
      </c>
      <c r="F120" s="129" t="s">
        <v>1390</v>
      </c>
      <c r="I120" s="130"/>
      <c r="J120" s="131">
        <f>BK120</f>
        <v>0</v>
      </c>
      <c r="L120" s="127"/>
      <c r="M120" s="132"/>
      <c r="P120" s="133">
        <f>P121+P124</f>
        <v>0</v>
      </c>
      <c r="R120" s="133">
        <f>R121+R124</f>
        <v>0.11778999999999999</v>
      </c>
      <c r="T120" s="134">
        <f>T121+T124</f>
        <v>0</v>
      </c>
      <c r="AR120" s="128" t="s">
        <v>153</v>
      </c>
      <c r="AT120" s="135" t="s">
        <v>74</v>
      </c>
      <c r="AU120" s="135" t="s">
        <v>75</v>
      </c>
      <c r="AY120" s="128" t="s">
        <v>145</v>
      </c>
      <c r="BK120" s="136">
        <f>BK121+BK124</f>
        <v>0</v>
      </c>
    </row>
    <row r="121" spans="2:65" s="11" customFormat="1" ht="22.9" customHeight="1">
      <c r="B121" s="127"/>
      <c r="D121" s="128" t="s">
        <v>74</v>
      </c>
      <c r="E121" s="137" t="s">
        <v>920</v>
      </c>
      <c r="F121" s="137" t="s">
        <v>1391</v>
      </c>
      <c r="I121" s="130"/>
      <c r="J121" s="138">
        <f>BK121</f>
        <v>0</v>
      </c>
      <c r="L121" s="127"/>
      <c r="M121" s="132"/>
      <c r="P121" s="133">
        <f>SUM(P122:P123)</f>
        <v>0</v>
      </c>
      <c r="R121" s="133">
        <f>SUM(R122:R123)</f>
        <v>4.2660000000000003E-2</v>
      </c>
      <c r="T121" s="134">
        <f>SUM(T122:T123)</f>
        <v>0</v>
      </c>
      <c r="AR121" s="128" t="s">
        <v>153</v>
      </c>
      <c r="AT121" s="135" t="s">
        <v>74</v>
      </c>
      <c r="AU121" s="135" t="s">
        <v>83</v>
      </c>
      <c r="AY121" s="128" t="s">
        <v>145</v>
      </c>
      <c r="BK121" s="136">
        <f>SUM(BK122:BK123)</f>
        <v>0</v>
      </c>
    </row>
    <row r="122" spans="2:65" s="1" customFormat="1" ht="24.2" customHeight="1">
      <c r="B122" s="32"/>
      <c r="C122" s="139" t="s">
        <v>83</v>
      </c>
      <c r="D122" s="139" t="s">
        <v>148</v>
      </c>
      <c r="E122" s="140" t="s">
        <v>1592</v>
      </c>
      <c r="F122" s="141" t="s">
        <v>1593</v>
      </c>
      <c r="G122" s="142" t="s">
        <v>188</v>
      </c>
      <c r="H122" s="143">
        <v>45</v>
      </c>
      <c r="I122" s="144"/>
      <c r="J122" s="145">
        <f>ROUND(I122*H122,2)</f>
        <v>0</v>
      </c>
      <c r="K122" s="146"/>
      <c r="L122" s="32"/>
      <c r="M122" s="147" t="s">
        <v>1</v>
      </c>
      <c r="N122" s="148" t="s">
        <v>41</v>
      </c>
      <c r="P122" s="149">
        <f>O122*H122</f>
        <v>0</v>
      </c>
      <c r="Q122" s="149">
        <v>2.0000000000000002E-5</v>
      </c>
      <c r="R122" s="149">
        <f>Q122*H122</f>
        <v>9.0000000000000008E-4</v>
      </c>
      <c r="S122" s="149">
        <v>0</v>
      </c>
      <c r="T122" s="150">
        <f>S122*H122</f>
        <v>0</v>
      </c>
      <c r="AR122" s="151" t="s">
        <v>287</v>
      </c>
      <c r="AT122" s="151" t="s">
        <v>148</v>
      </c>
      <c r="AU122" s="151" t="s">
        <v>153</v>
      </c>
      <c r="AY122" s="17" t="s">
        <v>145</v>
      </c>
      <c r="BE122" s="152">
        <f>IF(N122="základná",J122,0)</f>
        <v>0</v>
      </c>
      <c r="BF122" s="152">
        <f>IF(N122="znížená",J122,0)</f>
        <v>0</v>
      </c>
      <c r="BG122" s="152">
        <f>IF(N122="zákl. prenesená",J122,0)</f>
        <v>0</v>
      </c>
      <c r="BH122" s="152">
        <f>IF(N122="zníž. prenesená",J122,0)</f>
        <v>0</v>
      </c>
      <c r="BI122" s="152">
        <f>IF(N122="nulová",J122,0)</f>
        <v>0</v>
      </c>
      <c r="BJ122" s="17" t="s">
        <v>153</v>
      </c>
      <c r="BK122" s="152">
        <f>ROUND(I122*H122,2)</f>
        <v>0</v>
      </c>
      <c r="BL122" s="17" t="s">
        <v>287</v>
      </c>
      <c r="BM122" s="151" t="s">
        <v>153</v>
      </c>
    </row>
    <row r="123" spans="2:65" s="1" customFormat="1" ht="49.15" customHeight="1">
      <c r="B123" s="32"/>
      <c r="C123" s="181" t="s">
        <v>153</v>
      </c>
      <c r="D123" s="181" t="s">
        <v>435</v>
      </c>
      <c r="E123" s="182" t="s">
        <v>1594</v>
      </c>
      <c r="F123" s="183" t="s">
        <v>1595</v>
      </c>
      <c r="G123" s="184" t="s">
        <v>188</v>
      </c>
      <c r="H123" s="185">
        <v>52.2</v>
      </c>
      <c r="I123" s="186"/>
      <c r="J123" s="187">
        <f>ROUND(I123*H123,2)</f>
        <v>0</v>
      </c>
      <c r="K123" s="188"/>
      <c r="L123" s="189"/>
      <c r="M123" s="190" t="s">
        <v>1</v>
      </c>
      <c r="N123" s="191" t="s">
        <v>41</v>
      </c>
      <c r="P123" s="149">
        <f>O123*H123</f>
        <v>0</v>
      </c>
      <c r="Q123" s="149">
        <v>8.0000000000000004E-4</v>
      </c>
      <c r="R123" s="149">
        <f>Q123*H123</f>
        <v>4.1760000000000005E-2</v>
      </c>
      <c r="S123" s="149">
        <v>0</v>
      </c>
      <c r="T123" s="150">
        <f>S123*H123</f>
        <v>0</v>
      </c>
      <c r="AR123" s="151" t="s">
        <v>474</v>
      </c>
      <c r="AT123" s="151" t="s">
        <v>435</v>
      </c>
      <c r="AU123" s="151" t="s">
        <v>153</v>
      </c>
      <c r="AY123" s="17" t="s">
        <v>145</v>
      </c>
      <c r="BE123" s="152">
        <f>IF(N123="základná",J123,0)</f>
        <v>0</v>
      </c>
      <c r="BF123" s="152">
        <f>IF(N123="znížená",J123,0)</f>
        <v>0</v>
      </c>
      <c r="BG123" s="152">
        <f>IF(N123="zákl. prenesená",J123,0)</f>
        <v>0</v>
      </c>
      <c r="BH123" s="152">
        <f>IF(N123="zníž. prenesená",J123,0)</f>
        <v>0</v>
      </c>
      <c r="BI123" s="152">
        <f>IF(N123="nulová",J123,0)</f>
        <v>0</v>
      </c>
      <c r="BJ123" s="17" t="s">
        <v>153</v>
      </c>
      <c r="BK123" s="152">
        <f>ROUND(I123*H123,2)</f>
        <v>0</v>
      </c>
      <c r="BL123" s="17" t="s">
        <v>287</v>
      </c>
      <c r="BM123" s="151" t="s">
        <v>152</v>
      </c>
    </row>
    <row r="124" spans="2:65" s="11" customFormat="1" ht="22.9" customHeight="1">
      <c r="B124" s="127"/>
      <c r="D124" s="128" t="s">
        <v>74</v>
      </c>
      <c r="E124" s="137" t="s">
        <v>1596</v>
      </c>
      <c r="F124" s="137" t="s">
        <v>1597</v>
      </c>
      <c r="I124" s="130"/>
      <c r="J124" s="138">
        <f>BK124</f>
        <v>0</v>
      </c>
      <c r="L124" s="127"/>
      <c r="M124" s="132"/>
      <c r="P124" s="133">
        <f>SUM(P125:P142)</f>
        <v>0</v>
      </c>
      <c r="R124" s="133">
        <f>SUM(R125:R142)</f>
        <v>7.5129999999999988E-2</v>
      </c>
      <c r="T124" s="134">
        <f>SUM(T125:T142)</f>
        <v>0</v>
      </c>
      <c r="AR124" s="128" t="s">
        <v>153</v>
      </c>
      <c r="AT124" s="135" t="s">
        <v>74</v>
      </c>
      <c r="AU124" s="135" t="s">
        <v>83</v>
      </c>
      <c r="AY124" s="128" t="s">
        <v>145</v>
      </c>
      <c r="BK124" s="136">
        <f>SUM(BK125:BK142)</f>
        <v>0</v>
      </c>
    </row>
    <row r="125" spans="2:65" s="1" customFormat="1" ht="24.2" customHeight="1">
      <c r="B125" s="32"/>
      <c r="C125" s="139" t="s">
        <v>146</v>
      </c>
      <c r="D125" s="139" t="s">
        <v>148</v>
      </c>
      <c r="E125" s="140" t="s">
        <v>1598</v>
      </c>
      <c r="F125" s="141" t="s">
        <v>1599</v>
      </c>
      <c r="G125" s="142" t="s">
        <v>162</v>
      </c>
      <c r="H125" s="143">
        <v>39</v>
      </c>
      <c r="I125" s="144"/>
      <c r="J125" s="145">
        <f t="shared" ref="J125:J142" si="0">ROUND(I125*H125,2)</f>
        <v>0</v>
      </c>
      <c r="K125" s="146"/>
      <c r="L125" s="32"/>
      <c r="M125" s="147" t="s">
        <v>1</v>
      </c>
      <c r="N125" s="148" t="s">
        <v>41</v>
      </c>
      <c r="P125" s="149">
        <f t="shared" ref="P125:P142" si="1">O125*H125</f>
        <v>0</v>
      </c>
      <c r="Q125" s="149">
        <v>0</v>
      </c>
      <c r="R125" s="149">
        <f t="shared" ref="R125:R142" si="2">Q125*H125</f>
        <v>0</v>
      </c>
      <c r="S125" s="149">
        <v>0</v>
      </c>
      <c r="T125" s="150">
        <f t="shared" ref="T125:T142" si="3">S125*H125</f>
        <v>0</v>
      </c>
      <c r="AR125" s="151" t="s">
        <v>287</v>
      </c>
      <c r="AT125" s="151" t="s">
        <v>148</v>
      </c>
      <c r="AU125" s="151" t="s">
        <v>153</v>
      </c>
      <c r="AY125" s="17" t="s">
        <v>145</v>
      </c>
      <c r="BE125" s="152">
        <f t="shared" ref="BE125:BE142" si="4">IF(N125="základná",J125,0)</f>
        <v>0</v>
      </c>
      <c r="BF125" s="152">
        <f t="shared" ref="BF125:BF142" si="5">IF(N125="znížená",J125,0)</f>
        <v>0</v>
      </c>
      <c r="BG125" s="152">
        <f t="shared" ref="BG125:BG142" si="6">IF(N125="zákl. prenesená",J125,0)</f>
        <v>0</v>
      </c>
      <c r="BH125" s="152">
        <f t="shared" ref="BH125:BH142" si="7">IF(N125="zníž. prenesená",J125,0)</f>
        <v>0</v>
      </c>
      <c r="BI125" s="152">
        <f t="shared" ref="BI125:BI142" si="8">IF(N125="nulová",J125,0)</f>
        <v>0</v>
      </c>
      <c r="BJ125" s="17" t="s">
        <v>153</v>
      </c>
      <c r="BK125" s="152">
        <f t="shared" ref="BK125:BK142" si="9">ROUND(I125*H125,2)</f>
        <v>0</v>
      </c>
      <c r="BL125" s="17" t="s">
        <v>287</v>
      </c>
      <c r="BM125" s="151" t="s">
        <v>185</v>
      </c>
    </row>
    <row r="126" spans="2:65" s="1" customFormat="1" ht="24.2" customHeight="1">
      <c r="B126" s="32"/>
      <c r="C126" s="181" t="s">
        <v>152</v>
      </c>
      <c r="D126" s="181" t="s">
        <v>435</v>
      </c>
      <c r="E126" s="182" t="s">
        <v>1600</v>
      </c>
      <c r="F126" s="183" t="s">
        <v>1601</v>
      </c>
      <c r="G126" s="184" t="s">
        <v>162</v>
      </c>
      <c r="H126" s="185">
        <v>39</v>
      </c>
      <c r="I126" s="186"/>
      <c r="J126" s="187">
        <f t="shared" si="0"/>
        <v>0</v>
      </c>
      <c r="K126" s="188"/>
      <c r="L126" s="189"/>
      <c r="M126" s="190" t="s">
        <v>1</v>
      </c>
      <c r="N126" s="191" t="s">
        <v>41</v>
      </c>
      <c r="P126" s="149">
        <f t="shared" si="1"/>
        <v>0</v>
      </c>
      <c r="Q126" s="149">
        <v>5.6999999999999998E-4</v>
      </c>
      <c r="R126" s="149">
        <f t="shared" si="2"/>
        <v>2.223E-2</v>
      </c>
      <c r="S126" s="149">
        <v>0</v>
      </c>
      <c r="T126" s="150">
        <f t="shared" si="3"/>
        <v>0</v>
      </c>
      <c r="AR126" s="151" t="s">
        <v>474</v>
      </c>
      <c r="AT126" s="151" t="s">
        <v>435</v>
      </c>
      <c r="AU126" s="151" t="s">
        <v>153</v>
      </c>
      <c r="AY126" s="17" t="s">
        <v>145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7" t="s">
        <v>153</v>
      </c>
      <c r="BK126" s="152">
        <f t="shared" si="9"/>
        <v>0</v>
      </c>
      <c r="BL126" s="17" t="s">
        <v>287</v>
      </c>
      <c r="BM126" s="151" t="s">
        <v>201</v>
      </c>
    </row>
    <row r="127" spans="2:65" s="1" customFormat="1" ht="16.5" customHeight="1">
      <c r="B127" s="32"/>
      <c r="C127" s="139" t="s">
        <v>178</v>
      </c>
      <c r="D127" s="139" t="s">
        <v>148</v>
      </c>
      <c r="E127" s="140" t="s">
        <v>1602</v>
      </c>
      <c r="F127" s="141" t="s">
        <v>1603</v>
      </c>
      <c r="G127" s="142" t="s">
        <v>238</v>
      </c>
      <c r="H127" s="143">
        <v>80</v>
      </c>
      <c r="I127" s="144"/>
      <c r="J127" s="145">
        <f t="shared" si="0"/>
        <v>0</v>
      </c>
      <c r="K127" s="146"/>
      <c r="L127" s="32"/>
      <c r="M127" s="147" t="s">
        <v>1</v>
      </c>
      <c r="N127" s="148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287</v>
      </c>
      <c r="AT127" s="151" t="s">
        <v>148</v>
      </c>
      <c r="AU127" s="151" t="s">
        <v>153</v>
      </c>
      <c r="AY127" s="17" t="s">
        <v>145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7" t="s">
        <v>153</v>
      </c>
      <c r="BK127" s="152">
        <f t="shared" si="9"/>
        <v>0</v>
      </c>
      <c r="BL127" s="17" t="s">
        <v>287</v>
      </c>
      <c r="BM127" s="151" t="s">
        <v>228</v>
      </c>
    </row>
    <row r="128" spans="2:65" s="1" customFormat="1" ht="16.5" customHeight="1">
      <c r="B128" s="32"/>
      <c r="C128" s="181" t="s">
        <v>185</v>
      </c>
      <c r="D128" s="181" t="s">
        <v>435</v>
      </c>
      <c r="E128" s="182" t="s">
        <v>1604</v>
      </c>
      <c r="F128" s="183" t="s">
        <v>1605</v>
      </c>
      <c r="G128" s="184" t="s">
        <v>238</v>
      </c>
      <c r="H128" s="185">
        <v>80</v>
      </c>
      <c r="I128" s="186"/>
      <c r="J128" s="187">
        <f t="shared" si="0"/>
        <v>0</v>
      </c>
      <c r="K128" s="188"/>
      <c r="L128" s="189"/>
      <c r="M128" s="190" t="s">
        <v>1</v>
      </c>
      <c r="N128" s="191" t="s">
        <v>41</v>
      </c>
      <c r="P128" s="149">
        <f t="shared" si="1"/>
        <v>0</v>
      </c>
      <c r="Q128" s="149">
        <v>3.6999999999999999E-4</v>
      </c>
      <c r="R128" s="149">
        <f t="shared" si="2"/>
        <v>2.9600000000000001E-2</v>
      </c>
      <c r="S128" s="149">
        <v>0</v>
      </c>
      <c r="T128" s="150">
        <f t="shared" si="3"/>
        <v>0</v>
      </c>
      <c r="AR128" s="151" t="s">
        <v>474</v>
      </c>
      <c r="AT128" s="151" t="s">
        <v>435</v>
      </c>
      <c r="AU128" s="151" t="s">
        <v>153</v>
      </c>
      <c r="AY128" s="17" t="s">
        <v>145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153</v>
      </c>
      <c r="BK128" s="152">
        <f t="shared" si="9"/>
        <v>0</v>
      </c>
      <c r="BL128" s="17" t="s">
        <v>287</v>
      </c>
      <c r="BM128" s="151" t="s">
        <v>243</v>
      </c>
    </row>
    <row r="129" spans="2:65" s="1" customFormat="1" ht="16.5" customHeight="1">
      <c r="B129" s="32"/>
      <c r="C129" s="139" t="s">
        <v>194</v>
      </c>
      <c r="D129" s="139" t="s">
        <v>148</v>
      </c>
      <c r="E129" s="140" t="s">
        <v>1606</v>
      </c>
      <c r="F129" s="141" t="s">
        <v>1607</v>
      </c>
      <c r="G129" s="142" t="s">
        <v>162</v>
      </c>
      <c r="H129" s="143">
        <v>14</v>
      </c>
      <c r="I129" s="144"/>
      <c r="J129" s="145">
        <f t="shared" si="0"/>
        <v>0</v>
      </c>
      <c r="K129" s="146"/>
      <c r="L129" s="32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287</v>
      </c>
      <c r="AT129" s="151" t="s">
        <v>148</v>
      </c>
      <c r="AU129" s="151" t="s">
        <v>153</v>
      </c>
      <c r="AY129" s="17" t="s">
        <v>145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153</v>
      </c>
      <c r="BK129" s="152">
        <f t="shared" si="9"/>
        <v>0</v>
      </c>
      <c r="BL129" s="17" t="s">
        <v>287</v>
      </c>
      <c r="BM129" s="151" t="s">
        <v>272</v>
      </c>
    </row>
    <row r="130" spans="2:65" s="1" customFormat="1" ht="21.75" customHeight="1">
      <c r="B130" s="32"/>
      <c r="C130" s="181" t="s">
        <v>201</v>
      </c>
      <c r="D130" s="181" t="s">
        <v>435</v>
      </c>
      <c r="E130" s="182" t="s">
        <v>1608</v>
      </c>
      <c r="F130" s="183" t="s">
        <v>1609</v>
      </c>
      <c r="G130" s="184" t="s">
        <v>162</v>
      </c>
      <c r="H130" s="185">
        <v>14</v>
      </c>
      <c r="I130" s="186"/>
      <c r="J130" s="187">
        <f t="shared" si="0"/>
        <v>0</v>
      </c>
      <c r="K130" s="188"/>
      <c r="L130" s="189"/>
      <c r="M130" s="190" t="s">
        <v>1</v>
      </c>
      <c r="N130" s="191" t="s">
        <v>41</v>
      </c>
      <c r="P130" s="149">
        <f t="shared" si="1"/>
        <v>0</v>
      </c>
      <c r="Q130" s="149">
        <v>5.9999999999999995E-4</v>
      </c>
      <c r="R130" s="149">
        <f t="shared" si="2"/>
        <v>8.3999999999999995E-3</v>
      </c>
      <c r="S130" s="149">
        <v>0</v>
      </c>
      <c r="T130" s="150">
        <f t="shared" si="3"/>
        <v>0</v>
      </c>
      <c r="AR130" s="151" t="s">
        <v>474</v>
      </c>
      <c r="AT130" s="151" t="s">
        <v>435</v>
      </c>
      <c r="AU130" s="151" t="s">
        <v>153</v>
      </c>
      <c r="AY130" s="17" t="s">
        <v>145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153</v>
      </c>
      <c r="BK130" s="152">
        <f t="shared" si="9"/>
        <v>0</v>
      </c>
      <c r="BL130" s="17" t="s">
        <v>287</v>
      </c>
      <c r="BM130" s="151" t="s">
        <v>287</v>
      </c>
    </row>
    <row r="131" spans="2:65" s="1" customFormat="1" ht="21.75" customHeight="1">
      <c r="B131" s="32"/>
      <c r="C131" s="139" t="s">
        <v>208</v>
      </c>
      <c r="D131" s="139" t="s">
        <v>148</v>
      </c>
      <c r="E131" s="140" t="s">
        <v>1610</v>
      </c>
      <c r="F131" s="141" t="s">
        <v>1611</v>
      </c>
      <c r="G131" s="142" t="s">
        <v>162</v>
      </c>
      <c r="H131" s="143">
        <v>11</v>
      </c>
      <c r="I131" s="144"/>
      <c r="J131" s="145">
        <f t="shared" si="0"/>
        <v>0</v>
      </c>
      <c r="K131" s="146"/>
      <c r="L131" s="32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287</v>
      </c>
      <c r="AT131" s="151" t="s">
        <v>148</v>
      </c>
      <c r="AU131" s="151" t="s">
        <v>153</v>
      </c>
      <c r="AY131" s="17" t="s">
        <v>145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153</v>
      </c>
      <c r="BK131" s="152">
        <f t="shared" si="9"/>
        <v>0</v>
      </c>
      <c r="BL131" s="17" t="s">
        <v>287</v>
      </c>
      <c r="BM131" s="151" t="s">
        <v>296</v>
      </c>
    </row>
    <row r="132" spans="2:65" s="1" customFormat="1" ht="24.2" customHeight="1">
      <c r="B132" s="32"/>
      <c r="C132" s="181" t="s">
        <v>228</v>
      </c>
      <c r="D132" s="181" t="s">
        <v>435</v>
      </c>
      <c r="E132" s="182" t="s">
        <v>1612</v>
      </c>
      <c r="F132" s="183" t="s">
        <v>1613</v>
      </c>
      <c r="G132" s="184" t="s">
        <v>162</v>
      </c>
      <c r="H132" s="185">
        <v>11</v>
      </c>
      <c r="I132" s="186"/>
      <c r="J132" s="187">
        <f t="shared" si="0"/>
        <v>0</v>
      </c>
      <c r="K132" s="188"/>
      <c r="L132" s="189"/>
      <c r="M132" s="190" t="s">
        <v>1</v>
      </c>
      <c r="N132" s="191" t="s">
        <v>41</v>
      </c>
      <c r="P132" s="149">
        <f t="shared" si="1"/>
        <v>0</v>
      </c>
      <c r="Q132" s="149">
        <v>5.0000000000000001E-4</v>
      </c>
      <c r="R132" s="149">
        <f t="shared" si="2"/>
        <v>5.4999999999999997E-3</v>
      </c>
      <c r="S132" s="149">
        <v>0</v>
      </c>
      <c r="T132" s="150">
        <f t="shared" si="3"/>
        <v>0</v>
      </c>
      <c r="AR132" s="151" t="s">
        <v>474</v>
      </c>
      <c r="AT132" s="151" t="s">
        <v>435</v>
      </c>
      <c r="AU132" s="151" t="s">
        <v>153</v>
      </c>
      <c r="AY132" s="17" t="s">
        <v>145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153</v>
      </c>
      <c r="BK132" s="152">
        <f t="shared" si="9"/>
        <v>0</v>
      </c>
      <c r="BL132" s="17" t="s">
        <v>287</v>
      </c>
      <c r="BM132" s="151" t="s">
        <v>7</v>
      </c>
    </row>
    <row r="133" spans="2:65" s="1" customFormat="1" ht="16.5" customHeight="1">
      <c r="B133" s="32"/>
      <c r="C133" s="139" t="s">
        <v>235</v>
      </c>
      <c r="D133" s="139" t="s">
        <v>148</v>
      </c>
      <c r="E133" s="140" t="s">
        <v>1614</v>
      </c>
      <c r="F133" s="141" t="s">
        <v>1615</v>
      </c>
      <c r="G133" s="142" t="s">
        <v>162</v>
      </c>
      <c r="H133" s="143">
        <v>8</v>
      </c>
      <c r="I133" s="144"/>
      <c r="J133" s="145">
        <f t="shared" si="0"/>
        <v>0</v>
      </c>
      <c r="K133" s="146"/>
      <c r="L133" s="32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287</v>
      </c>
      <c r="AT133" s="151" t="s">
        <v>148</v>
      </c>
      <c r="AU133" s="151" t="s">
        <v>153</v>
      </c>
      <c r="AY133" s="17" t="s">
        <v>145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153</v>
      </c>
      <c r="BK133" s="152">
        <f t="shared" si="9"/>
        <v>0</v>
      </c>
      <c r="BL133" s="17" t="s">
        <v>287</v>
      </c>
      <c r="BM133" s="151" t="s">
        <v>420</v>
      </c>
    </row>
    <row r="134" spans="2:65" s="1" customFormat="1" ht="16.5" customHeight="1">
      <c r="B134" s="32"/>
      <c r="C134" s="181" t="s">
        <v>243</v>
      </c>
      <c r="D134" s="181" t="s">
        <v>435</v>
      </c>
      <c r="E134" s="182" t="s">
        <v>1616</v>
      </c>
      <c r="F134" s="183" t="s">
        <v>1617</v>
      </c>
      <c r="G134" s="184" t="s">
        <v>162</v>
      </c>
      <c r="H134" s="185">
        <v>8</v>
      </c>
      <c r="I134" s="186"/>
      <c r="J134" s="187">
        <f t="shared" si="0"/>
        <v>0</v>
      </c>
      <c r="K134" s="188"/>
      <c r="L134" s="189"/>
      <c r="M134" s="190" t="s">
        <v>1</v>
      </c>
      <c r="N134" s="191" t="s">
        <v>41</v>
      </c>
      <c r="P134" s="149">
        <f t="shared" si="1"/>
        <v>0</v>
      </c>
      <c r="Q134" s="149">
        <v>8.0000000000000004E-4</v>
      </c>
      <c r="R134" s="149">
        <f t="shared" si="2"/>
        <v>6.4000000000000003E-3</v>
      </c>
      <c r="S134" s="149">
        <v>0</v>
      </c>
      <c r="T134" s="150">
        <f t="shared" si="3"/>
        <v>0</v>
      </c>
      <c r="AR134" s="151" t="s">
        <v>474</v>
      </c>
      <c r="AT134" s="151" t="s">
        <v>435</v>
      </c>
      <c r="AU134" s="151" t="s">
        <v>153</v>
      </c>
      <c r="AY134" s="17" t="s">
        <v>145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153</v>
      </c>
      <c r="BK134" s="152">
        <f t="shared" si="9"/>
        <v>0</v>
      </c>
      <c r="BL134" s="17" t="s">
        <v>287</v>
      </c>
      <c r="BM134" s="151" t="s">
        <v>434</v>
      </c>
    </row>
    <row r="135" spans="2:65" s="1" customFormat="1" ht="24.2" customHeight="1">
      <c r="B135" s="32"/>
      <c r="C135" s="139" t="s">
        <v>250</v>
      </c>
      <c r="D135" s="139" t="s">
        <v>148</v>
      </c>
      <c r="E135" s="140" t="s">
        <v>1618</v>
      </c>
      <c r="F135" s="141" t="s">
        <v>1619</v>
      </c>
      <c r="G135" s="142" t="s">
        <v>162</v>
      </c>
      <c r="H135" s="143">
        <v>39</v>
      </c>
      <c r="I135" s="144"/>
      <c r="J135" s="145">
        <f t="shared" si="0"/>
        <v>0</v>
      </c>
      <c r="K135" s="146"/>
      <c r="L135" s="32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287</v>
      </c>
      <c r="AT135" s="151" t="s">
        <v>148</v>
      </c>
      <c r="AU135" s="151" t="s">
        <v>153</v>
      </c>
      <c r="AY135" s="17" t="s">
        <v>145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153</v>
      </c>
      <c r="BK135" s="152">
        <f t="shared" si="9"/>
        <v>0</v>
      </c>
      <c r="BL135" s="17" t="s">
        <v>287</v>
      </c>
      <c r="BM135" s="151" t="s">
        <v>447</v>
      </c>
    </row>
    <row r="136" spans="2:65" s="1" customFormat="1" ht="16.5" customHeight="1">
      <c r="B136" s="32"/>
      <c r="C136" s="181" t="s">
        <v>272</v>
      </c>
      <c r="D136" s="181" t="s">
        <v>435</v>
      </c>
      <c r="E136" s="182" t="s">
        <v>1620</v>
      </c>
      <c r="F136" s="183" t="s">
        <v>1621</v>
      </c>
      <c r="G136" s="184" t="s">
        <v>162</v>
      </c>
      <c r="H136" s="185">
        <v>39</v>
      </c>
      <c r="I136" s="186"/>
      <c r="J136" s="187">
        <f t="shared" si="0"/>
        <v>0</v>
      </c>
      <c r="K136" s="188"/>
      <c r="L136" s="189"/>
      <c r="M136" s="190" t="s">
        <v>1</v>
      </c>
      <c r="N136" s="191" t="s">
        <v>41</v>
      </c>
      <c r="P136" s="149">
        <f t="shared" si="1"/>
        <v>0</v>
      </c>
      <c r="Q136" s="149">
        <v>5.0000000000000002E-5</v>
      </c>
      <c r="R136" s="149">
        <f t="shared" si="2"/>
        <v>1.9500000000000001E-3</v>
      </c>
      <c r="S136" s="149">
        <v>0</v>
      </c>
      <c r="T136" s="150">
        <f t="shared" si="3"/>
        <v>0</v>
      </c>
      <c r="AR136" s="151" t="s">
        <v>474</v>
      </c>
      <c r="AT136" s="151" t="s">
        <v>435</v>
      </c>
      <c r="AU136" s="151" t="s">
        <v>153</v>
      </c>
      <c r="AY136" s="17" t="s">
        <v>145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7" t="s">
        <v>153</v>
      </c>
      <c r="BK136" s="152">
        <f t="shared" si="9"/>
        <v>0</v>
      </c>
      <c r="BL136" s="17" t="s">
        <v>287</v>
      </c>
      <c r="BM136" s="151" t="s">
        <v>455</v>
      </c>
    </row>
    <row r="137" spans="2:65" s="1" customFormat="1" ht="21.75" customHeight="1">
      <c r="B137" s="32"/>
      <c r="C137" s="139" t="s">
        <v>282</v>
      </c>
      <c r="D137" s="139" t="s">
        <v>148</v>
      </c>
      <c r="E137" s="140" t="s">
        <v>1622</v>
      </c>
      <c r="F137" s="141" t="s">
        <v>1623</v>
      </c>
      <c r="G137" s="142" t="s">
        <v>162</v>
      </c>
      <c r="H137" s="143">
        <v>3</v>
      </c>
      <c r="I137" s="144"/>
      <c r="J137" s="145">
        <f t="shared" si="0"/>
        <v>0</v>
      </c>
      <c r="K137" s="146"/>
      <c r="L137" s="32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287</v>
      </c>
      <c r="AT137" s="151" t="s">
        <v>148</v>
      </c>
      <c r="AU137" s="151" t="s">
        <v>153</v>
      </c>
      <c r="AY137" s="17" t="s">
        <v>145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7" t="s">
        <v>153</v>
      </c>
      <c r="BK137" s="152">
        <f t="shared" si="9"/>
        <v>0</v>
      </c>
      <c r="BL137" s="17" t="s">
        <v>287</v>
      </c>
      <c r="BM137" s="151" t="s">
        <v>464</v>
      </c>
    </row>
    <row r="138" spans="2:65" s="1" customFormat="1" ht="16.5" customHeight="1">
      <c r="B138" s="32"/>
      <c r="C138" s="181" t="s">
        <v>287</v>
      </c>
      <c r="D138" s="181" t="s">
        <v>435</v>
      </c>
      <c r="E138" s="182" t="s">
        <v>1624</v>
      </c>
      <c r="F138" s="183" t="s">
        <v>1625</v>
      </c>
      <c r="G138" s="184" t="s">
        <v>162</v>
      </c>
      <c r="H138" s="185">
        <v>3</v>
      </c>
      <c r="I138" s="186"/>
      <c r="J138" s="187">
        <f t="shared" si="0"/>
        <v>0</v>
      </c>
      <c r="K138" s="188"/>
      <c r="L138" s="189"/>
      <c r="M138" s="190" t="s">
        <v>1</v>
      </c>
      <c r="N138" s="191" t="s">
        <v>41</v>
      </c>
      <c r="P138" s="149">
        <f t="shared" si="1"/>
        <v>0</v>
      </c>
      <c r="Q138" s="149">
        <v>3.5E-4</v>
      </c>
      <c r="R138" s="149">
        <f t="shared" si="2"/>
        <v>1.0499999999999999E-3</v>
      </c>
      <c r="S138" s="149">
        <v>0</v>
      </c>
      <c r="T138" s="150">
        <f t="shared" si="3"/>
        <v>0</v>
      </c>
      <c r="AR138" s="151" t="s">
        <v>474</v>
      </c>
      <c r="AT138" s="151" t="s">
        <v>435</v>
      </c>
      <c r="AU138" s="151" t="s">
        <v>153</v>
      </c>
      <c r="AY138" s="17" t="s">
        <v>145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7" t="s">
        <v>153</v>
      </c>
      <c r="BK138" s="152">
        <f t="shared" si="9"/>
        <v>0</v>
      </c>
      <c r="BL138" s="17" t="s">
        <v>287</v>
      </c>
      <c r="BM138" s="151" t="s">
        <v>474</v>
      </c>
    </row>
    <row r="139" spans="2:65" s="1" customFormat="1" ht="16.5" customHeight="1">
      <c r="B139" s="32"/>
      <c r="C139" s="139" t="s">
        <v>292</v>
      </c>
      <c r="D139" s="139" t="s">
        <v>148</v>
      </c>
      <c r="E139" s="140" t="s">
        <v>1626</v>
      </c>
      <c r="F139" s="141" t="s">
        <v>1627</v>
      </c>
      <c r="G139" s="142" t="s">
        <v>162</v>
      </c>
      <c r="H139" s="143">
        <v>8</v>
      </c>
      <c r="I139" s="144"/>
      <c r="J139" s="145">
        <f t="shared" si="0"/>
        <v>0</v>
      </c>
      <c r="K139" s="146"/>
      <c r="L139" s="32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287</v>
      </c>
      <c r="AT139" s="151" t="s">
        <v>148</v>
      </c>
      <c r="AU139" s="151" t="s">
        <v>153</v>
      </c>
      <c r="AY139" s="17" t="s">
        <v>145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7" t="s">
        <v>153</v>
      </c>
      <c r="BK139" s="152">
        <f t="shared" si="9"/>
        <v>0</v>
      </c>
      <c r="BL139" s="17" t="s">
        <v>287</v>
      </c>
      <c r="BM139" s="151" t="s">
        <v>560</v>
      </c>
    </row>
    <row r="140" spans="2:65" s="1" customFormat="1" ht="33" customHeight="1">
      <c r="B140" s="32"/>
      <c r="C140" s="139" t="s">
        <v>296</v>
      </c>
      <c r="D140" s="139" t="s">
        <v>148</v>
      </c>
      <c r="E140" s="140" t="s">
        <v>1628</v>
      </c>
      <c r="F140" s="141" t="s">
        <v>1629</v>
      </c>
      <c r="G140" s="142" t="s">
        <v>1630</v>
      </c>
      <c r="H140" s="143">
        <v>20</v>
      </c>
      <c r="I140" s="144"/>
      <c r="J140" s="145">
        <f t="shared" si="0"/>
        <v>0</v>
      </c>
      <c r="K140" s="146"/>
      <c r="L140" s="32"/>
      <c r="M140" s="147" t="s">
        <v>1</v>
      </c>
      <c r="N140" s="148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287</v>
      </c>
      <c r="AT140" s="151" t="s">
        <v>148</v>
      </c>
      <c r="AU140" s="151" t="s">
        <v>153</v>
      </c>
      <c r="AY140" s="17" t="s">
        <v>145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7" t="s">
        <v>153</v>
      </c>
      <c r="BK140" s="152">
        <f t="shared" si="9"/>
        <v>0</v>
      </c>
      <c r="BL140" s="17" t="s">
        <v>287</v>
      </c>
      <c r="BM140" s="151" t="s">
        <v>576</v>
      </c>
    </row>
    <row r="141" spans="2:65" s="1" customFormat="1" ht="24.2" customHeight="1">
      <c r="B141" s="32"/>
      <c r="C141" s="139" t="s">
        <v>345</v>
      </c>
      <c r="D141" s="139" t="s">
        <v>148</v>
      </c>
      <c r="E141" s="140" t="s">
        <v>1631</v>
      </c>
      <c r="F141" s="141" t="s">
        <v>1632</v>
      </c>
      <c r="G141" s="142" t="s">
        <v>1630</v>
      </c>
      <c r="H141" s="143">
        <v>20</v>
      </c>
      <c r="I141" s="144"/>
      <c r="J141" s="145">
        <f t="shared" si="0"/>
        <v>0</v>
      </c>
      <c r="K141" s="146"/>
      <c r="L141" s="32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287</v>
      </c>
      <c r="AT141" s="151" t="s">
        <v>148</v>
      </c>
      <c r="AU141" s="151" t="s">
        <v>153</v>
      </c>
      <c r="AY141" s="17" t="s">
        <v>145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7" t="s">
        <v>153</v>
      </c>
      <c r="BK141" s="152">
        <f t="shared" si="9"/>
        <v>0</v>
      </c>
      <c r="BL141" s="17" t="s">
        <v>287</v>
      </c>
      <c r="BM141" s="151" t="s">
        <v>674</v>
      </c>
    </row>
    <row r="142" spans="2:65" s="1" customFormat="1" ht="33" customHeight="1">
      <c r="B142" s="32"/>
      <c r="C142" s="139" t="s">
        <v>7</v>
      </c>
      <c r="D142" s="139" t="s">
        <v>148</v>
      </c>
      <c r="E142" s="140" t="s">
        <v>1633</v>
      </c>
      <c r="F142" s="141" t="s">
        <v>1634</v>
      </c>
      <c r="G142" s="142" t="s">
        <v>918</v>
      </c>
      <c r="H142" s="192"/>
      <c r="I142" s="144"/>
      <c r="J142" s="145">
        <f t="shared" si="0"/>
        <v>0</v>
      </c>
      <c r="K142" s="146"/>
      <c r="L142" s="32"/>
      <c r="M142" s="201" t="s">
        <v>1</v>
      </c>
      <c r="N142" s="202" t="s">
        <v>41</v>
      </c>
      <c r="O142" s="198"/>
      <c r="P142" s="199">
        <f t="shared" si="1"/>
        <v>0</v>
      </c>
      <c r="Q142" s="199">
        <v>0</v>
      </c>
      <c r="R142" s="199">
        <f t="shared" si="2"/>
        <v>0</v>
      </c>
      <c r="S142" s="199">
        <v>0</v>
      </c>
      <c r="T142" s="200">
        <f t="shared" si="3"/>
        <v>0</v>
      </c>
      <c r="AR142" s="151" t="s">
        <v>287</v>
      </c>
      <c r="AT142" s="151" t="s">
        <v>148</v>
      </c>
      <c r="AU142" s="151" t="s">
        <v>153</v>
      </c>
      <c r="AY142" s="17" t="s">
        <v>145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7" t="s">
        <v>153</v>
      </c>
      <c r="BK142" s="152">
        <f t="shared" si="9"/>
        <v>0</v>
      </c>
      <c r="BL142" s="17" t="s">
        <v>287</v>
      </c>
      <c r="BM142" s="151" t="s">
        <v>687</v>
      </c>
    </row>
    <row r="143" spans="2:65" s="1" customFormat="1" ht="6.95" customHeight="1"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32"/>
    </row>
  </sheetData>
  <sheetProtection algorithmName="SHA-512" hashValue="d7xUlhWwY30kUtObS7KA5j7dXiMM57WMN4mUJKWfGwhwzTz+vuUXWOQkCHm7hcsl6guDrBH6y9SufsOZP7vpZw==" saltValue="VZEc3w0zomZ9r8bvtZkVi7sxIWYQ7mHkurDtzgsdlb2IOqIyNLPW/NmDEKlgxImE+BTtXXwx09tGbYhk7+OpVA==" spinCount="100000" sheet="1" objects="1" scenarios="1" formatColumns="0" formatRows="0" autoFilter="0"/>
  <autoFilter ref="C118:K142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2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106</v>
      </c>
      <c r="L4" s="20"/>
      <c r="M4" s="91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45" t="str">
        <f>'Rekapitulácia stavby'!K6</f>
        <v>Rekonštrukcia ubytovacích kapacít - ŠDĽŠ, blok C, Študentská 17, TU vo Zvolene</v>
      </c>
      <c r="F7" s="246"/>
      <c r="G7" s="246"/>
      <c r="H7" s="24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35" t="s">
        <v>1635</v>
      </c>
      <c r="F9" s="244"/>
      <c r="G9" s="244"/>
      <c r="H9" s="24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5" t="str">
        <f>'Rekapitulácia stavby'!AN8</f>
        <v>31. 1. 2024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24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7" t="str">
        <f>'Rekapitulácia stavby'!E14</f>
        <v>Vyplň údaj</v>
      </c>
      <c r="F18" s="217"/>
      <c r="G18" s="217"/>
      <c r="H18" s="217"/>
      <c r="I18" s="27" t="s">
        <v>26</v>
      </c>
      <c r="J18" s="28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5" t="str">
        <f>IF('Rekapitulácia stavby'!E20="","",'Rekapitulácia stavby'!E20)</f>
        <v>Ing. Dušan Kozák</v>
      </c>
      <c r="I24" s="27" t="s">
        <v>26</v>
      </c>
      <c r="J24" s="25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92"/>
      <c r="E27" s="221" t="s">
        <v>1</v>
      </c>
      <c r="F27" s="221"/>
      <c r="G27" s="221"/>
      <c r="H27" s="221"/>
      <c r="L27" s="9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35</v>
      </c>
      <c r="J30" s="69">
        <f>ROUND(J133, 2)</f>
        <v>0</v>
      </c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8" t="s">
        <v>39</v>
      </c>
      <c r="E33" s="37" t="s">
        <v>40</v>
      </c>
      <c r="F33" s="94">
        <f>ROUND((SUM(BE133:BE423)),  2)</f>
        <v>0</v>
      </c>
      <c r="G33" s="95"/>
      <c r="H33" s="95"/>
      <c r="I33" s="96">
        <v>0.2</v>
      </c>
      <c r="J33" s="94">
        <f>ROUND(((SUM(BE133:BE423))*I33),  2)</f>
        <v>0</v>
      </c>
      <c r="L33" s="32"/>
    </row>
    <row r="34" spans="2:12" s="1" customFormat="1" ht="14.45" customHeight="1">
      <c r="B34" s="32"/>
      <c r="E34" s="37" t="s">
        <v>41</v>
      </c>
      <c r="F34" s="94">
        <f>ROUND((SUM(BF133:BF423)),  2)</f>
        <v>0</v>
      </c>
      <c r="G34" s="95"/>
      <c r="H34" s="95"/>
      <c r="I34" s="96">
        <v>0.2</v>
      </c>
      <c r="J34" s="94">
        <f>ROUND(((SUM(BF133:BF423))*I34),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7">
        <f>ROUND((SUM(BG133:BG423)),  2)</f>
        <v>0</v>
      </c>
      <c r="I35" s="98">
        <v>0.2</v>
      </c>
      <c r="J35" s="9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7">
        <f>ROUND((SUM(BH133:BH423)),  2)</f>
        <v>0</v>
      </c>
      <c r="I36" s="98">
        <v>0.2</v>
      </c>
      <c r="J36" s="97">
        <f>0</f>
        <v>0</v>
      </c>
      <c r="L36" s="32"/>
    </row>
    <row r="37" spans="2:12" s="1" customFormat="1" ht="14.45" hidden="1" customHeight="1">
      <c r="B37" s="32"/>
      <c r="E37" s="37" t="s">
        <v>44</v>
      </c>
      <c r="F37" s="94">
        <f>ROUND((SUM(BI133:BI423)),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9"/>
      <c r="D39" s="100" t="s">
        <v>45</v>
      </c>
      <c r="E39" s="60"/>
      <c r="F39" s="60"/>
      <c r="G39" s="101" t="s">
        <v>46</v>
      </c>
      <c r="H39" s="102" t="s">
        <v>47</v>
      </c>
      <c r="I39" s="60"/>
      <c r="J39" s="103">
        <f>SUM(J30:J37)</f>
        <v>0</v>
      </c>
      <c r="K39" s="10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50</v>
      </c>
      <c r="E61" s="34"/>
      <c r="F61" s="105" t="s">
        <v>51</v>
      </c>
      <c r="G61" s="46" t="s">
        <v>50</v>
      </c>
      <c r="H61" s="34"/>
      <c r="I61" s="34"/>
      <c r="J61" s="10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50</v>
      </c>
      <c r="E76" s="34"/>
      <c r="F76" s="105" t="s">
        <v>51</v>
      </c>
      <c r="G76" s="46" t="s">
        <v>50</v>
      </c>
      <c r="H76" s="34"/>
      <c r="I76" s="34"/>
      <c r="J76" s="106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21" t="s">
        <v>109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26.25" customHeight="1">
      <c r="B85" s="32"/>
      <c r="E85" s="245" t="str">
        <f>E7</f>
        <v>Rekonštrukcia ubytovacích kapacít - ŠDĽŠ, blok C, Študentská 17, TU vo Zvolene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35" t="str">
        <f>E9</f>
        <v>SO 04 - Silnoprúd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Zvolen</v>
      </c>
      <c r="I89" s="27" t="s">
        <v>21</v>
      </c>
      <c r="J89" s="55" t="str">
        <f>IF(J12="","",J12)</f>
        <v>31. 1. 2024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23</v>
      </c>
      <c r="F91" s="25" t="str">
        <f>E15</f>
        <v>Technická univerzita vo Zvolene</v>
      </c>
      <c r="I91" s="27" t="s">
        <v>29</v>
      </c>
      <c r="J91" s="30" t="str">
        <f>E21</f>
        <v>Ing. arch. Richard Halama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Dušan Kozák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110</v>
      </c>
      <c r="D94" s="99"/>
      <c r="E94" s="99"/>
      <c r="F94" s="99"/>
      <c r="G94" s="99"/>
      <c r="H94" s="99"/>
      <c r="I94" s="99"/>
      <c r="J94" s="108" t="s">
        <v>111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9" t="s">
        <v>112</v>
      </c>
      <c r="J96" s="69">
        <f>J133</f>
        <v>0</v>
      </c>
      <c r="L96" s="32"/>
      <c r="AU96" s="17" t="s">
        <v>113</v>
      </c>
    </row>
    <row r="97" spans="2:12" s="8" customFormat="1" ht="24.95" customHeight="1">
      <c r="B97" s="110"/>
      <c r="D97" s="111" t="s">
        <v>1636</v>
      </c>
      <c r="E97" s="112"/>
      <c r="F97" s="112"/>
      <c r="G97" s="112"/>
      <c r="H97" s="112"/>
      <c r="I97" s="112"/>
      <c r="J97" s="113">
        <f>J134</f>
        <v>0</v>
      </c>
      <c r="L97" s="110"/>
    </row>
    <row r="98" spans="2:12" s="8" customFormat="1" ht="24.95" customHeight="1">
      <c r="B98" s="110"/>
      <c r="D98" s="111" t="s">
        <v>1637</v>
      </c>
      <c r="E98" s="112"/>
      <c r="F98" s="112"/>
      <c r="G98" s="112"/>
      <c r="H98" s="112"/>
      <c r="I98" s="112"/>
      <c r="J98" s="113">
        <f>J191</f>
        <v>0</v>
      </c>
      <c r="L98" s="110"/>
    </row>
    <row r="99" spans="2:12" s="8" customFormat="1" ht="24.95" customHeight="1">
      <c r="B99" s="110"/>
      <c r="D99" s="111" t="s">
        <v>1638</v>
      </c>
      <c r="E99" s="112"/>
      <c r="F99" s="112"/>
      <c r="G99" s="112"/>
      <c r="H99" s="112"/>
      <c r="I99" s="112"/>
      <c r="J99" s="113">
        <f>J228</f>
        <v>0</v>
      </c>
      <c r="L99" s="110"/>
    </row>
    <row r="100" spans="2:12" s="9" customFormat="1" ht="19.899999999999999" customHeight="1">
      <c r="B100" s="114"/>
      <c r="D100" s="115" t="s">
        <v>1639</v>
      </c>
      <c r="E100" s="116"/>
      <c r="F100" s="116"/>
      <c r="G100" s="116"/>
      <c r="H100" s="116"/>
      <c r="I100" s="116"/>
      <c r="J100" s="117">
        <f>J229</f>
        <v>0</v>
      </c>
      <c r="L100" s="114"/>
    </row>
    <row r="101" spans="2:12" s="9" customFormat="1" ht="19.899999999999999" customHeight="1">
      <c r="B101" s="114"/>
      <c r="D101" s="115" t="s">
        <v>1640</v>
      </c>
      <c r="E101" s="116"/>
      <c r="F101" s="116"/>
      <c r="G101" s="116"/>
      <c r="H101" s="116"/>
      <c r="I101" s="116"/>
      <c r="J101" s="117">
        <f>J246</f>
        <v>0</v>
      </c>
      <c r="L101" s="114"/>
    </row>
    <row r="102" spans="2:12" s="9" customFormat="1" ht="19.899999999999999" customHeight="1">
      <c r="B102" s="114"/>
      <c r="D102" s="115" t="s">
        <v>1641</v>
      </c>
      <c r="E102" s="116"/>
      <c r="F102" s="116"/>
      <c r="G102" s="116"/>
      <c r="H102" s="116"/>
      <c r="I102" s="116"/>
      <c r="J102" s="117">
        <f>J274</f>
        <v>0</v>
      </c>
      <c r="L102" s="114"/>
    </row>
    <row r="103" spans="2:12" s="9" customFormat="1" ht="19.899999999999999" customHeight="1">
      <c r="B103" s="114"/>
      <c r="D103" s="115" t="s">
        <v>1642</v>
      </c>
      <c r="E103" s="116"/>
      <c r="F103" s="116"/>
      <c r="G103" s="116"/>
      <c r="H103" s="116"/>
      <c r="I103" s="116"/>
      <c r="J103" s="117">
        <f>J302</f>
        <v>0</v>
      </c>
      <c r="L103" s="114"/>
    </row>
    <row r="104" spans="2:12" s="9" customFormat="1" ht="19.899999999999999" customHeight="1">
      <c r="B104" s="114"/>
      <c r="D104" s="115" t="s">
        <v>1643</v>
      </c>
      <c r="E104" s="116"/>
      <c r="F104" s="116"/>
      <c r="G104" s="116"/>
      <c r="H104" s="116"/>
      <c r="I104" s="116"/>
      <c r="J104" s="117">
        <f>J330</f>
        <v>0</v>
      </c>
      <c r="L104" s="114"/>
    </row>
    <row r="105" spans="2:12" s="9" customFormat="1" ht="19.899999999999999" customHeight="1">
      <c r="B105" s="114"/>
      <c r="D105" s="115" t="s">
        <v>1644</v>
      </c>
      <c r="E105" s="116"/>
      <c r="F105" s="116"/>
      <c r="G105" s="116"/>
      <c r="H105" s="116"/>
      <c r="I105" s="116"/>
      <c r="J105" s="117">
        <f>J347</f>
        <v>0</v>
      </c>
      <c r="L105" s="114"/>
    </row>
    <row r="106" spans="2:12" s="9" customFormat="1" ht="19.899999999999999" customHeight="1">
      <c r="B106" s="114"/>
      <c r="D106" s="115" t="s">
        <v>1645</v>
      </c>
      <c r="E106" s="116"/>
      <c r="F106" s="116"/>
      <c r="G106" s="116"/>
      <c r="H106" s="116"/>
      <c r="I106" s="116"/>
      <c r="J106" s="117">
        <f>J363</f>
        <v>0</v>
      </c>
      <c r="L106" s="114"/>
    </row>
    <row r="107" spans="2:12" s="9" customFormat="1" ht="19.899999999999999" customHeight="1">
      <c r="B107" s="114"/>
      <c r="D107" s="115" t="s">
        <v>1646</v>
      </c>
      <c r="E107" s="116"/>
      <c r="F107" s="116"/>
      <c r="G107" s="116"/>
      <c r="H107" s="116"/>
      <c r="I107" s="116"/>
      <c r="J107" s="117">
        <f>J379</f>
        <v>0</v>
      </c>
      <c r="L107" s="114"/>
    </row>
    <row r="108" spans="2:12" s="8" customFormat="1" ht="24.95" customHeight="1">
      <c r="B108" s="110"/>
      <c r="D108" s="111" t="s">
        <v>1647</v>
      </c>
      <c r="E108" s="112"/>
      <c r="F108" s="112"/>
      <c r="G108" s="112"/>
      <c r="H108" s="112"/>
      <c r="I108" s="112"/>
      <c r="J108" s="113">
        <f>J394</f>
        <v>0</v>
      </c>
      <c r="L108" s="110"/>
    </row>
    <row r="109" spans="2:12" s="8" customFormat="1" ht="24.95" customHeight="1">
      <c r="B109" s="110"/>
      <c r="D109" s="111" t="s">
        <v>1648</v>
      </c>
      <c r="E109" s="112"/>
      <c r="F109" s="112"/>
      <c r="G109" s="112"/>
      <c r="H109" s="112"/>
      <c r="I109" s="112"/>
      <c r="J109" s="113">
        <f>J397</f>
        <v>0</v>
      </c>
      <c r="L109" s="110"/>
    </row>
    <row r="110" spans="2:12" s="8" customFormat="1" ht="24.95" customHeight="1">
      <c r="B110" s="110"/>
      <c r="D110" s="111" t="s">
        <v>1649</v>
      </c>
      <c r="E110" s="112"/>
      <c r="F110" s="112"/>
      <c r="G110" s="112"/>
      <c r="H110" s="112"/>
      <c r="I110" s="112"/>
      <c r="J110" s="113">
        <f>J401</f>
        <v>0</v>
      </c>
      <c r="L110" s="110"/>
    </row>
    <row r="111" spans="2:12" s="8" customFormat="1" ht="24.95" customHeight="1">
      <c r="B111" s="110"/>
      <c r="D111" s="111" t="s">
        <v>1650</v>
      </c>
      <c r="E111" s="112"/>
      <c r="F111" s="112"/>
      <c r="G111" s="112"/>
      <c r="H111" s="112"/>
      <c r="I111" s="112"/>
      <c r="J111" s="113">
        <f>J404</f>
        <v>0</v>
      </c>
      <c r="L111" s="110"/>
    </row>
    <row r="112" spans="2:12" s="8" customFormat="1" ht="24.95" customHeight="1">
      <c r="B112" s="110"/>
      <c r="D112" s="111" t="s">
        <v>1651</v>
      </c>
      <c r="E112" s="112"/>
      <c r="F112" s="112"/>
      <c r="G112" s="112"/>
      <c r="H112" s="112"/>
      <c r="I112" s="112"/>
      <c r="J112" s="113">
        <f>J413</f>
        <v>0</v>
      </c>
      <c r="L112" s="110"/>
    </row>
    <row r="113" spans="2:12" s="8" customFormat="1" ht="24.95" customHeight="1">
      <c r="B113" s="110"/>
      <c r="D113" s="111" t="s">
        <v>1652</v>
      </c>
      <c r="E113" s="112"/>
      <c r="F113" s="112"/>
      <c r="G113" s="112"/>
      <c r="H113" s="112"/>
      <c r="I113" s="112"/>
      <c r="J113" s="113">
        <f>J421</f>
        <v>0</v>
      </c>
      <c r="L113" s="110"/>
    </row>
    <row r="114" spans="2:12" s="1" customFormat="1" ht="21.75" customHeight="1">
      <c r="B114" s="32"/>
      <c r="L114" s="32"/>
    </row>
    <row r="115" spans="2:12" s="1" customFormat="1" ht="6.95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2"/>
    </row>
    <row r="119" spans="2:12" s="1" customFormat="1" ht="6.95" customHeight="1"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32"/>
    </row>
    <row r="120" spans="2:12" s="1" customFormat="1" ht="24.95" customHeight="1">
      <c r="B120" s="32"/>
      <c r="C120" s="21" t="s">
        <v>131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15</v>
      </c>
      <c r="L122" s="32"/>
    </row>
    <row r="123" spans="2:12" s="1" customFormat="1" ht="26.25" customHeight="1">
      <c r="B123" s="32"/>
      <c r="E123" s="245" t="str">
        <f>E7</f>
        <v>Rekonštrukcia ubytovacích kapacít - ŠDĽŠ, blok C, Študentská 17, TU vo Zvolene</v>
      </c>
      <c r="F123" s="246"/>
      <c r="G123" s="246"/>
      <c r="H123" s="246"/>
      <c r="L123" s="32"/>
    </row>
    <row r="124" spans="2:12" s="1" customFormat="1" ht="12" customHeight="1">
      <c r="B124" s="32"/>
      <c r="C124" s="27" t="s">
        <v>107</v>
      </c>
      <c r="L124" s="32"/>
    </row>
    <row r="125" spans="2:12" s="1" customFormat="1" ht="16.5" customHeight="1">
      <c r="B125" s="32"/>
      <c r="E125" s="235" t="str">
        <f>E9</f>
        <v>SO 04 - Silnoprúd</v>
      </c>
      <c r="F125" s="244"/>
      <c r="G125" s="244"/>
      <c r="H125" s="244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19</v>
      </c>
      <c r="F127" s="25" t="str">
        <f>F12</f>
        <v>Zvolen</v>
      </c>
      <c r="I127" s="27" t="s">
        <v>21</v>
      </c>
      <c r="J127" s="55" t="str">
        <f>IF(J12="","",J12)</f>
        <v>31. 1. 2024</v>
      </c>
      <c r="L127" s="32"/>
    </row>
    <row r="128" spans="2:12" s="1" customFormat="1" ht="6.95" customHeight="1">
      <c r="B128" s="32"/>
      <c r="L128" s="32"/>
    </row>
    <row r="129" spans="2:65" s="1" customFormat="1" ht="25.7" customHeight="1">
      <c r="B129" s="32"/>
      <c r="C129" s="27" t="s">
        <v>23</v>
      </c>
      <c r="F129" s="25" t="str">
        <f>E15</f>
        <v>Technická univerzita vo Zvolene</v>
      </c>
      <c r="I129" s="27" t="s">
        <v>29</v>
      </c>
      <c r="J129" s="30" t="str">
        <f>E21</f>
        <v>Ing. arch. Richard Halama</v>
      </c>
      <c r="L129" s="32"/>
    </row>
    <row r="130" spans="2:65" s="1" customFormat="1" ht="15.2" customHeight="1">
      <c r="B130" s="32"/>
      <c r="C130" s="27" t="s">
        <v>27</v>
      </c>
      <c r="F130" s="25" t="str">
        <f>IF(E18="","",E18)</f>
        <v>Vyplň údaj</v>
      </c>
      <c r="I130" s="27" t="s">
        <v>32</v>
      </c>
      <c r="J130" s="30" t="str">
        <f>E24</f>
        <v>Ing. Dušan Kozák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8"/>
      <c r="C132" s="119" t="s">
        <v>132</v>
      </c>
      <c r="D132" s="120" t="s">
        <v>60</v>
      </c>
      <c r="E132" s="120" t="s">
        <v>56</v>
      </c>
      <c r="F132" s="120" t="s">
        <v>57</v>
      </c>
      <c r="G132" s="120" t="s">
        <v>133</v>
      </c>
      <c r="H132" s="120" t="s">
        <v>134</v>
      </c>
      <c r="I132" s="120" t="s">
        <v>135</v>
      </c>
      <c r="J132" s="121" t="s">
        <v>111</v>
      </c>
      <c r="K132" s="122" t="s">
        <v>136</v>
      </c>
      <c r="L132" s="118"/>
      <c r="M132" s="62" t="s">
        <v>1</v>
      </c>
      <c r="N132" s="63" t="s">
        <v>39</v>
      </c>
      <c r="O132" s="63" t="s">
        <v>137</v>
      </c>
      <c r="P132" s="63" t="s">
        <v>138</v>
      </c>
      <c r="Q132" s="63" t="s">
        <v>139</v>
      </c>
      <c r="R132" s="63" t="s">
        <v>140</v>
      </c>
      <c r="S132" s="63" t="s">
        <v>141</v>
      </c>
      <c r="T132" s="64" t="s">
        <v>142</v>
      </c>
    </row>
    <row r="133" spans="2:65" s="1" customFormat="1" ht="22.9" customHeight="1">
      <c r="B133" s="32"/>
      <c r="C133" s="67" t="s">
        <v>112</v>
      </c>
      <c r="J133" s="123">
        <f>BK133</f>
        <v>0</v>
      </c>
      <c r="L133" s="32"/>
      <c r="M133" s="65"/>
      <c r="N133" s="56"/>
      <c r="O133" s="56"/>
      <c r="P133" s="124">
        <f>P134+P191+P228+P394+P397+P401+P404+P413+P421</f>
        <v>0</v>
      </c>
      <c r="Q133" s="56"/>
      <c r="R133" s="124">
        <f>R134+R191+R228+R394+R397+R401+R404+R413+R421</f>
        <v>0</v>
      </c>
      <c r="S133" s="56"/>
      <c r="T133" s="125">
        <f>T134+T191+T228+T394+T397+T401+T404+T413+T421</f>
        <v>0</v>
      </c>
      <c r="AT133" s="17" t="s">
        <v>74</v>
      </c>
      <c r="AU133" s="17" t="s">
        <v>113</v>
      </c>
      <c r="BK133" s="126">
        <f>BK134+BK191+BK228+BK394+BK397+BK401+BK404+BK413+BK421</f>
        <v>0</v>
      </c>
    </row>
    <row r="134" spans="2:65" s="11" customFormat="1" ht="25.9" customHeight="1">
      <c r="B134" s="127"/>
      <c r="D134" s="128" t="s">
        <v>74</v>
      </c>
      <c r="E134" s="129" t="s">
        <v>1653</v>
      </c>
      <c r="F134" s="129" t="s">
        <v>1654</v>
      </c>
      <c r="I134" s="130"/>
      <c r="J134" s="131">
        <f>BK134</f>
        <v>0</v>
      </c>
      <c r="L134" s="127"/>
      <c r="M134" s="132"/>
      <c r="P134" s="133">
        <f>SUM(P135:P190)</f>
        <v>0</v>
      </c>
      <c r="R134" s="133">
        <f>SUM(R135:R190)</f>
        <v>0</v>
      </c>
      <c r="T134" s="134">
        <f>SUM(T135:T190)</f>
        <v>0</v>
      </c>
      <c r="AR134" s="128" t="s">
        <v>83</v>
      </c>
      <c r="AT134" s="135" t="s">
        <v>74</v>
      </c>
      <c r="AU134" s="135" t="s">
        <v>75</v>
      </c>
      <c r="AY134" s="128" t="s">
        <v>145</v>
      </c>
      <c r="BK134" s="136">
        <f>SUM(BK135:BK190)</f>
        <v>0</v>
      </c>
    </row>
    <row r="135" spans="2:65" s="1" customFormat="1" ht="16.5" customHeight="1">
      <c r="B135" s="32"/>
      <c r="C135" s="181" t="s">
        <v>83</v>
      </c>
      <c r="D135" s="181" t="s">
        <v>435</v>
      </c>
      <c r="E135" s="182" t="s">
        <v>1655</v>
      </c>
      <c r="F135" s="183" t="s">
        <v>1656</v>
      </c>
      <c r="G135" s="184" t="s">
        <v>238</v>
      </c>
      <c r="H135" s="185">
        <v>1200</v>
      </c>
      <c r="I135" s="186"/>
      <c r="J135" s="187">
        <f t="shared" ref="J135:J166" si="0">ROUND(I135*H135,2)</f>
        <v>0</v>
      </c>
      <c r="K135" s="188"/>
      <c r="L135" s="189"/>
      <c r="M135" s="190" t="s">
        <v>1</v>
      </c>
      <c r="N135" s="191" t="s">
        <v>41</v>
      </c>
      <c r="P135" s="149">
        <f t="shared" ref="P135:P166" si="1">O135*H135</f>
        <v>0</v>
      </c>
      <c r="Q135" s="149">
        <v>0</v>
      </c>
      <c r="R135" s="149">
        <f t="shared" ref="R135:R166" si="2">Q135*H135</f>
        <v>0</v>
      </c>
      <c r="S135" s="149">
        <v>0</v>
      </c>
      <c r="T135" s="150">
        <f t="shared" ref="T135:T166" si="3">S135*H135</f>
        <v>0</v>
      </c>
      <c r="AR135" s="151" t="s">
        <v>201</v>
      </c>
      <c r="AT135" s="151" t="s">
        <v>435</v>
      </c>
      <c r="AU135" s="151" t="s">
        <v>83</v>
      </c>
      <c r="AY135" s="17" t="s">
        <v>145</v>
      </c>
      <c r="BE135" s="152">
        <f t="shared" ref="BE135:BE166" si="4">IF(N135="základná",J135,0)</f>
        <v>0</v>
      </c>
      <c r="BF135" s="152">
        <f t="shared" ref="BF135:BF166" si="5">IF(N135="znížená",J135,0)</f>
        <v>0</v>
      </c>
      <c r="BG135" s="152">
        <f t="shared" ref="BG135:BG166" si="6">IF(N135="zákl. prenesená",J135,0)</f>
        <v>0</v>
      </c>
      <c r="BH135" s="152">
        <f t="shared" ref="BH135:BH166" si="7">IF(N135="zníž. prenesená",J135,0)</f>
        <v>0</v>
      </c>
      <c r="BI135" s="152">
        <f t="shared" ref="BI135:BI166" si="8">IF(N135="nulová",J135,0)</f>
        <v>0</v>
      </c>
      <c r="BJ135" s="17" t="s">
        <v>153</v>
      </c>
      <c r="BK135" s="152">
        <f t="shared" ref="BK135:BK166" si="9">ROUND(I135*H135,2)</f>
        <v>0</v>
      </c>
      <c r="BL135" s="17" t="s">
        <v>152</v>
      </c>
      <c r="BM135" s="151" t="s">
        <v>153</v>
      </c>
    </row>
    <row r="136" spans="2:65" s="1" customFormat="1" ht="16.5" customHeight="1">
      <c r="B136" s="32"/>
      <c r="C136" s="181" t="s">
        <v>153</v>
      </c>
      <c r="D136" s="181" t="s">
        <v>435</v>
      </c>
      <c r="E136" s="182" t="s">
        <v>1657</v>
      </c>
      <c r="F136" s="183" t="s">
        <v>1658</v>
      </c>
      <c r="G136" s="184" t="s">
        <v>238</v>
      </c>
      <c r="H136" s="185">
        <v>900</v>
      </c>
      <c r="I136" s="186"/>
      <c r="J136" s="187">
        <f t="shared" si="0"/>
        <v>0</v>
      </c>
      <c r="K136" s="188"/>
      <c r="L136" s="189"/>
      <c r="M136" s="190" t="s">
        <v>1</v>
      </c>
      <c r="N136" s="191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201</v>
      </c>
      <c r="AT136" s="151" t="s">
        <v>435</v>
      </c>
      <c r="AU136" s="151" t="s">
        <v>83</v>
      </c>
      <c r="AY136" s="17" t="s">
        <v>145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7" t="s">
        <v>153</v>
      </c>
      <c r="BK136" s="152">
        <f t="shared" si="9"/>
        <v>0</v>
      </c>
      <c r="BL136" s="17" t="s">
        <v>152</v>
      </c>
      <c r="BM136" s="151" t="s">
        <v>152</v>
      </c>
    </row>
    <row r="137" spans="2:65" s="1" customFormat="1" ht="16.5" customHeight="1">
      <c r="B137" s="32"/>
      <c r="C137" s="181" t="s">
        <v>146</v>
      </c>
      <c r="D137" s="181" t="s">
        <v>435</v>
      </c>
      <c r="E137" s="182" t="s">
        <v>1659</v>
      </c>
      <c r="F137" s="183" t="s">
        <v>1660</v>
      </c>
      <c r="G137" s="184" t="s">
        <v>238</v>
      </c>
      <c r="H137" s="185">
        <v>150</v>
      </c>
      <c r="I137" s="186"/>
      <c r="J137" s="187">
        <f t="shared" si="0"/>
        <v>0</v>
      </c>
      <c r="K137" s="188"/>
      <c r="L137" s="189"/>
      <c r="M137" s="190" t="s">
        <v>1</v>
      </c>
      <c r="N137" s="191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201</v>
      </c>
      <c r="AT137" s="151" t="s">
        <v>435</v>
      </c>
      <c r="AU137" s="151" t="s">
        <v>83</v>
      </c>
      <c r="AY137" s="17" t="s">
        <v>145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7" t="s">
        <v>153</v>
      </c>
      <c r="BK137" s="152">
        <f t="shared" si="9"/>
        <v>0</v>
      </c>
      <c r="BL137" s="17" t="s">
        <v>152</v>
      </c>
      <c r="BM137" s="151" t="s">
        <v>185</v>
      </c>
    </row>
    <row r="138" spans="2:65" s="1" customFormat="1" ht="16.5" customHeight="1">
      <c r="B138" s="32"/>
      <c r="C138" s="181" t="s">
        <v>152</v>
      </c>
      <c r="D138" s="181" t="s">
        <v>435</v>
      </c>
      <c r="E138" s="182" t="s">
        <v>1661</v>
      </c>
      <c r="F138" s="183" t="s">
        <v>1662</v>
      </c>
      <c r="G138" s="184" t="s">
        <v>238</v>
      </c>
      <c r="H138" s="185">
        <v>150</v>
      </c>
      <c r="I138" s="186"/>
      <c r="J138" s="187">
        <f t="shared" si="0"/>
        <v>0</v>
      </c>
      <c r="K138" s="188"/>
      <c r="L138" s="189"/>
      <c r="M138" s="190" t="s">
        <v>1</v>
      </c>
      <c r="N138" s="191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201</v>
      </c>
      <c r="AT138" s="151" t="s">
        <v>435</v>
      </c>
      <c r="AU138" s="151" t="s">
        <v>83</v>
      </c>
      <c r="AY138" s="17" t="s">
        <v>145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7" t="s">
        <v>153</v>
      </c>
      <c r="BK138" s="152">
        <f t="shared" si="9"/>
        <v>0</v>
      </c>
      <c r="BL138" s="17" t="s">
        <v>152</v>
      </c>
      <c r="BM138" s="151" t="s">
        <v>201</v>
      </c>
    </row>
    <row r="139" spans="2:65" s="1" customFormat="1" ht="16.5" customHeight="1">
      <c r="B139" s="32"/>
      <c r="C139" s="181" t="s">
        <v>178</v>
      </c>
      <c r="D139" s="181" t="s">
        <v>435</v>
      </c>
      <c r="E139" s="182" t="s">
        <v>1663</v>
      </c>
      <c r="F139" s="183" t="s">
        <v>1664</v>
      </c>
      <c r="G139" s="184" t="s">
        <v>238</v>
      </c>
      <c r="H139" s="185">
        <v>7680</v>
      </c>
      <c r="I139" s="186"/>
      <c r="J139" s="187">
        <f t="shared" si="0"/>
        <v>0</v>
      </c>
      <c r="K139" s="188"/>
      <c r="L139" s="189"/>
      <c r="M139" s="190" t="s">
        <v>1</v>
      </c>
      <c r="N139" s="191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201</v>
      </c>
      <c r="AT139" s="151" t="s">
        <v>435</v>
      </c>
      <c r="AU139" s="151" t="s">
        <v>83</v>
      </c>
      <c r="AY139" s="17" t="s">
        <v>145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7" t="s">
        <v>153</v>
      </c>
      <c r="BK139" s="152">
        <f t="shared" si="9"/>
        <v>0</v>
      </c>
      <c r="BL139" s="17" t="s">
        <v>152</v>
      </c>
      <c r="BM139" s="151" t="s">
        <v>228</v>
      </c>
    </row>
    <row r="140" spans="2:65" s="1" customFormat="1" ht="16.5" customHeight="1">
      <c r="B140" s="32"/>
      <c r="C140" s="181" t="s">
        <v>185</v>
      </c>
      <c r="D140" s="181" t="s">
        <v>435</v>
      </c>
      <c r="E140" s="182" t="s">
        <v>1665</v>
      </c>
      <c r="F140" s="183" t="s">
        <v>1666</v>
      </c>
      <c r="G140" s="184" t="s">
        <v>238</v>
      </c>
      <c r="H140" s="185">
        <v>6850</v>
      </c>
      <c r="I140" s="186"/>
      <c r="J140" s="187">
        <f t="shared" si="0"/>
        <v>0</v>
      </c>
      <c r="K140" s="188"/>
      <c r="L140" s="189"/>
      <c r="M140" s="190" t="s">
        <v>1</v>
      </c>
      <c r="N140" s="191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201</v>
      </c>
      <c r="AT140" s="151" t="s">
        <v>435</v>
      </c>
      <c r="AU140" s="151" t="s">
        <v>83</v>
      </c>
      <c r="AY140" s="17" t="s">
        <v>145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7" t="s">
        <v>153</v>
      </c>
      <c r="BK140" s="152">
        <f t="shared" si="9"/>
        <v>0</v>
      </c>
      <c r="BL140" s="17" t="s">
        <v>152</v>
      </c>
      <c r="BM140" s="151" t="s">
        <v>243</v>
      </c>
    </row>
    <row r="141" spans="2:65" s="1" customFormat="1" ht="16.5" customHeight="1">
      <c r="B141" s="32"/>
      <c r="C141" s="181" t="s">
        <v>194</v>
      </c>
      <c r="D141" s="181" t="s">
        <v>435</v>
      </c>
      <c r="E141" s="182" t="s">
        <v>1667</v>
      </c>
      <c r="F141" s="183" t="s">
        <v>1668</v>
      </c>
      <c r="G141" s="184" t="s">
        <v>238</v>
      </c>
      <c r="H141" s="185">
        <v>960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201</v>
      </c>
      <c r="AT141" s="151" t="s">
        <v>435</v>
      </c>
      <c r="AU141" s="151" t="s">
        <v>83</v>
      </c>
      <c r="AY141" s="17" t="s">
        <v>145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7" t="s">
        <v>153</v>
      </c>
      <c r="BK141" s="152">
        <f t="shared" si="9"/>
        <v>0</v>
      </c>
      <c r="BL141" s="17" t="s">
        <v>152</v>
      </c>
      <c r="BM141" s="151" t="s">
        <v>272</v>
      </c>
    </row>
    <row r="142" spans="2:65" s="1" customFormat="1" ht="16.5" customHeight="1">
      <c r="B142" s="32"/>
      <c r="C142" s="181" t="s">
        <v>201</v>
      </c>
      <c r="D142" s="181" t="s">
        <v>435</v>
      </c>
      <c r="E142" s="182" t="s">
        <v>1669</v>
      </c>
      <c r="F142" s="183" t="s">
        <v>1670</v>
      </c>
      <c r="G142" s="184" t="s">
        <v>238</v>
      </c>
      <c r="H142" s="185">
        <v>80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201</v>
      </c>
      <c r="AT142" s="151" t="s">
        <v>435</v>
      </c>
      <c r="AU142" s="151" t="s">
        <v>83</v>
      </c>
      <c r="AY142" s="17" t="s">
        <v>145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7" t="s">
        <v>153</v>
      </c>
      <c r="BK142" s="152">
        <f t="shared" si="9"/>
        <v>0</v>
      </c>
      <c r="BL142" s="17" t="s">
        <v>152</v>
      </c>
      <c r="BM142" s="151" t="s">
        <v>287</v>
      </c>
    </row>
    <row r="143" spans="2:65" s="1" customFormat="1" ht="16.5" customHeight="1">
      <c r="B143" s="32"/>
      <c r="C143" s="181" t="s">
        <v>208</v>
      </c>
      <c r="D143" s="181" t="s">
        <v>435</v>
      </c>
      <c r="E143" s="182" t="s">
        <v>1671</v>
      </c>
      <c r="F143" s="183" t="s">
        <v>1672</v>
      </c>
      <c r="G143" s="184" t="s">
        <v>238</v>
      </c>
      <c r="H143" s="185">
        <v>350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201</v>
      </c>
      <c r="AT143" s="151" t="s">
        <v>435</v>
      </c>
      <c r="AU143" s="151" t="s">
        <v>83</v>
      </c>
      <c r="AY143" s="17" t="s">
        <v>145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7" t="s">
        <v>153</v>
      </c>
      <c r="BK143" s="152">
        <f t="shared" si="9"/>
        <v>0</v>
      </c>
      <c r="BL143" s="17" t="s">
        <v>152</v>
      </c>
      <c r="BM143" s="151" t="s">
        <v>296</v>
      </c>
    </row>
    <row r="144" spans="2:65" s="1" customFormat="1" ht="16.5" customHeight="1">
      <c r="B144" s="32"/>
      <c r="C144" s="181" t="s">
        <v>228</v>
      </c>
      <c r="D144" s="181" t="s">
        <v>435</v>
      </c>
      <c r="E144" s="182" t="s">
        <v>1673</v>
      </c>
      <c r="F144" s="183" t="s">
        <v>1674</v>
      </c>
      <c r="G144" s="184" t="s">
        <v>238</v>
      </c>
      <c r="H144" s="185">
        <v>750</v>
      </c>
      <c r="I144" s="186"/>
      <c r="J144" s="187">
        <f t="shared" si="0"/>
        <v>0</v>
      </c>
      <c r="K144" s="188"/>
      <c r="L144" s="189"/>
      <c r="M144" s="190" t="s">
        <v>1</v>
      </c>
      <c r="N144" s="191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201</v>
      </c>
      <c r="AT144" s="151" t="s">
        <v>435</v>
      </c>
      <c r="AU144" s="151" t="s">
        <v>83</v>
      </c>
      <c r="AY144" s="17" t="s">
        <v>145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7" t="s">
        <v>153</v>
      </c>
      <c r="BK144" s="152">
        <f t="shared" si="9"/>
        <v>0</v>
      </c>
      <c r="BL144" s="17" t="s">
        <v>152</v>
      </c>
      <c r="BM144" s="151" t="s">
        <v>7</v>
      </c>
    </row>
    <row r="145" spans="2:65" s="1" customFormat="1" ht="16.5" customHeight="1">
      <c r="B145" s="32"/>
      <c r="C145" s="181" t="s">
        <v>235</v>
      </c>
      <c r="D145" s="181" t="s">
        <v>435</v>
      </c>
      <c r="E145" s="182" t="s">
        <v>1675</v>
      </c>
      <c r="F145" s="183" t="s">
        <v>1676</v>
      </c>
      <c r="G145" s="184" t="s">
        <v>1630</v>
      </c>
      <c r="H145" s="185">
        <v>20</v>
      </c>
      <c r="I145" s="186"/>
      <c r="J145" s="187">
        <f t="shared" si="0"/>
        <v>0</v>
      </c>
      <c r="K145" s="188"/>
      <c r="L145" s="189"/>
      <c r="M145" s="190" t="s">
        <v>1</v>
      </c>
      <c r="N145" s="191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201</v>
      </c>
      <c r="AT145" s="151" t="s">
        <v>435</v>
      </c>
      <c r="AU145" s="151" t="s">
        <v>83</v>
      </c>
      <c r="AY145" s="17" t="s">
        <v>145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7" t="s">
        <v>153</v>
      </c>
      <c r="BK145" s="152">
        <f t="shared" si="9"/>
        <v>0</v>
      </c>
      <c r="BL145" s="17" t="s">
        <v>152</v>
      </c>
      <c r="BM145" s="151" t="s">
        <v>420</v>
      </c>
    </row>
    <row r="146" spans="2:65" s="1" customFormat="1" ht="21.75" customHeight="1">
      <c r="B146" s="32"/>
      <c r="C146" s="181" t="s">
        <v>243</v>
      </c>
      <c r="D146" s="181" t="s">
        <v>435</v>
      </c>
      <c r="E146" s="182" t="s">
        <v>1677</v>
      </c>
      <c r="F146" s="183" t="s">
        <v>1678</v>
      </c>
      <c r="G146" s="184" t="s">
        <v>162</v>
      </c>
      <c r="H146" s="185">
        <v>600</v>
      </c>
      <c r="I146" s="186"/>
      <c r="J146" s="187">
        <f t="shared" si="0"/>
        <v>0</v>
      </c>
      <c r="K146" s="188"/>
      <c r="L146" s="189"/>
      <c r="M146" s="190" t="s">
        <v>1</v>
      </c>
      <c r="N146" s="191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201</v>
      </c>
      <c r="AT146" s="151" t="s">
        <v>435</v>
      </c>
      <c r="AU146" s="151" t="s">
        <v>83</v>
      </c>
      <c r="AY146" s="17" t="s">
        <v>145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7" t="s">
        <v>153</v>
      </c>
      <c r="BK146" s="152">
        <f t="shared" si="9"/>
        <v>0</v>
      </c>
      <c r="BL146" s="17" t="s">
        <v>152</v>
      </c>
      <c r="BM146" s="151" t="s">
        <v>434</v>
      </c>
    </row>
    <row r="147" spans="2:65" s="1" customFormat="1" ht="21.75" customHeight="1">
      <c r="B147" s="32"/>
      <c r="C147" s="181" t="s">
        <v>250</v>
      </c>
      <c r="D147" s="181" t="s">
        <v>435</v>
      </c>
      <c r="E147" s="182" t="s">
        <v>1679</v>
      </c>
      <c r="F147" s="183" t="s">
        <v>1680</v>
      </c>
      <c r="G147" s="184" t="s">
        <v>162</v>
      </c>
      <c r="H147" s="185">
        <v>600</v>
      </c>
      <c r="I147" s="186"/>
      <c r="J147" s="187">
        <f t="shared" si="0"/>
        <v>0</v>
      </c>
      <c r="K147" s="188"/>
      <c r="L147" s="189"/>
      <c r="M147" s="190" t="s">
        <v>1</v>
      </c>
      <c r="N147" s="191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201</v>
      </c>
      <c r="AT147" s="151" t="s">
        <v>435</v>
      </c>
      <c r="AU147" s="151" t="s">
        <v>83</v>
      </c>
      <c r="AY147" s="17" t="s">
        <v>145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7" t="s">
        <v>153</v>
      </c>
      <c r="BK147" s="152">
        <f t="shared" si="9"/>
        <v>0</v>
      </c>
      <c r="BL147" s="17" t="s">
        <v>152</v>
      </c>
      <c r="BM147" s="151" t="s">
        <v>447</v>
      </c>
    </row>
    <row r="148" spans="2:65" s="1" customFormat="1" ht="21.75" customHeight="1">
      <c r="B148" s="32"/>
      <c r="C148" s="181" t="s">
        <v>272</v>
      </c>
      <c r="D148" s="181" t="s">
        <v>435</v>
      </c>
      <c r="E148" s="182" t="s">
        <v>1681</v>
      </c>
      <c r="F148" s="183" t="s">
        <v>1682</v>
      </c>
      <c r="G148" s="184" t="s">
        <v>162</v>
      </c>
      <c r="H148" s="185">
        <v>500</v>
      </c>
      <c r="I148" s="186"/>
      <c r="J148" s="187">
        <f t="shared" si="0"/>
        <v>0</v>
      </c>
      <c r="K148" s="188"/>
      <c r="L148" s="189"/>
      <c r="M148" s="190" t="s">
        <v>1</v>
      </c>
      <c r="N148" s="191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201</v>
      </c>
      <c r="AT148" s="151" t="s">
        <v>435</v>
      </c>
      <c r="AU148" s="151" t="s">
        <v>83</v>
      </c>
      <c r="AY148" s="17" t="s">
        <v>145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7" t="s">
        <v>153</v>
      </c>
      <c r="BK148" s="152">
        <f t="shared" si="9"/>
        <v>0</v>
      </c>
      <c r="BL148" s="17" t="s">
        <v>152</v>
      </c>
      <c r="BM148" s="151" t="s">
        <v>455</v>
      </c>
    </row>
    <row r="149" spans="2:65" s="1" customFormat="1" ht="21.75" customHeight="1">
      <c r="B149" s="32"/>
      <c r="C149" s="181" t="s">
        <v>282</v>
      </c>
      <c r="D149" s="181" t="s">
        <v>435</v>
      </c>
      <c r="E149" s="182" t="s">
        <v>1683</v>
      </c>
      <c r="F149" s="183" t="s">
        <v>1684</v>
      </c>
      <c r="G149" s="184" t="s">
        <v>162</v>
      </c>
      <c r="H149" s="185">
        <v>50</v>
      </c>
      <c r="I149" s="186"/>
      <c r="J149" s="187">
        <f t="shared" si="0"/>
        <v>0</v>
      </c>
      <c r="K149" s="188"/>
      <c r="L149" s="189"/>
      <c r="M149" s="190" t="s">
        <v>1</v>
      </c>
      <c r="N149" s="191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201</v>
      </c>
      <c r="AT149" s="151" t="s">
        <v>435</v>
      </c>
      <c r="AU149" s="151" t="s">
        <v>83</v>
      </c>
      <c r="AY149" s="17" t="s">
        <v>145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7" t="s">
        <v>153</v>
      </c>
      <c r="BK149" s="152">
        <f t="shared" si="9"/>
        <v>0</v>
      </c>
      <c r="BL149" s="17" t="s">
        <v>152</v>
      </c>
      <c r="BM149" s="151" t="s">
        <v>464</v>
      </c>
    </row>
    <row r="150" spans="2:65" s="1" customFormat="1" ht="21.75" customHeight="1">
      <c r="B150" s="32"/>
      <c r="C150" s="181" t="s">
        <v>287</v>
      </c>
      <c r="D150" s="181" t="s">
        <v>435</v>
      </c>
      <c r="E150" s="182" t="s">
        <v>1685</v>
      </c>
      <c r="F150" s="183" t="s">
        <v>1686</v>
      </c>
      <c r="G150" s="184" t="s">
        <v>162</v>
      </c>
      <c r="H150" s="185">
        <v>50</v>
      </c>
      <c r="I150" s="186"/>
      <c r="J150" s="187">
        <f t="shared" si="0"/>
        <v>0</v>
      </c>
      <c r="K150" s="188"/>
      <c r="L150" s="189"/>
      <c r="M150" s="190" t="s">
        <v>1</v>
      </c>
      <c r="N150" s="191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201</v>
      </c>
      <c r="AT150" s="151" t="s">
        <v>435</v>
      </c>
      <c r="AU150" s="151" t="s">
        <v>83</v>
      </c>
      <c r="AY150" s="17" t="s">
        <v>145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7" t="s">
        <v>153</v>
      </c>
      <c r="BK150" s="152">
        <f t="shared" si="9"/>
        <v>0</v>
      </c>
      <c r="BL150" s="17" t="s">
        <v>152</v>
      </c>
      <c r="BM150" s="151" t="s">
        <v>474</v>
      </c>
    </row>
    <row r="151" spans="2:65" s="1" customFormat="1" ht="21.75" customHeight="1">
      <c r="B151" s="32"/>
      <c r="C151" s="181" t="s">
        <v>292</v>
      </c>
      <c r="D151" s="181" t="s">
        <v>435</v>
      </c>
      <c r="E151" s="182" t="s">
        <v>1687</v>
      </c>
      <c r="F151" s="183" t="s">
        <v>1688</v>
      </c>
      <c r="G151" s="184" t="s">
        <v>162</v>
      </c>
      <c r="H151" s="185">
        <v>50</v>
      </c>
      <c r="I151" s="186"/>
      <c r="J151" s="187">
        <f t="shared" si="0"/>
        <v>0</v>
      </c>
      <c r="K151" s="188"/>
      <c r="L151" s="189"/>
      <c r="M151" s="190" t="s">
        <v>1</v>
      </c>
      <c r="N151" s="191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201</v>
      </c>
      <c r="AT151" s="151" t="s">
        <v>435</v>
      </c>
      <c r="AU151" s="151" t="s">
        <v>83</v>
      </c>
      <c r="AY151" s="17" t="s">
        <v>145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7" t="s">
        <v>153</v>
      </c>
      <c r="BK151" s="152">
        <f t="shared" si="9"/>
        <v>0</v>
      </c>
      <c r="BL151" s="17" t="s">
        <v>152</v>
      </c>
      <c r="BM151" s="151" t="s">
        <v>560</v>
      </c>
    </row>
    <row r="152" spans="2:65" s="1" customFormat="1" ht="21.75" customHeight="1">
      <c r="B152" s="32"/>
      <c r="C152" s="181" t="s">
        <v>296</v>
      </c>
      <c r="D152" s="181" t="s">
        <v>435</v>
      </c>
      <c r="E152" s="182" t="s">
        <v>1689</v>
      </c>
      <c r="F152" s="183" t="s">
        <v>1690</v>
      </c>
      <c r="G152" s="184" t="s">
        <v>162</v>
      </c>
      <c r="H152" s="185">
        <v>50</v>
      </c>
      <c r="I152" s="186"/>
      <c r="J152" s="187">
        <f t="shared" si="0"/>
        <v>0</v>
      </c>
      <c r="K152" s="188"/>
      <c r="L152" s="189"/>
      <c r="M152" s="190" t="s">
        <v>1</v>
      </c>
      <c r="N152" s="191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201</v>
      </c>
      <c r="AT152" s="151" t="s">
        <v>435</v>
      </c>
      <c r="AU152" s="151" t="s">
        <v>83</v>
      </c>
      <c r="AY152" s="17" t="s">
        <v>145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7" t="s">
        <v>153</v>
      </c>
      <c r="BK152" s="152">
        <f t="shared" si="9"/>
        <v>0</v>
      </c>
      <c r="BL152" s="17" t="s">
        <v>152</v>
      </c>
      <c r="BM152" s="151" t="s">
        <v>576</v>
      </c>
    </row>
    <row r="153" spans="2:65" s="1" customFormat="1" ht="16.5" customHeight="1">
      <c r="B153" s="32"/>
      <c r="C153" s="181" t="s">
        <v>345</v>
      </c>
      <c r="D153" s="181" t="s">
        <v>435</v>
      </c>
      <c r="E153" s="182" t="s">
        <v>1691</v>
      </c>
      <c r="F153" s="183" t="s">
        <v>1692</v>
      </c>
      <c r="G153" s="184" t="s">
        <v>162</v>
      </c>
      <c r="H153" s="185">
        <v>150</v>
      </c>
      <c r="I153" s="186"/>
      <c r="J153" s="187">
        <f t="shared" si="0"/>
        <v>0</v>
      </c>
      <c r="K153" s="188"/>
      <c r="L153" s="189"/>
      <c r="M153" s="190" t="s">
        <v>1</v>
      </c>
      <c r="N153" s="191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201</v>
      </c>
      <c r="AT153" s="151" t="s">
        <v>435</v>
      </c>
      <c r="AU153" s="151" t="s">
        <v>83</v>
      </c>
      <c r="AY153" s="17" t="s">
        <v>145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7" t="s">
        <v>153</v>
      </c>
      <c r="BK153" s="152">
        <f t="shared" si="9"/>
        <v>0</v>
      </c>
      <c r="BL153" s="17" t="s">
        <v>152</v>
      </c>
      <c r="BM153" s="151" t="s">
        <v>674</v>
      </c>
    </row>
    <row r="154" spans="2:65" s="1" customFormat="1" ht="16.5" customHeight="1">
      <c r="B154" s="32"/>
      <c r="C154" s="181" t="s">
        <v>7</v>
      </c>
      <c r="D154" s="181" t="s">
        <v>435</v>
      </c>
      <c r="E154" s="182" t="s">
        <v>1693</v>
      </c>
      <c r="F154" s="183" t="s">
        <v>1694</v>
      </c>
      <c r="G154" s="184" t="s">
        <v>238</v>
      </c>
      <c r="H154" s="185">
        <v>80</v>
      </c>
      <c r="I154" s="186"/>
      <c r="J154" s="187">
        <f t="shared" si="0"/>
        <v>0</v>
      </c>
      <c r="K154" s="188"/>
      <c r="L154" s="189"/>
      <c r="M154" s="190" t="s">
        <v>1</v>
      </c>
      <c r="N154" s="191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201</v>
      </c>
      <c r="AT154" s="151" t="s">
        <v>435</v>
      </c>
      <c r="AU154" s="151" t="s">
        <v>83</v>
      </c>
      <c r="AY154" s="17" t="s">
        <v>145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7" t="s">
        <v>153</v>
      </c>
      <c r="BK154" s="152">
        <f t="shared" si="9"/>
        <v>0</v>
      </c>
      <c r="BL154" s="17" t="s">
        <v>152</v>
      </c>
      <c r="BM154" s="151" t="s">
        <v>687</v>
      </c>
    </row>
    <row r="155" spans="2:65" s="1" customFormat="1" ht="21.75" customHeight="1">
      <c r="B155" s="32"/>
      <c r="C155" s="181" t="s">
        <v>408</v>
      </c>
      <c r="D155" s="181" t="s">
        <v>435</v>
      </c>
      <c r="E155" s="182" t="s">
        <v>1695</v>
      </c>
      <c r="F155" s="183" t="s">
        <v>1696</v>
      </c>
      <c r="G155" s="184" t="s">
        <v>162</v>
      </c>
      <c r="H155" s="185">
        <v>800</v>
      </c>
      <c r="I155" s="186"/>
      <c r="J155" s="187">
        <f t="shared" si="0"/>
        <v>0</v>
      </c>
      <c r="K155" s="188"/>
      <c r="L155" s="189"/>
      <c r="M155" s="190" t="s">
        <v>1</v>
      </c>
      <c r="N155" s="191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201</v>
      </c>
      <c r="AT155" s="151" t="s">
        <v>435</v>
      </c>
      <c r="AU155" s="151" t="s">
        <v>83</v>
      </c>
      <c r="AY155" s="17" t="s">
        <v>145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7" t="s">
        <v>153</v>
      </c>
      <c r="BK155" s="152">
        <f t="shared" si="9"/>
        <v>0</v>
      </c>
      <c r="BL155" s="17" t="s">
        <v>152</v>
      </c>
      <c r="BM155" s="151" t="s">
        <v>703</v>
      </c>
    </row>
    <row r="156" spans="2:65" s="1" customFormat="1" ht="16.5" customHeight="1">
      <c r="B156" s="32"/>
      <c r="C156" s="181" t="s">
        <v>420</v>
      </c>
      <c r="D156" s="181" t="s">
        <v>435</v>
      </c>
      <c r="E156" s="182" t="s">
        <v>1697</v>
      </c>
      <c r="F156" s="183" t="s">
        <v>1698</v>
      </c>
      <c r="G156" s="184" t="s">
        <v>162</v>
      </c>
      <c r="H156" s="185">
        <v>400</v>
      </c>
      <c r="I156" s="186"/>
      <c r="J156" s="187">
        <f t="shared" si="0"/>
        <v>0</v>
      </c>
      <c r="K156" s="188"/>
      <c r="L156" s="189"/>
      <c r="M156" s="190" t="s">
        <v>1</v>
      </c>
      <c r="N156" s="191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201</v>
      </c>
      <c r="AT156" s="151" t="s">
        <v>435</v>
      </c>
      <c r="AU156" s="151" t="s">
        <v>83</v>
      </c>
      <c r="AY156" s="17" t="s">
        <v>145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7" t="s">
        <v>153</v>
      </c>
      <c r="BK156" s="152">
        <f t="shared" si="9"/>
        <v>0</v>
      </c>
      <c r="BL156" s="17" t="s">
        <v>152</v>
      </c>
      <c r="BM156" s="151" t="s">
        <v>716</v>
      </c>
    </row>
    <row r="157" spans="2:65" s="1" customFormat="1" ht="21.75" customHeight="1">
      <c r="B157" s="32"/>
      <c r="C157" s="181" t="s">
        <v>428</v>
      </c>
      <c r="D157" s="181" t="s">
        <v>435</v>
      </c>
      <c r="E157" s="182" t="s">
        <v>1699</v>
      </c>
      <c r="F157" s="183" t="s">
        <v>1700</v>
      </c>
      <c r="G157" s="184" t="s">
        <v>162</v>
      </c>
      <c r="H157" s="185">
        <v>40</v>
      </c>
      <c r="I157" s="186"/>
      <c r="J157" s="187">
        <f t="shared" si="0"/>
        <v>0</v>
      </c>
      <c r="K157" s="188"/>
      <c r="L157" s="189"/>
      <c r="M157" s="190" t="s">
        <v>1</v>
      </c>
      <c r="N157" s="191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201</v>
      </c>
      <c r="AT157" s="151" t="s">
        <v>435</v>
      </c>
      <c r="AU157" s="151" t="s">
        <v>83</v>
      </c>
      <c r="AY157" s="17" t="s">
        <v>145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7" t="s">
        <v>153</v>
      </c>
      <c r="BK157" s="152">
        <f t="shared" si="9"/>
        <v>0</v>
      </c>
      <c r="BL157" s="17" t="s">
        <v>152</v>
      </c>
      <c r="BM157" s="151" t="s">
        <v>731</v>
      </c>
    </row>
    <row r="158" spans="2:65" s="1" customFormat="1" ht="16.5" customHeight="1">
      <c r="B158" s="32"/>
      <c r="C158" s="181" t="s">
        <v>434</v>
      </c>
      <c r="D158" s="181" t="s">
        <v>435</v>
      </c>
      <c r="E158" s="182" t="s">
        <v>1701</v>
      </c>
      <c r="F158" s="183" t="s">
        <v>1702</v>
      </c>
      <c r="G158" s="184" t="s">
        <v>162</v>
      </c>
      <c r="H158" s="185">
        <v>10</v>
      </c>
      <c r="I158" s="186"/>
      <c r="J158" s="187">
        <f t="shared" si="0"/>
        <v>0</v>
      </c>
      <c r="K158" s="188"/>
      <c r="L158" s="189"/>
      <c r="M158" s="190" t="s">
        <v>1</v>
      </c>
      <c r="N158" s="191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201</v>
      </c>
      <c r="AT158" s="151" t="s">
        <v>435</v>
      </c>
      <c r="AU158" s="151" t="s">
        <v>83</v>
      </c>
      <c r="AY158" s="17" t="s">
        <v>145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7" t="s">
        <v>153</v>
      </c>
      <c r="BK158" s="152">
        <f t="shared" si="9"/>
        <v>0</v>
      </c>
      <c r="BL158" s="17" t="s">
        <v>152</v>
      </c>
      <c r="BM158" s="151" t="s">
        <v>834</v>
      </c>
    </row>
    <row r="159" spans="2:65" s="1" customFormat="1" ht="16.5" customHeight="1">
      <c r="B159" s="32"/>
      <c r="C159" s="181" t="s">
        <v>439</v>
      </c>
      <c r="D159" s="181" t="s">
        <v>435</v>
      </c>
      <c r="E159" s="182" t="s">
        <v>1703</v>
      </c>
      <c r="F159" s="183" t="s">
        <v>1704</v>
      </c>
      <c r="G159" s="184" t="s">
        <v>162</v>
      </c>
      <c r="H159" s="185">
        <v>3</v>
      </c>
      <c r="I159" s="186"/>
      <c r="J159" s="187">
        <f t="shared" si="0"/>
        <v>0</v>
      </c>
      <c r="K159" s="188"/>
      <c r="L159" s="189"/>
      <c r="M159" s="190" t="s">
        <v>1</v>
      </c>
      <c r="N159" s="191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201</v>
      </c>
      <c r="AT159" s="151" t="s">
        <v>435</v>
      </c>
      <c r="AU159" s="151" t="s">
        <v>83</v>
      </c>
      <c r="AY159" s="17" t="s">
        <v>145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7" t="s">
        <v>153</v>
      </c>
      <c r="BK159" s="152">
        <f t="shared" si="9"/>
        <v>0</v>
      </c>
      <c r="BL159" s="17" t="s">
        <v>152</v>
      </c>
      <c r="BM159" s="151" t="s">
        <v>870</v>
      </c>
    </row>
    <row r="160" spans="2:65" s="1" customFormat="1" ht="16.5" customHeight="1">
      <c r="B160" s="32"/>
      <c r="C160" s="181" t="s">
        <v>447</v>
      </c>
      <c r="D160" s="181" t="s">
        <v>435</v>
      </c>
      <c r="E160" s="182" t="s">
        <v>1705</v>
      </c>
      <c r="F160" s="183" t="s">
        <v>1706</v>
      </c>
      <c r="G160" s="184" t="s">
        <v>162</v>
      </c>
      <c r="H160" s="185">
        <v>10</v>
      </c>
      <c r="I160" s="186"/>
      <c r="J160" s="187">
        <f t="shared" si="0"/>
        <v>0</v>
      </c>
      <c r="K160" s="188"/>
      <c r="L160" s="189"/>
      <c r="M160" s="190" t="s">
        <v>1</v>
      </c>
      <c r="N160" s="191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201</v>
      </c>
      <c r="AT160" s="151" t="s">
        <v>435</v>
      </c>
      <c r="AU160" s="151" t="s">
        <v>83</v>
      </c>
      <c r="AY160" s="17" t="s">
        <v>145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7" t="s">
        <v>153</v>
      </c>
      <c r="BK160" s="152">
        <f t="shared" si="9"/>
        <v>0</v>
      </c>
      <c r="BL160" s="17" t="s">
        <v>152</v>
      </c>
      <c r="BM160" s="151" t="s">
        <v>878</v>
      </c>
    </row>
    <row r="161" spans="2:65" s="1" customFormat="1" ht="16.5" customHeight="1">
      <c r="B161" s="32"/>
      <c r="C161" s="181" t="s">
        <v>451</v>
      </c>
      <c r="D161" s="181" t="s">
        <v>435</v>
      </c>
      <c r="E161" s="182" t="s">
        <v>1707</v>
      </c>
      <c r="F161" s="183" t="s">
        <v>1708</v>
      </c>
      <c r="G161" s="184" t="s">
        <v>238</v>
      </c>
      <c r="H161" s="185">
        <v>600</v>
      </c>
      <c r="I161" s="186"/>
      <c r="J161" s="187">
        <f t="shared" si="0"/>
        <v>0</v>
      </c>
      <c r="K161" s="188"/>
      <c r="L161" s="189"/>
      <c r="M161" s="190" t="s">
        <v>1</v>
      </c>
      <c r="N161" s="191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201</v>
      </c>
      <c r="AT161" s="151" t="s">
        <v>435</v>
      </c>
      <c r="AU161" s="151" t="s">
        <v>83</v>
      </c>
      <c r="AY161" s="17" t="s">
        <v>145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7" t="s">
        <v>153</v>
      </c>
      <c r="BK161" s="152">
        <f t="shared" si="9"/>
        <v>0</v>
      </c>
      <c r="BL161" s="17" t="s">
        <v>152</v>
      </c>
      <c r="BM161" s="151" t="s">
        <v>887</v>
      </c>
    </row>
    <row r="162" spans="2:65" s="1" customFormat="1" ht="16.5" customHeight="1">
      <c r="B162" s="32"/>
      <c r="C162" s="181" t="s">
        <v>455</v>
      </c>
      <c r="D162" s="181" t="s">
        <v>435</v>
      </c>
      <c r="E162" s="182" t="s">
        <v>1709</v>
      </c>
      <c r="F162" s="183" t="s">
        <v>1710</v>
      </c>
      <c r="G162" s="184" t="s">
        <v>238</v>
      </c>
      <c r="H162" s="185">
        <v>800</v>
      </c>
      <c r="I162" s="186"/>
      <c r="J162" s="187">
        <f t="shared" si="0"/>
        <v>0</v>
      </c>
      <c r="K162" s="188"/>
      <c r="L162" s="189"/>
      <c r="M162" s="190" t="s">
        <v>1</v>
      </c>
      <c r="N162" s="191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201</v>
      </c>
      <c r="AT162" s="151" t="s">
        <v>435</v>
      </c>
      <c r="AU162" s="151" t="s">
        <v>83</v>
      </c>
      <c r="AY162" s="17" t="s">
        <v>145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7" t="s">
        <v>153</v>
      </c>
      <c r="BK162" s="152">
        <f t="shared" si="9"/>
        <v>0</v>
      </c>
      <c r="BL162" s="17" t="s">
        <v>152</v>
      </c>
      <c r="BM162" s="151" t="s">
        <v>898</v>
      </c>
    </row>
    <row r="163" spans="2:65" s="1" customFormat="1" ht="16.5" customHeight="1">
      <c r="B163" s="32"/>
      <c r="C163" s="181" t="s">
        <v>460</v>
      </c>
      <c r="D163" s="181" t="s">
        <v>435</v>
      </c>
      <c r="E163" s="182" t="s">
        <v>1711</v>
      </c>
      <c r="F163" s="183" t="s">
        <v>1712</v>
      </c>
      <c r="G163" s="184" t="s">
        <v>238</v>
      </c>
      <c r="H163" s="185">
        <v>600</v>
      </c>
      <c r="I163" s="186"/>
      <c r="J163" s="187">
        <f t="shared" si="0"/>
        <v>0</v>
      </c>
      <c r="K163" s="188"/>
      <c r="L163" s="189"/>
      <c r="M163" s="190" t="s">
        <v>1</v>
      </c>
      <c r="N163" s="191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201</v>
      </c>
      <c r="AT163" s="151" t="s">
        <v>435</v>
      </c>
      <c r="AU163" s="151" t="s">
        <v>83</v>
      </c>
      <c r="AY163" s="17" t="s">
        <v>145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7" t="s">
        <v>153</v>
      </c>
      <c r="BK163" s="152">
        <f t="shared" si="9"/>
        <v>0</v>
      </c>
      <c r="BL163" s="17" t="s">
        <v>152</v>
      </c>
      <c r="BM163" s="151" t="s">
        <v>911</v>
      </c>
    </row>
    <row r="164" spans="2:65" s="1" customFormat="1" ht="16.5" customHeight="1">
      <c r="B164" s="32"/>
      <c r="C164" s="181" t="s">
        <v>464</v>
      </c>
      <c r="D164" s="181" t="s">
        <v>435</v>
      </c>
      <c r="E164" s="182" t="s">
        <v>1713</v>
      </c>
      <c r="F164" s="183" t="s">
        <v>1714</v>
      </c>
      <c r="G164" s="184" t="s">
        <v>238</v>
      </c>
      <c r="H164" s="185">
        <v>70</v>
      </c>
      <c r="I164" s="186"/>
      <c r="J164" s="187">
        <f t="shared" si="0"/>
        <v>0</v>
      </c>
      <c r="K164" s="188"/>
      <c r="L164" s="189"/>
      <c r="M164" s="190" t="s">
        <v>1</v>
      </c>
      <c r="N164" s="191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201</v>
      </c>
      <c r="AT164" s="151" t="s">
        <v>435</v>
      </c>
      <c r="AU164" s="151" t="s">
        <v>83</v>
      </c>
      <c r="AY164" s="17" t="s">
        <v>145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7" t="s">
        <v>153</v>
      </c>
      <c r="BK164" s="152">
        <f t="shared" si="9"/>
        <v>0</v>
      </c>
      <c r="BL164" s="17" t="s">
        <v>152</v>
      </c>
      <c r="BM164" s="151" t="s">
        <v>922</v>
      </c>
    </row>
    <row r="165" spans="2:65" s="1" customFormat="1" ht="16.5" customHeight="1">
      <c r="B165" s="32"/>
      <c r="C165" s="181" t="s">
        <v>469</v>
      </c>
      <c r="D165" s="181" t="s">
        <v>435</v>
      </c>
      <c r="E165" s="182" t="s">
        <v>1715</v>
      </c>
      <c r="F165" s="183" t="s">
        <v>1716</v>
      </c>
      <c r="G165" s="184" t="s">
        <v>162</v>
      </c>
      <c r="H165" s="185">
        <v>6</v>
      </c>
      <c r="I165" s="186"/>
      <c r="J165" s="187">
        <f t="shared" si="0"/>
        <v>0</v>
      </c>
      <c r="K165" s="188"/>
      <c r="L165" s="189"/>
      <c r="M165" s="190" t="s">
        <v>1</v>
      </c>
      <c r="N165" s="191" t="s">
        <v>41</v>
      </c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201</v>
      </c>
      <c r="AT165" s="151" t="s">
        <v>435</v>
      </c>
      <c r="AU165" s="151" t="s">
        <v>83</v>
      </c>
      <c r="AY165" s="17" t="s">
        <v>145</v>
      </c>
      <c r="BE165" s="152">
        <f t="shared" si="4"/>
        <v>0</v>
      </c>
      <c r="BF165" s="152">
        <f t="shared" si="5"/>
        <v>0</v>
      </c>
      <c r="BG165" s="152">
        <f t="shared" si="6"/>
        <v>0</v>
      </c>
      <c r="BH165" s="152">
        <f t="shared" si="7"/>
        <v>0</v>
      </c>
      <c r="BI165" s="152">
        <f t="shared" si="8"/>
        <v>0</v>
      </c>
      <c r="BJ165" s="17" t="s">
        <v>153</v>
      </c>
      <c r="BK165" s="152">
        <f t="shared" si="9"/>
        <v>0</v>
      </c>
      <c r="BL165" s="17" t="s">
        <v>152</v>
      </c>
      <c r="BM165" s="151" t="s">
        <v>935</v>
      </c>
    </row>
    <row r="166" spans="2:65" s="1" customFormat="1" ht="16.5" customHeight="1">
      <c r="B166" s="32"/>
      <c r="C166" s="181" t="s">
        <v>474</v>
      </c>
      <c r="D166" s="181" t="s">
        <v>435</v>
      </c>
      <c r="E166" s="182" t="s">
        <v>1717</v>
      </c>
      <c r="F166" s="183" t="s">
        <v>1718</v>
      </c>
      <c r="G166" s="184" t="s">
        <v>162</v>
      </c>
      <c r="H166" s="185">
        <v>20</v>
      </c>
      <c r="I166" s="186"/>
      <c r="J166" s="187">
        <f t="shared" si="0"/>
        <v>0</v>
      </c>
      <c r="K166" s="188"/>
      <c r="L166" s="189"/>
      <c r="M166" s="190" t="s">
        <v>1</v>
      </c>
      <c r="N166" s="191" t="s">
        <v>41</v>
      </c>
      <c r="P166" s="149">
        <f t="shared" si="1"/>
        <v>0</v>
      </c>
      <c r="Q166" s="149">
        <v>0</v>
      </c>
      <c r="R166" s="149">
        <f t="shared" si="2"/>
        <v>0</v>
      </c>
      <c r="S166" s="149">
        <v>0</v>
      </c>
      <c r="T166" s="150">
        <f t="shared" si="3"/>
        <v>0</v>
      </c>
      <c r="AR166" s="151" t="s">
        <v>201</v>
      </c>
      <c r="AT166" s="151" t="s">
        <v>435</v>
      </c>
      <c r="AU166" s="151" t="s">
        <v>83</v>
      </c>
      <c r="AY166" s="17" t="s">
        <v>145</v>
      </c>
      <c r="BE166" s="152">
        <f t="shared" si="4"/>
        <v>0</v>
      </c>
      <c r="BF166" s="152">
        <f t="shared" si="5"/>
        <v>0</v>
      </c>
      <c r="BG166" s="152">
        <f t="shared" si="6"/>
        <v>0</v>
      </c>
      <c r="BH166" s="152">
        <f t="shared" si="7"/>
        <v>0</v>
      </c>
      <c r="BI166" s="152">
        <f t="shared" si="8"/>
        <v>0</v>
      </c>
      <c r="BJ166" s="17" t="s">
        <v>153</v>
      </c>
      <c r="BK166" s="152">
        <f t="shared" si="9"/>
        <v>0</v>
      </c>
      <c r="BL166" s="17" t="s">
        <v>152</v>
      </c>
      <c r="BM166" s="151" t="s">
        <v>948</v>
      </c>
    </row>
    <row r="167" spans="2:65" s="1" customFormat="1" ht="16.5" customHeight="1">
      <c r="B167" s="32"/>
      <c r="C167" s="181" t="s">
        <v>479</v>
      </c>
      <c r="D167" s="181" t="s">
        <v>435</v>
      </c>
      <c r="E167" s="182" t="s">
        <v>1719</v>
      </c>
      <c r="F167" s="183" t="s">
        <v>1720</v>
      </c>
      <c r="G167" s="184" t="s">
        <v>162</v>
      </c>
      <c r="H167" s="185">
        <v>50</v>
      </c>
      <c r="I167" s="186"/>
      <c r="J167" s="187">
        <f t="shared" ref="J167:J190" si="10">ROUND(I167*H167,2)</f>
        <v>0</v>
      </c>
      <c r="K167" s="188"/>
      <c r="L167" s="189"/>
      <c r="M167" s="190" t="s">
        <v>1</v>
      </c>
      <c r="N167" s="191" t="s">
        <v>41</v>
      </c>
      <c r="P167" s="149">
        <f t="shared" ref="P167:P190" si="11">O167*H167</f>
        <v>0</v>
      </c>
      <c r="Q167" s="149">
        <v>0</v>
      </c>
      <c r="R167" s="149">
        <f t="shared" ref="R167:R190" si="12">Q167*H167</f>
        <v>0</v>
      </c>
      <c r="S167" s="149">
        <v>0</v>
      </c>
      <c r="T167" s="150">
        <f t="shared" ref="T167:T190" si="13">S167*H167</f>
        <v>0</v>
      </c>
      <c r="AR167" s="151" t="s">
        <v>201</v>
      </c>
      <c r="AT167" s="151" t="s">
        <v>435</v>
      </c>
      <c r="AU167" s="151" t="s">
        <v>83</v>
      </c>
      <c r="AY167" s="17" t="s">
        <v>145</v>
      </c>
      <c r="BE167" s="152">
        <f t="shared" ref="BE167:BE190" si="14">IF(N167="základná",J167,0)</f>
        <v>0</v>
      </c>
      <c r="BF167" s="152">
        <f t="shared" ref="BF167:BF190" si="15">IF(N167="znížená",J167,0)</f>
        <v>0</v>
      </c>
      <c r="BG167" s="152">
        <f t="shared" ref="BG167:BG190" si="16">IF(N167="zákl. prenesená",J167,0)</f>
        <v>0</v>
      </c>
      <c r="BH167" s="152">
        <f t="shared" ref="BH167:BH190" si="17">IF(N167="zníž. prenesená",J167,0)</f>
        <v>0</v>
      </c>
      <c r="BI167" s="152">
        <f t="shared" ref="BI167:BI190" si="18">IF(N167="nulová",J167,0)</f>
        <v>0</v>
      </c>
      <c r="BJ167" s="17" t="s">
        <v>153</v>
      </c>
      <c r="BK167" s="152">
        <f t="shared" ref="BK167:BK190" si="19">ROUND(I167*H167,2)</f>
        <v>0</v>
      </c>
      <c r="BL167" s="17" t="s">
        <v>152</v>
      </c>
      <c r="BM167" s="151" t="s">
        <v>959</v>
      </c>
    </row>
    <row r="168" spans="2:65" s="1" customFormat="1" ht="16.5" customHeight="1">
      <c r="B168" s="32"/>
      <c r="C168" s="181" t="s">
        <v>560</v>
      </c>
      <c r="D168" s="181" t="s">
        <v>435</v>
      </c>
      <c r="E168" s="182" t="s">
        <v>1721</v>
      </c>
      <c r="F168" s="183" t="s">
        <v>1722</v>
      </c>
      <c r="G168" s="184" t="s">
        <v>1630</v>
      </c>
      <c r="H168" s="185">
        <v>10</v>
      </c>
      <c r="I168" s="186"/>
      <c r="J168" s="187">
        <f t="shared" si="10"/>
        <v>0</v>
      </c>
      <c r="K168" s="188"/>
      <c r="L168" s="189"/>
      <c r="M168" s="190" t="s">
        <v>1</v>
      </c>
      <c r="N168" s="191" t="s">
        <v>41</v>
      </c>
      <c r="P168" s="149">
        <f t="shared" si="11"/>
        <v>0</v>
      </c>
      <c r="Q168" s="149">
        <v>0</v>
      </c>
      <c r="R168" s="149">
        <f t="shared" si="12"/>
        <v>0</v>
      </c>
      <c r="S168" s="149">
        <v>0</v>
      </c>
      <c r="T168" s="150">
        <f t="shared" si="13"/>
        <v>0</v>
      </c>
      <c r="AR168" s="151" t="s">
        <v>201</v>
      </c>
      <c r="AT168" s="151" t="s">
        <v>435</v>
      </c>
      <c r="AU168" s="151" t="s">
        <v>83</v>
      </c>
      <c r="AY168" s="17" t="s">
        <v>145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7" t="s">
        <v>153</v>
      </c>
      <c r="BK168" s="152">
        <f t="shared" si="19"/>
        <v>0</v>
      </c>
      <c r="BL168" s="17" t="s">
        <v>152</v>
      </c>
      <c r="BM168" s="151" t="s">
        <v>969</v>
      </c>
    </row>
    <row r="169" spans="2:65" s="1" customFormat="1" ht="16.5" customHeight="1">
      <c r="B169" s="32"/>
      <c r="C169" s="181" t="s">
        <v>568</v>
      </c>
      <c r="D169" s="181" t="s">
        <v>435</v>
      </c>
      <c r="E169" s="182" t="s">
        <v>1723</v>
      </c>
      <c r="F169" s="183" t="s">
        <v>1724</v>
      </c>
      <c r="G169" s="184" t="s">
        <v>188</v>
      </c>
      <c r="H169" s="185">
        <v>10</v>
      </c>
      <c r="I169" s="186"/>
      <c r="J169" s="187">
        <f t="shared" si="10"/>
        <v>0</v>
      </c>
      <c r="K169" s="188"/>
      <c r="L169" s="189"/>
      <c r="M169" s="190" t="s">
        <v>1</v>
      </c>
      <c r="N169" s="191" t="s">
        <v>41</v>
      </c>
      <c r="P169" s="149">
        <f t="shared" si="11"/>
        <v>0</v>
      </c>
      <c r="Q169" s="149">
        <v>0</v>
      </c>
      <c r="R169" s="149">
        <f t="shared" si="12"/>
        <v>0</v>
      </c>
      <c r="S169" s="149">
        <v>0</v>
      </c>
      <c r="T169" s="150">
        <f t="shared" si="13"/>
        <v>0</v>
      </c>
      <c r="AR169" s="151" t="s">
        <v>201</v>
      </c>
      <c r="AT169" s="151" t="s">
        <v>435</v>
      </c>
      <c r="AU169" s="151" t="s">
        <v>83</v>
      </c>
      <c r="AY169" s="17" t="s">
        <v>145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7" t="s">
        <v>153</v>
      </c>
      <c r="BK169" s="152">
        <f t="shared" si="19"/>
        <v>0</v>
      </c>
      <c r="BL169" s="17" t="s">
        <v>152</v>
      </c>
      <c r="BM169" s="151" t="s">
        <v>980</v>
      </c>
    </row>
    <row r="170" spans="2:65" s="1" customFormat="1" ht="16.5" customHeight="1">
      <c r="B170" s="32"/>
      <c r="C170" s="181" t="s">
        <v>576</v>
      </c>
      <c r="D170" s="181" t="s">
        <v>435</v>
      </c>
      <c r="E170" s="182" t="s">
        <v>1725</v>
      </c>
      <c r="F170" s="183" t="s">
        <v>1726</v>
      </c>
      <c r="G170" s="184" t="s">
        <v>162</v>
      </c>
      <c r="H170" s="185">
        <v>600</v>
      </c>
      <c r="I170" s="186"/>
      <c r="J170" s="187">
        <f t="shared" si="10"/>
        <v>0</v>
      </c>
      <c r="K170" s="188"/>
      <c r="L170" s="189"/>
      <c r="M170" s="190" t="s">
        <v>1</v>
      </c>
      <c r="N170" s="191" t="s">
        <v>41</v>
      </c>
      <c r="P170" s="149">
        <f t="shared" si="11"/>
        <v>0</v>
      </c>
      <c r="Q170" s="149">
        <v>0</v>
      </c>
      <c r="R170" s="149">
        <f t="shared" si="12"/>
        <v>0</v>
      </c>
      <c r="S170" s="149">
        <v>0</v>
      </c>
      <c r="T170" s="150">
        <f t="shared" si="13"/>
        <v>0</v>
      </c>
      <c r="AR170" s="151" t="s">
        <v>201</v>
      </c>
      <c r="AT170" s="151" t="s">
        <v>435</v>
      </c>
      <c r="AU170" s="151" t="s">
        <v>83</v>
      </c>
      <c r="AY170" s="17" t="s">
        <v>145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7" t="s">
        <v>153</v>
      </c>
      <c r="BK170" s="152">
        <f t="shared" si="19"/>
        <v>0</v>
      </c>
      <c r="BL170" s="17" t="s">
        <v>152</v>
      </c>
      <c r="BM170" s="151" t="s">
        <v>990</v>
      </c>
    </row>
    <row r="171" spans="2:65" s="1" customFormat="1" ht="16.5" customHeight="1">
      <c r="B171" s="32"/>
      <c r="C171" s="181" t="s">
        <v>666</v>
      </c>
      <c r="D171" s="181" t="s">
        <v>435</v>
      </c>
      <c r="E171" s="182" t="s">
        <v>1727</v>
      </c>
      <c r="F171" s="183" t="s">
        <v>1728</v>
      </c>
      <c r="G171" s="184" t="s">
        <v>162</v>
      </c>
      <c r="H171" s="185">
        <v>600</v>
      </c>
      <c r="I171" s="186"/>
      <c r="J171" s="187">
        <f t="shared" si="10"/>
        <v>0</v>
      </c>
      <c r="K171" s="188"/>
      <c r="L171" s="189"/>
      <c r="M171" s="190" t="s">
        <v>1</v>
      </c>
      <c r="N171" s="191" t="s">
        <v>41</v>
      </c>
      <c r="P171" s="149">
        <f t="shared" si="11"/>
        <v>0</v>
      </c>
      <c r="Q171" s="149">
        <v>0</v>
      </c>
      <c r="R171" s="149">
        <f t="shared" si="12"/>
        <v>0</v>
      </c>
      <c r="S171" s="149">
        <v>0</v>
      </c>
      <c r="T171" s="150">
        <f t="shared" si="13"/>
        <v>0</v>
      </c>
      <c r="AR171" s="151" t="s">
        <v>201</v>
      </c>
      <c r="AT171" s="151" t="s">
        <v>435</v>
      </c>
      <c r="AU171" s="151" t="s">
        <v>83</v>
      </c>
      <c r="AY171" s="17" t="s">
        <v>145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7" t="s">
        <v>153</v>
      </c>
      <c r="BK171" s="152">
        <f t="shared" si="19"/>
        <v>0</v>
      </c>
      <c r="BL171" s="17" t="s">
        <v>152</v>
      </c>
      <c r="BM171" s="151" t="s">
        <v>1043</v>
      </c>
    </row>
    <row r="172" spans="2:65" s="1" customFormat="1" ht="16.5" customHeight="1">
      <c r="B172" s="32"/>
      <c r="C172" s="181" t="s">
        <v>674</v>
      </c>
      <c r="D172" s="181" t="s">
        <v>435</v>
      </c>
      <c r="E172" s="182" t="s">
        <v>1729</v>
      </c>
      <c r="F172" s="183" t="s">
        <v>1730</v>
      </c>
      <c r="G172" s="184" t="s">
        <v>162</v>
      </c>
      <c r="H172" s="185">
        <v>4</v>
      </c>
      <c r="I172" s="186"/>
      <c r="J172" s="187">
        <f t="shared" si="10"/>
        <v>0</v>
      </c>
      <c r="K172" s="188"/>
      <c r="L172" s="189"/>
      <c r="M172" s="190" t="s">
        <v>1</v>
      </c>
      <c r="N172" s="191" t="s">
        <v>41</v>
      </c>
      <c r="P172" s="149">
        <f t="shared" si="11"/>
        <v>0</v>
      </c>
      <c r="Q172" s="149">
        <v>0</v>
      </c>
      <c r="R172" s="149">
        <f t="shared" si="12"/>
        <v>0</v>
      </c>
      <c r="S172" s="149">
        <v>0</v>
      </c>
      <c r="T172" s="150">
        <f t="shared" si="13"/>
        <v>0</v>
      </c>
      <c r="AR172" s="151" t="s">
        <v>201</v>
      </c>
      <c r="AT172" s="151" t="s">
        <v>435</v>
      </c>
      <c r="AU172" s="151" t="s">
        <v>83</v>
      </c>
      <c r="AY172" s="17" t="s">
        <v>145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7" t="s">
        <v>153</v>
      </c>
      <c r="BK172" s="152">
        <f t="shared" si="19"/>
        <v>0</v>
      </c>
      <c r="BL172" s="17" t="s">
        <v>152</v>
      </c>
      <c r="BM172" s="151" t="s">
        <v>1058</v>
      </c>
    </row>
    <row r="173" spans="2:65" s="1" customFormat="1" ht="16.5" customHeight="1">
      <c r="B173" s="32"/>
      <c r="C173" s="181" t="s">
        <v>682</v>
      </c>
      <c r="D173" s="181" t="s">
        <v>435</v>
      </c>
      <c r="E173" s="182" t="s">
        <v>1731</v>
      </c>
      <c r="F173" s="183" t="s">
        <v>1732</v>
      </c>
      <c r="G173" s="184" t="s">
        <v>162</v>
      </c>
      <c r="H173" s="185">
        <v>261</v>
      </c>
      <c r="I173" s="186"/>
      <c r="J173" s="187">
        <f t="shared" si="10"/>
        <v>0</v>
      </c>
      <c r="K173" s="188"/>
      <c r="L173" s="189"/>
      <c r="M173" s="190" t="s">
        <v>1</v>
      </c>
      <c r="N173" s="191" t="s">
        <v>41</v>
      </c>
      <c r="P173" s="149">
        <f t="shared" si="11"/>
        <v>0</v>
      </c>
      <c r="Q173" s="149">
        <v>0</v>
      </c>
      <c r="R173" s="149">
        <f t="shared" si="12"/>
        <v>0</v>
      </c>
      <c r="S173" s="149">
        <v>0</v>
      </c>
      <c r="T173" s="150">
        <f t="shared" si="13"/>
        <v>0</v>
      </c>
      <c r="AR173" s="151" t="s">
        <v>201</v>
      </c>
      <c r="AT173" s="151" t="s">
        <v>435</v>
      </c>
      <c r="AU173" s="151" t="s">
        <v>83</v>
      </c>
      <c r="AY173" s="17" t="s">
        <v>145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7" t="s">
        <v>153</v>
      </c>
      <c r="BK173" s="152">
        <f t="shared" si="19"/>
        <v>0</v>
      </c>
      <c r="BL173" s="17" t="s">
        <v>152</v>
      </c>
      <c r="BM173" s="151" t="s">
        <v>1066</v>
      </c>
    </row>
    <row r="174" spans="2:65" s="1" customFormat="1" ht="16.5" customHeight="1">
      <c r="B174" s="32"/>
      <c r="C174" s="181" t="s">
        <v>687</v>
      </c>
      <c r="D174" s="181" t="s">
        <v>435</v>
      </c>
      <c r="E174" s="182" t="s">
        <v>1733</v>
      </c>
      <c r="F174" s="183" t="s">
        <v>1734</v>
      </c>
      <c r="G174" s="184" t="s">
        <v>162</v>
      </c>
      <c r="H174" s="185">
        <v>35</v>
      </c>
      <c r="I174" s="186"/>
      <c r="J174" s="187">
        <f t="shared" si="10"/>
        <v>0</v>
      </c>
      <c r="K174" s="188"/>
      <c r="L174" s="189"/>
      <c r="M174" s="190" t="s">
        <v>1</v>
      </c>
      <c r="N174" s="191" t="s">
        <v>41</v>
      </c>
      <c r="P174" s="149">
        <f t="shared" si="11"/>
        <v>0</v>
      </c>
      <c r="Q174" s="149">
        <v>0</v>
      </c>
      <c r="R174" s="149">
        <f t="shared" si="12"/>
        <v>0</v>
      </c>
      <c r="S174" s="149">
        <v>0</v>
      </c>
      <c r="T174" s="150">
        <f t="shared" si="13"/>
        <v>0</v>
      </c>
      <c r="AR174" s="151" t="s">
        <v>201</v>
      </c>
      <c r="AT174" s="151" t="s">
        <v>435</v>
      </c>
      <c r="AU174" s="151" t="s">
        <v>83</v>
      </c>
      <c r="AY174" s="17" t="s">
        <v>145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7" t="s">
        <v>153</v>
      </c>
      <c r="BK174" s="152">
        <f t="shared" si="19"/>
        <v>0</v>
      </c>
      <c r="BL174" s="17" t="s">
        <v>152</v>
      </c>
      <c r="BM174" s="151" t="s">
        <v>1078</v>
      </c>
    </row>
    <row r="175" spans="2:65" s="1" customFormat="1" ht="16.5" customHeight="1">
      <c r="B175" s="32"/>
      <c r="C175" s="181" t="s">
        <v>695</v>
      </c>
      <c r="D175" s="181" t="s">
        <v>435</v>
      </c>
      <c r="E175" s="182" t="s">
        <v>1735</v>
      </c>
      <c r="F175" s="183" t="s">
        <v>1736</v>
      </c>
      <c r="G175" s="184" t="s">
        <v>162</v>
      </c>
      <c r="H175" s="185">
        <v>6</v>
      </c>
      <c r="I175" s="186"/>
      <c r="J175" s="187">
        <f t="shared" si="10"/>
        <v>0</v>
      </c>
      <c r="K175" s="188"/>
      <c r="L175" s="189"/>
      <c r="M175" s="190" t="s">
        <v>1</v>
      </c>
      <c r="N175" s="191" t="s">
        <v>41</v>
      </c>
      <c r="P175" s="149">
        <f t="shared" si="11"/>
        <v>0</v>
      </c>
      <c r="Q175" s="149">
        <v>0</v>
      </c>
      <c r="R175" s="149">
        <f t="shared" si="12"/>
        <v>0</v>
      </c>
      <c r="S175" s="149">
        <v>0</v>
      </c>
      <c r="T175" s="150">
        <f t="shared" si="13"/>
        <v>0</v>
      </c>
      <c r="AR175" s="151" t="s">
        <v>201</v>
      </c>
      <c r="AT175" s="151" t="s">
        <v>435</v>
      </c>
      <c r="AU175" s="151" t="s">
        <v>83</v>
      </c>
      <c r="AY175" s="17" t="s">
        <v>145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7" t="s">
        <v>153</v>
      </c>
      <c r="BK175" s="152">
        <f t="shared" si="19"/>
        <v>0</v>
      </c>
      <c r="BL175" s="17" t="s">
        <v>152</v>
      </c>
      <c r="BM175" s="151" t="s">
        <v>1086</v>
      </c>
    </row>
    <row r="176" spans="2:65" s="1" customFormat="1" ht="16.5" customHeight="1">
      <c r="B176" s="32"/>
      <c r="C176" s="181" t="s">
        <v>703</v>
      </c>
      <c r="D176" s="181" t="s">
        <v>435</v>
      </c>
      <c r="E176" s="182" t="s">
        <v>1737</v>
      </c>
      <c r="F176" s="183" t="s">
        <v>1738</v>
      </c>
      <c r="G176" s="184" t="s">
        <v>162</v>
      </c>
      <c r="H176" s="185">
        <v>40</v>
      </c>
      <c r="I176" s="186"/>
      <c r="J176" s="187">
        <f t="shared" si="10"/>
        <v>0</v>
      </c>
      <c r="K176" s="188"/>
      <c r="L176" s="189"/>
      <c r="M176" s="190" t="s">
        <v>1</v>
      </c>
      <c r="N176" s="191" t="s">
        <v>41</v>
      </c>
      <c r="P176" s="149">
        <f t="shared" si="11"/>
        <v>0</v>
      </c>
      <c r="Q176" s="149">
        <v>0</v>
      </c>
      <c r="R176" s="149">
        <f t="shared" si="12"/>
        <v>0</v>
      </c>
      <c r="S176" s="149">
        <v>0</v>
      </c>
      <c r="T176" s="150">
        <f t="shared" si="13"/>
        <v>0</v>
      </c>
      <c r="AR176" s="151" t="s">
        <v>201</v>
      </c>
      <c r="AT176" s="151" t="s">
        <v>435</v>
      </c>
      <c r="AU176" s="151" t="s">
        <v>83</v>
      </c>
      <c r="AY176" s="17" t="s">
        <v>145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7" t="s">
        <v>153</v>
      </c>
      <c r="BK176" s="152">
        <f t="shared" si="19"/>
        <v>0</v>
      </c>
      <c r="BL176" s="17" t="s">
        <v>152</v>
      </c>
      <c r="BM176" s="151" t="s">
        <v>1095</v>
      </c>
    </row>
    <row r="177" spans="2:65" s="1" customFormat="1" ht="16.5" customHeight="1">
      <c r="B177" s="32"/>
      <c r="C177" s="181" t="s">
        <v>708</v>
      </c>
      <c r="D177" s="181" t="s">
        <v>435</v>
      </c>
      <c r="E177" s="182" t="s">
        <v>1739</v>
      </c>
      <c r="F177" s="183" t="s">
        <v>1740</v>
      </c>
      <c r="G177" s="184" t="s">
        <v>162</v>
      </c>
      <c r="H177" s="185">
        <v>45</v>
      </c>
      <c r="I177" s="186"/>
      <c r="J177" s="187">
        <f t="shared" si="10"/>
        <v>0</v>
      </c>
      <c r="K177" s="188"/>
      <c r="L177" s="189"/>
      <c r="M177" s="190" t="s">
        <v>1</v>
      </c>
      <c r="N177" s="191" t="s">
        <v>41</v>
      </c>
      <c r="P177" s="149">
        <f t="shared" si="11"/>
        <v>0</v>
      </c>
      <c r="Q177" s="149">
        <v>0</v>
      </c>
      <c r="R177" s="149">
        <f t="shared" si="12"/>
        <v>0</v>
      </c>
      <c r="S177" s="149">
        <v>0</v>
      </c>
      <c r="T177" s="150">
        <f t="shared" si="13"/>
        <v>0</v>
      </c>
      <c r="AR177" s="151" t="s">
        <v>201</v>
      </c>
      <c r="AT177" s="151" t="s">
        <v>435</v>
      </c>
      <c r="AU177" s="151" t="s">
        <v>83</v>
      </c>
      <c r="AY177" s="17" t="s">
        <v>145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7" t="s">
        <v>153</v>
      </c>
      <c r="BK177" s="152">
        <f t="shared" si="19"/>
        <v>0</v>
      </c>
      <c r="BL177" s="17" t="s">
        <v>152</v>
      </c>
      <c r="BM177" s="151" t="s">
        <v>1103</v>
      </c>
    </row>
    <row r="178" spans="2:65" s="1" customFormat="1" ht="16.5" customHeight="1">
      <c r="B178" s="32"/>
      <c r="C178" s="181" t="s">
        <v>716</v>
      </c>
      <c r="D178" s="181" t="s">
        <v>435</v>
      </c>
      <c r="E178" s="182" t="s">
        <v>1741</v>
      </c>
      <c r="F178" s="183" t="s">
        <v>1742</v>
      </c>
      <c r="G178" s="184" t="s">
        <v>162</v>
      </c>
      <c r="H178" s="185">
        <v>13</v>
      </c>
      <c r="I178" s="186"/>
      <c r="J178" s="187">
        <f t="shared" si="10"/>
        <v>0</v>
      </c>
      <c r="K178" s="188"/>
      <c r="L178" s="189"/>
      <c r="M178" s="190" t="s">
        <v>1</v>
      </c>
      <c r="N178" s="191" t="s">
        <v>41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</v>
      </c>
      <c r="T178" s="150">
        <f t="shared" si="13"/>
        <v>0</v>
      </c>
      <c r="AR178" s="151" t="s">
        <v>201</v>
      </c>
      <c r="AT178" s="151" t="s">
        <v>435</v>
      </c>
      <c r="AU178" s="151" t="s">
        <v>83</v>
      </c>
      <c r="AY178" s="17" t="s">
        <v>145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7" t="s">
        <v>153</v>
      </c>
      <c r="BK178" s="152">
        <f t="shared" si="19"/>
        <v>0</v>
      </c>
      <c r="BL178" s="17" t="s">
        <v>152</v>
      </c>
      <c r="BM178" s="151" t="s">
        <v>1111</v>
      </c>
    </row>
    <row r="179" spans="2:65" s="1" customFormat="1" ht="16.5" customHeight="1">
      <c r="B179" s="32"/>
      <c r="C179" s="181" t="s">
        <v>721</v>
      </c>
      <c r="D179" s="181" t="s">
        <v>435</v>
      </c>
      <c r="E179" s="182" t="s">
        <v>1743</v>
      </c>
      <c r="F179" s="183" t="s">
        <v>1744</v>
      </c>
      <c r="G179" s="184" t="s">
        <v>162</v>
      </c>
      <c r="H179" s="185">
        <v>36</v>
      </c>
      <c r="I179" s="186"/>
      <c r="J179" s="187">
        <f t="shared" si="10"/>
        <v>0</v>
      </c>
      <c r="K179" s="188"/>
      <c r="L179" s="189"/>
      <c r="M179" s="190" t="s">
        <v>1</v>
      </c>
      <c r="N179" s="191" t="s">
        <v>41</v>
      </c>
      <c r="P179" s="149">
        <f t="shared" si="11"/>
        <v>0</v>
      </c>
      <c r="Q179" s="149">
        <v>0</v>
      </c>
      <c r="R179" s="149">
        <f t="shared" si="12"/>
        <v>0</v>
      </c>
      <c r="S179" s="149">
        <v>0</v>
      </c>
      <c r="T179" s="150">
        <f t="shared" si="13"/>
        <v>0</v>
      </c>
      <c r="AR179" s="151" t="s">
        <v>201</v>
      </c>
      <c r="AT179" s="151" t="s">
        <v>435</v>
      </c>
      <c r="AU179" s="151" t="s">
        <v>83</v>
      </c>
      <c r="AY179" s="17" t="s">
        <v>145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7" t="s">
        <v>153</v>
      </c>
      <c r="BK179" s="152">
        <f t="shared" si="19"/>
        <v>0</v>
      </c>
      <c r="BL179" s="17" t="s">
        <v>152</v>
      </c>
      <c r="BM179" s="151" t="s">
        <v>1119</v>
      </c>
    </row>
    <row r="180" spans="2:65" s="1" customFormat="1" ht="16.5" customHeight="1">
      <c r="B180" s="32"/>
      <c r="C180" s="181" t="s">
        <v>731</v>
      </c>
      <c r="D180" s="181" t="s">
        <v>435</v>
      </c>
      <c r="E180" s="182" t="s">
        <v>1745</v>
      </c>
      <c r="F180" s="183" t="s">
        <v>1746</v>
      </c>
      <c r="G180" s="184" t="s">
        <v>162</v>
      </c>
      <c r="H180" s="185">
        <v>5.86</v>
      </c>
      <c r="I180" s="186"/>
      <c r="J180" s="187">
        <f t="shared" si="10"/>
        <v>0</v>
      </c>
      <c r="K180" s="188"/>
      <c r="L180" s="189"/>
      <c r="M180" s="190" t="s">
        <v>1</v>
      </c>
      <c r="N180" s="191" t="s">
        <v>41</v>
      </c>
      <c r="P180" s="149">
        <f t="shared" si="11"/>
        <v>0</v>
      </c>
      <c r="Q180" s="149">
        <v>0</v>
      </c>
      <c r="R180" s="149">
        <f t="shared" si="12"/>
        <v>0</v>
      </c>
      <c r="S180" s="149">
        <v>0</v>
      </c>
      <c r="T180" s="150">
        <f t="shared" si="13"/>
        <v>0</v>
      </c>
      <c r="AR180" s="151" t="s">
        <v>201</v>
      </c>
      <c r="AT180" s="151" t="s">
        <v>435</v>
      </c>
      <c r="AU180" s="151" t="s">
        <v>83</v>
      </c>
      <c r="AY180" s="17" t="s">
        <v>145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7" t="s">
        <v>153</v>
      </c>
      <c r="BK180" s="152">
        <f t="shared" si="19"/>
        <v>0</v>
      </c>
      <c r="BL180" s="17" t="s">
        <v>152</v>
      </c>
      <c r="BM180" s="151" t="s">
        <v>1127</v>
      </c>
    </row>
    <row r="181" spans="2:65" s="1" customFormat="1" ht="16.5" customHeight="1">
      <c r="B181" s="32"/>
      <c r="C181" s="181" t="s">
        <v>740</v>
      </c>
      <c r="D181" s="181" t="s">
        <v>435</v>
      </c>
      <c r="E181" s="182" t="s">
        <v>1747</v>
      </c>
      <c r="F181" s="183" t="s">
        <v>1748</v>
      </c>
      <c r="G181" s="184" t="s">
        <v>162</v>
      </c>
      <c r="H181" s="185">
        <v>36</v>
      </c>
      <c r="I181" s="186"/>
      <c r="J181" s="187">
        <f t="shared" si="10"/>
        <v>0</v>
      </c>
      <c r="K181" s="188"/>
      <c r="L181" s="189"/>
      <c r="M181" s="190" t="s">
        <v>1</v>
      </c>
      <c r="N181" s="191" t="s">
        <v>41</v>
      </c>
      <c r="P181" s="149">
        <f t="shared" si="11"/>
        <v>0</v>
      </c>
      <c r="Q181" s="149">
        <v>0</v>
      </c>
      <c r="R181" s="149">
        <f t="shared" si="12"/>
        <v>0</v>
      </c>
      <c r="S181" s="149">
        <v>0</v>
      </c>
      <c r="T181" s="150">
        <f t="shared" si="13"/>
        <v>0</v>
      </c>
      <c r="AR181" s="151" t="s">
        <v>201</v>
      </c>
      <c r="AT181" s="151" t="s">
        <v>435</v>
      </c>
      <c r="AU181" s="151" t="s">
        <v>83</v>
      </c>
      <c r="AY181" s="17" t="s">
        <v>145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7" t="s">
        <v>153</v>
      </c>
      <c r="BK181" s="152">
        <f t="shared" si="19"/>
        <v>0</v>
      </c>
      <c r="BL181" s="17" t="s">
        <v>152</v>
      </c>
      <c r="BM181" s="151" t="s">
        <v>1137</v>
      </c>
    </row>
    <row r="182" spans="2:65" s="1" customFormat="1" ht="16.5" customHeight="1">
      <c r="B182" s="32"/>
      <c r="C182" s="181" t="s">
        <v>834</v>
      </c>
      <c r="D182" s="181" t="s">
        <v>435</v>
      </c>
      <c r="E182" s="182" t="s">
        <v>1749</v>
      </c>
      <c r="F182" s="183" t="s">
        <v>1750</v>
      </c>
      <c r="G182" s="184" t="s">
        <v>162</v>
      </c>
      <c r="H182" s="185">
        <v>36</v>
      </c>
      <c r="I182" s="186"/>
      <c r="J182" s="187">
        <f t="shared" si="10"/>
        <v>0</v>
      </c>
      <c r="K182" s="188"/>
      <c r="L182" s="189"/>
      <c r="M182" s="190" t="s">
        <v>1</v>
      </c>
      <c r="N182" s="191" t="s">
        <v>41</v>
      </c>
      <c r="P182" s="149">
        <f t="shared" si="11"/>
        <v>0</v>
      </c>
      <c r="Q182" s="149">
        <v>0</v>
      </c>
      <c r="R182" s="149">
        <f t="shared" si="12"/>
        <v>0</v>
      </c>
      <c r="S182" s="149">
        <v>0</v>
      </c>
      <c r="T182" s="150">
        <f t="shared" si="13"/>
        <v>0</v>
      </c>
      <c r="AR182" s="151" t="s">
        <v>201</v>
      </c>
      <c r="AT182" s="151" t="s">
        <v>435</v>
      </c>
      <c r="AU182" s="151" t="s">
        <v>83</v>
      </c>
      <c r="AY182" s="17" t="s">
        <v>145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7" t="s">
        <v>153</v>
      </c>
      <c r="BK182" s="152">
        <f t="shared" si="19"/>
        <v>0</v>
      </c>
      <c r="BL182" s="17" t="s">
        <v>152</v>
      </c>
      <c r="BM182" s="151" t="s">
        <v>1143</v>
      </c>
    </row>
    <row r="183" spans="2:65" s="1" customFormat="1" ht="16.5" customHeight="1">
      <c r="B183" s="32"/>
      <c r="C183" s="181" t="s">
        <v>865</v>
      </c>
      <c r="D183" s="181" t="s">
        <v>435</v>
      </c>
      <c r="E183" s="182" t="s">
        <v>1751</v>
      </c>
      <c r="F183" s="183" t="s">
        <v>1752</v>
      </c>
      <c r="G183" s="184" t="s">
        <v>162</v>
      </c>
      <c r="H183" s="185">
        <v>45</v>
      </c>
      <c r="I183" s="186"/>
      <c r="J183" s="187">
        <f t="shared" si="10"/>
        <v>0</v>
      </c>
      <c r="K183" s="188"/>
      <c r="L183" s="189"/>
      <c r="M183" s="190" t="s">
        <v>1</v>
      </c>
      <c r="N183" s="191" t="s">
        <v>41</v>
      </c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201</v>
      </c>
      <c r="AT183" s="151" t="s">
        <v>435</v>
      </c>
      <c r="AU183" s="151" t="s">
        <v>83</v>
      </c>
      <c r="AY183" s="17" t="s">
        <v>145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7" t="s">
        <v>153</v>
      </c>
      <c r="BK183" s="152">
        <f t="shared" si="19"/>
        <v>0</v>
      </c>
      <c r="BL183" s="17" t="s">
        <v>152</v>
      </c>
      <c r="BM183" s="151" t="s">
        <v>1153</v>
      </c>
    </row>
    <row r="184" spans="2:65" s="1" customFormat="1" ht="16.5" customHeight="1">
      <c r="B184" s="32"/>
      <c r="C184" s="181" t="s">
        <v>870</v>
      </c>
      <c r="D184" s="181" t="s">
        <v>435</v>
      </c>
      <c r="E184" s="182" t="s">
        <v>1753</v>
      </c>
      <c r="F184" s="183" t="s">
        <v>1754</v>
      </c>
      <c r="G184" s="184" t="s">
        <v>162</v>
      </c>
      <c r="H184" s="185">
        <v>250</v>
      </c>
      <c r="I184" s="186"/>
      <c r="J184" s="187">
        <f t="shared" si="10"/>
        <v>0</v>
      </c>
      <c r="K184" s="188"/>
      <c r="L184" s="189"/>
      <c r="M184" s="190" t="s">
        <v>1</v>
      </c>
      <c r="N184" s="191" t="s">
        <v>41</v>
      </c>
      <c r="P184" s="149">
        <f t="shared" si="11"/>
        <v>0</v>
      </c>
      <c r="Q184" s="149">
        <v>0</v>
      </c>
      <c r="R184" s="149">
        <f t="shared" si="12"/>
        <v>0</v>
      </c>
      <c r="S184" s="149">
        <v>0</v>
      </c>
      <c r="T184" s="150">
        <f t="shared" si="13"/>
        <v>0</v>
      </c>
      <c r="AR184" s="151" t="s">
        <v>201</v>
      </c>
      <c r="AT184" s="151" t="s">
        <v>435</v>
      </c>
      <c r="AU184" s="151" t="s">
        <v>83</v>
      </c>
      <c r="AY184" s="17" t="s">
        <v>145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7" t="s">
        <v>153</v>
      </c>
      <c r="BK184" s="152">
        <f t="shared" si="19"/>
        <v>0</v>
      </c>
      <c r="BL184" s="17" t="s">
        <v>152</v>
      </c>
      <c r="BM184" s="151" t="s">
        <v>1160</v>
      </c>
    </row>
    <row r="185" spans="2:65" s="1" customFormat="1" ht="16.5" customHeight="1">
      <c r="B185" s="32"/>
      <c r="C185" s="181" t="s">
        <v>874</v>
      </c>
      <c r="D185" s="181" t="s">
        <v>435</v>
      </c>
      <c r="E185" s="182" t="s">
        <v>1755</v>
      </c>
      <c r="F185" s="183" t="s">
        <v>1756</v>
      </c>
      <c r="G185" s="184" t="s">
        <v>238</v>
      </c>
      <c r="H185" s="185">
        <v>500</v>
      </c>
      <c r="I185" s="186"/>
      <c r="J185" s="187">
        <f t="shared" si="10"/>
        <v>0</v>
      </c>
      <c r="K185" s="188"/>
      <c r="L185" s="189"/>
      <c r="M185" s="190" t="s">
        <v>1</v>
      </c>
      <c r="N185" s="191" t="s">
        <v>41</v>
      </c>
      <c r="P185" s="149">
        <f t="shared" si="11"/>
        <v>0</v>
      </c>
      <c r="Q185" s="149">
        <v>0</v>
      </c>
      <c r="R185" s="149">
        <f t="shared" si="12"/>
        <v>0</v>
      </c>
      <c r="S185" s="149">
        <v>0</v>
      </c>
      <c r="T185" s="150">
        <f t="shared" si="13"/>
        <v>0</v>
      </c>
      <c r="AR185" s="151" t="s">
        <v>201</v>
      </c>
      <c r="AT185" s="151" t="s">
        <v>435</v>
      </c>
      <c r="AU185" s="151" t="s">
        <v>83</v>
      </c>
      <c r="AY185" s="17" t="s">
        <v>145</v>
      </c>
      <c r="BE185" s="152">
        <f t="shared" si="14"/>
        <v>0</v>
      </c>
      <c r="BF185" s="152">
        <f t="shared" si="15"/>
        <v>0</v>
      </c>
      <c r="BG185" s="152">
        <f t="shared" si="16"/>
        <v>0</v>
      </c>
      <c r="BH185" s="152">
        <f t="shared" si="17"/>
        <v>0</v>
      </c>
      <c r="BI185" s="152">
        <f t="shared" si="18"/>
        <v>0</v>
      </c>
      <c r="BJ185" s="17" t="s">
        <v>153</v>
      </c>
      <c r="BK185" s="152">
        <f t="shared" si="19"/>
        <v>0</v>
      </c>
      <c r="BL185" s="17" t="s">
        <v>152</v>
      </c>
      <c r="BM185" s="151" t="s">
        <v>1171</v>
      </c>
    </row>
    <row r="186" spans="2:65" s="1" customFormat="1" ht="16.5" customHeight="1">
      <c r="B186" s="32"/>
      <c r="C186" s="181" t="s">
        <v>878</v>
      </c>
      <c r="D186" s="181" t="s">
        <v>435</v>
      </c>
      <c r="E186" s="182" t="s">
        <v>1757</v>
      </c>
      <c r="F186" s="183" t="s">
        <v>1758</v>
      </c>
      <c r="G186" s="184" t="s">
        <v>238</v>
      </c>
      <c r="H186" s="185">
        <v>200</v>
      </c>
      <c r="I186" s="186"/>
      <c r="J186" s="187">
        <f t="shared" si="10"/>
        <v>0</v>
      </c>
      <c r="K186" s="188"/>
      <c r="L186" s="189"/>
      <c r="M186" s="190" t="s">
        <v>1</v>
      </c>
      <c r="N186" s="191" t="s">
        <v>41</v>
      </c>
      <c r="P186" s="149">
        <f t="shared" si="11"/>
        <v>0</v>
      </c>
      <c r="Q186" s="149">
        <v>0</v>
      </c>
      <c r="R186" s="149">
        <f t="shared" si="12"/>
        <v>0</v>
      </c>
      <c r="S186" s="149">
        <v>0</v>
      </c>
      <c r="T186" s="150">
        <f t="shared" si="13"/>
        <v>0</v>
      </c>
      <c r="AR186" s="151" t="s">
        <v>201</v>
      </c>
      <c r="AT186" s="151" t="s">
        <v>435</v>
      </c>
      <c r="AU186" s="151" t="s">
        <v>83</v>
      </c>
      <c r="AY186" s="17" t="s">
        <v>145</v>
      </c>
      <c r="BE186" s="152">
        <f t="shared" si="14"/>
        <v>0</v>
      </c>
      <c r="BF186" s="152">
        <f t="shared" si="15"/>
        <v>0</v>
      </c>
      <c r="BG186" s="152">
        <f t="shared" si="16"/>
        <v>0</v>
      </c>
      <c r="BH186" s="152">
        <f t="shared" si="17"/>
        <v>0</v>
      </c>
      <c r="BI186" s="152">
        <f t="shared" si="18"/>
        <v>0</v>
      </c>
      <c r="BJ186" s="17" t="s">
        <v>153</v>
      </c>
      <c r="BK186" s="152">
        <f t="shared" si="19"/>
        <v>0</v>
      </c>
      <c r="BL186" s="17" t="s">
        <v>152</v>
      </c>
      <c r="BM186" s="151" t="s">
        <v>1184</v>
      </c>
    </row>
    <row r="187" spans="2:65" s="1" customFormat="1" ht="16.5" customHeight="1">
      <c r="B187" s="32"/>
      <c r="C187" s="181" t="s">
        <v>883</v>
      </c>
      <c r="D187" s="181" t="s">
        <v>435</v>
      </c>
      <c r="E187" s="182" t="s">
        <v>1759</v>
      </c>
      <c r="F187" s="183" t="s">
        <v>1760</v>
      </c>
      <c r="G187" s="184" t="s">
        <v>238</v>
      </c>
      <c r="H187" s="185">
        <v>100</v>
      </c>
      <c r="I187" s="186"/>
      <c r="J187" s="187">
        <f t="shared" si="10"/>
        <v>0</v>
      </c>
      <c r="K187" s="188"/>
      <c r="L187" s="189"/>
      <c r="M187" s="190" t="s">
        <v>1</v>
      </c>
      <c r="N187" s="191" t="s">
        <v>41</v>
      </c>
      <c r="P187" s="149">
        <f t="shared" si="11"/>
        <v>0</v>
      </c>
      <c r="Q187" s="149">
        <v>0</v>
      </c>
      <c r="R187" s="149">
        <f t="shared" si="12"/>
        <v>0</v>
      </c>
      <c r="S187" s="149">
        <v>0</v>
      </c>
      <c r="T187" s="150">
        <f t="shared" si="13"/>
        <v>0</v>
      </c>
      <c r="AR187" s="151" t="s">
        <v>201</v>
      </c>
      <c r="AT187" s="151" t="s">
        <v>435</v>
      </c>
      <c r="AU187" s="151" t="s">
        <v>83</v>
      </c>
      <c r="AY187" s="17" t="s">
        <v>145</v>
      </c>
      <c r="BE187" s="152">
        <f t="shared" si="14"/>
        <v>0</v>
      </c>
      <c r="BF187" s="152">
        <f t="shared" si="15"/>
        <v>0</v>
      </c>
      <c r="BG187" s="152">
        <f t="shared" si="16"/>
        <v>0</v>
      </c>
      <c r="BH187" s="152">
        <f t="shared" si="17"/>
        <v>0</v>
      </c>
      <c r="BI187" s="152">
        <f t="shared" si="18"/>
        <v>0</v>
      </c>
      <c r="BJ187" s="17" t="s">
        <v>153</v>
      </c>
      <c r="BK187" s="152">
        <f t="shared" si="19"/>
        <v>0</v>
      </c>
      <c r="BL187" s="17" t="s">
        <v>152</v>
      </c>
      <c r="BM187" s="151" t="s">
        <v>1195</v>
      </c>
    </row>
    <row r="188" spans="2:65" s="1" customFormat="1" ht="24.2" customHeight="1">
      <c r="B188" s="32"/>
      <c r="C188" s="181" t="s">
        <v>887</v>
      </c>
      <c r="D188" s="181" t="s">
        <v>435</v>
      </c>
      <c r="E188" s="182" t="s">
        <v>1761</v>
      </c>
      <c r="F188" s="183" t="s">
        <v>1762</v>
      </c>
      <c r="G188" s="184" t="s">
        <v>162</v>
      </c>
      <c r="H188" s="185">
        <v>33</v>
      </c>
      <c r="I188" s="186"/>
      <c r="J188" s="187">
        <f t="shared" si="10"/>
        <v>0</v>
      </c>
      <c r="K188" s="188"/>
      <c r="L188" s="189"/>
      <c r="M188" s="190" t="s">
        <v>1</v>
      </c>
      <c r="N188" s="191" t="s">
        <v>41</v>
      </c>
      <c r="P188" s="149">
        <f t="shared" si="11"/>
        <v>0</v>
      </c>
      <c r="Q188" s="149">
        <v>0</v>
      </c>
      <c r="R188" s="149">
        <f t="shared" si="12"/>
        <v>0</v>
      </c>
      <c r="S188" s="149">
        <v>0</v>
      </c>
      <c r="T188" s="150">
        <f t="shared" si="13"/>
        <v>0</v>
      </c>
      <c r="AR188" s="151" t="s">
        <v>201</v>
      </c>
      <c r="AT188" s="151" t="s">
        <v>435</v>
      </c>
      <c r="AU188" s="151" t="s">
        <v>83</v>
      </c>
      <c r="AY188" s="17" t="s">
        <v>145</v>
      </c>
      <c r="BE188" s="152">
        <f t="shared" si="14"/>
        <v>0</v>
      </c>
      <c r="BF188" s="152">
        <f t="shared" si="15"/>
        <v>0</v>
      </c>
      <c r="BG188" s="152">
        <f t="shared" si="16"/>
        <v>0</v>
      </c>
      <c r="BH188" s="152">
        <f t="shared" si="17"/>
        <v>0</v>
      </c>
      <c r="BI188" s="152">
        <f t="shared" si="18"/>
        <v>0</v>
      </c>
      <c r="BJ188" s="17" t="s">
        <v>153</v>
      </c>
      <c r="BK188" s="152">
        <f t="shared" si="19"/>
        <v>0</v>
      </c>
      <c r="BL188" s="17" t="s">
        <v>152</v>
      </c>
      <c r="BM188" s="151" t="s">
        <v>1236</v>
      </c>
    </row>
    <row r="189" spans="2:65" s="1" customFormat="1" ht="16.5" customHeight="1">
      <c r="B189" s="32"/>
      <c r="C189" s="181" t="s">
        <v>892</v>
      </c>
      <c r="D189" s="181" t="s">
        <v>435</v>
      </c>
      <c r="E189" s="182" t="s">
        <v>1763</v>
      </c>
      <c r="F189" s="183" t="s">
        <v>1764</v>
      </c>
      <c r="G189" s="184" t="s">
        <v>162</v>
      </c>
      <c r="H189" s="185">
        <v>35</v>
      </c>
      <c r="I189" s="186"/>
      <c r="J189" s="187">
        <f t="shared" si="10"/>
        <v>0</v>
      </c>
      <c r="K189" s="188"/>
      <c r="L189" s="189"/>
      <c r="M189" s="190" t="s">
        <v>1</v>
      </c>
      <c r="N189" s="191" t="s">
        <v>41</v>
      </c>
      <c r="P189" s="149">
        <f t="shared" si="11"/>
        <v>0</v>
      </c>
      <c r="Q189" s="149">
        <v>0</v>
      </c>
      <c r="R189" s="149">
        <f t="shared" si="12"/>
        <v>0</v>
      </c>
      <c r="S189" s="149">
        <v>0</v>
      </c>
      <c r="T189" s="150">
        <f t="shared" si="13"/>
        <v>0</v>
      </c>
      <c r="AR189" s="151" t="s">
        <v>201</v>
      </c>
      <c r="AT189" s="151" t="s">
        <v>435</v>
      </c>
      <c r="AU189" s="151" t="s">
        <v>83</v>
      </c>
      <c r="AY189" s="17" t="s">
        <v>145</v>
      </c>
      <c r="BE189" s="152">
        <f t="shared" si="14"/>
        <v>0</v>
      </c>
      <c r="BF189" s="152">
        <f t="shared" si="15"/>
        <v>0</v>
      </c>
      <c r="BG189" s="152">
        <f t="shared" si="16"/>
        <v>0</v>
      </c>
      <c r="BH189" s="152">
        <f t="shared" si="17"/>
        <v>0</v>
      </c>
      <c r="BI189" s="152">
        <f t="shared" si="18"/>
        <v>0</v>
      </c>
      <c r="BJ189" s="17" t="s">
        <v>153</v>
      </c>
      <c r="BK189" s="152">
        <f t="shared" si="19"/>
        <v>0</v>
      </c>
      <c r="BL189" s="17" t="s">
        <v>152</v>
      </c>
      <c r="BM189" s="151" t="s">
        <v>1248</v>
      </c>
    </row>
    <row r="190" spans="2:65" s="1" customFormat="1" ht="16.5" customHeight="1">
      <c r="B190" s="32"/>
      <c r="C190" s="181" t="s">
        <v>898</v>
      </c>
      <c r="D190" s="181" t="s">
        <v>435</v>
      </c>
      <c r="E190" s="182" t="s">
        <v>1765</v>
      </c>
      <c r="F190" s="183" t="s">
        <v>1766</v>
      </c>
      <c r="G190" s="184" t="s">
        <v>162</v>
      </c>
      <c r="H190" s="185">
        <v>1</v>
      </c>
      <c r="I190" s="186"/>
      <c r="J190" s="187">
        <f t="shared" si="10"/>
        <v>0</v>
      </c>
      <c r="K190" s="188"/>
      <c r="L190" s="189"/>
      <c r="M190" s="190" t="s">
        <v>1</v>
      </c>
      <c r="N190" s="191" t="s">
        <v>41</v>
      </c>
      <c r="P190" s="149">
        <f t="shared" si="11"/>
        <v>0</v>
      </c>
      <c r="Q190" s="149">
        <v>0</v>
      </c>
      <c r="R190" s="149">
        <f t="shared" si="12"/>
        <v>0</v>
      </c>
      <c r="S190" s="149">
        <v>0</v>
      </c>
      <c r="T190" s="150">
        <f t="shared" si="13"/>
        <v>0</v>
      </c>
      <c r="AR190" s="151" t="s">
        <v>201</v>
      </c>
      <c r="AT190" s="151" t="s">
        <v>435</v>
      </c>
      <c r="AU190" s="151" t="s">
        <v>83</v>
      </c>
      <c r="AY190" s="17" t="s">
        <v>145</v>
      </c>
      <c r="BE190" s="152">
        <f t="shared" si="14"/>
        <v>0</v>
      </c>
      <c r="BF190" s="152">
        <f t="shared" si="15"/>
        <v>0</v>
      </c>
      <c r="BG190" s="152">
        <f t="shared" si="16"/>
        <v>0</v>
      </c>
      <c r="BH190" s="152">
        <f t="shared" si="17"/>
        <v>0</v>
      </c>
      <c r="BI190" s="152">
        <f t="shared" si="18"/>
        <v>0</v>
      </c>
      <c r="BJ190" s="17" t="s">
        <v>153</v>
      </c>
      <c r="BK190" s="152">
        <f t="shared" si="19"/>
        <v>0</v>
      </c>
      <c r="BL190" s="17" t="s">
        <v>152</v>
      </c>
      <c r="BM190" s="151" t="s">
        <v>1264</v>
      </c>
    </row>
    <row r="191" spans="2:65" s="11" customFormat="1" ht="25.9" customHeight="1">
      <c r="B191" s="127"/>
      <c r="D191" s="128" t="s">
        <v>74</v>
      </c>
      <c r="E191" s="129" t="s">
        <v>1767</v>
      </c>
      <c r="F191" s="129" t="s">
        <v>1768</v>
      </c>
      <c r="I191" s="130"/>
      <c r="J191" s="131">
        <f>BK191</f>
        <v>0</v>
      </c>
      <c r="L191" s="127"/>
      <c r="M191" s="132"/>
      <c r="P191" s="133">
        <f>SUM(P192:P227)</f>
        <v>0</v>
      </c>
      <c r="R191" s="133">
        <f>SUM(R192:R227)</f>
        <v>0</v>
      </c>
      <c r="T191" s="134">
        <f>SUM(T192:T227)</f>
        <v>0</v>
      </c>
      <c r="AR191" s="128" t="s">
        <v>83</v>
      </c>
      <c r="AT191" s="135" t="s">
        <v>74</v>
      </c>
      <c r="AU191" s="135" t="s">
        <v>75</v>
      </c>
      <c r="AY191" s="128" t="s">
        <v>145</v>
      </c>
      <c r="BK191" s="136">
        <f>SUM(BK192:BK227)</f>
        <v>0</v>
      </c>
    </row>
    <row r="192" spans="2:65" s="1" customFormat="1" ht="16.5" customHeight="1">
      <c r="B192" s="32"/>
      <c r="C192" s="139" t="s">
        <v>906</v>
      </c>
      <c r="D192" s="139" t="s">
        <v>148</v>
      </c>
      <c r="E192" s="140" t="s">
        <v>1769</v>
      </c>
      <c r="F192" s="141" t="s">
        <v>1770</v>
      </c>
      <c r="G192" s="142" t="s">
        <v>238</v>
      </c>
      <c r="H192" s="143">
        <v>15840</v>
      </c>
      <c r="I192" s="144"/>
      <c r="J192" s="145">
        <f t="shared" ref="J192:J227" si="20">ROUND(I192*H192,2)</f>
        <v>0</v>
      </c>
      <c r="K192" s="146"/>
      <c r="L192" s="32"/>
      <c r="M192" s="147" t="s">
        <v>1</v>
      </c>
      <c r="N192" s="148" t="s">
        <v>41</v>
      </c>
      <c r="P192" s="149">
        <f t="shared" ref="P192:P227" si="21">O192*H192</f>
        <v>0</v>
      </c>
      <c r="Q192" s="149">
        <v>0</v>
      </c>
      <c r="R192" s="149">
        <f t="shared" ref="R192:R227" si="22">Q192*H192</f>
        <v>0</v>
      </c>
      <c r="S192" s="149">
        <v>0</v>
      </c>
      <c r="T192" s="150">
        <f t="shared" ref="T192:T227" si="23">S192*H192</f>
        <v>0</v>
      </c>
      <c r="AR192" s="151" t="s">
        <v>152</v>
      </c>
      <c r="AT192" s="151" t="s">
        <v>148</v>
      </c>
      <c r="AU192" s="151" t="s">
        <v>83</v>
      </c>
      <c r="AY192" s="17" t="s">
        <v>145</v>
      </c>
      <c r="BE192" s="152">
        <f t="shared" ref="BE192:BE227" si="24">IF(N192="základná",J192,0)</f>
        <v>0</v>
      </c>
      <c r="BF192" s="152">
        <f t="shared" ref="BF192:BF227" si="25">IF(N192="znížená",J192,0)</f>
        <v>0</v>
      </c>
      <c r="BG192" s="152">
        <f t="shared" ref="BG192:BG227" si="26">IF(N192="zákl. prenesená",J192,0)</f>
        <v>0</v>
      </c>
      <c r="BH192" s="152">
        <f t="shared" ref="BH192:BH227" si="27">IF(N192="zníž. prenesená",J192,0)</f>
        <v>0</v>
      </c>
      <c r="BI192" s="152">
        <f t="shared" ref="BI192:BI227" si="28">IF(N192="nulová",J192,0)</f>
        <v>0</v>
      </c>
      <c r="BJ192" s="17" t="s">
        <v>153</v>
      </c>
      <c r="BK192" s="152">
        <f t="shared" ref="BK192:BK227" si="29">ROUND(I192*H192,2)</f>
        <v>0</v>
      </c>
      <c r="BL192" s="17" t="s">
        <v>152</v>
      </c>
      <c r="BM192" s="151" t="s">
        <v>1273</v>
      </c>
    </row>
    <row r="193" spans="2:65" s="1" customFormat="1" ht="21.75" customHeight="1">
      <c r="B193" s="32"/>
      <c r="C193" s="139" t="s">
        <v>911</v>
      </c>
      <c r="D193" s="139" t="s">
        <v>148</v>
      </c>
      <c r="E193" s="140" t="s">
        <v>1771</v>
      </c>
      <c r="F193" s="141" t="s">
        <v>1772</v>
      </c>
      <c r="G193" s="142" t="s">
        <v>238</v>
      </c>
      <c r="H193" s="143">
        <v>960</v>
      </c>
      <c r="I193" s="144"/>
      <c r="J193" s="145">
        <f t="shared" si="20"/>
        <v>0</v>
      </c>
      <c r="K193" s="146"/>
      <c r="L193" s="32"/>
      <c r="M193" s="147" t="s">
        <v>1</v>
      </c>
      <c r="N193" s="148" t="s">
        <v>41</v>
      </c>
      <c r="P193" s="149">
        <f t="shared" si="21"/>
        <v>0</v>
      </c>
      <c r="Q193" s="149">
        <v>0</v>
      </c>
      <c r="R193" s="149">
        <f t="shared" si="22"/>
        <v>0</v>
      </c>
      <c r="S193" s="149">
        <v>0</v>
      </c>
      <c r="T193" s="150">
        <f t="shared" si="23"/>
        <v>0</v>
      </c>
      <c r="AR193" s="151" t="s">
        <v>152</v>
      </c>
      <c r="AT193" s="151" t="s">
        <v>148</v>
      </c>
      <c r="AU193" s="151" t="s">
        <v>83</v>
      </c>
      <c r="AY193" s="17" t="s">
        <v>145</v>
      </c>
      <c r="BE193" s="152">
        <f t="shared" si="24"/>
        <v>0</v>
      </c>
      <c r="BF193" s="152">
        <f t="shared" si="25"/>
        <v>0</v>
      </c>
      <c r="BG193" s="152">
        <f t="shared" si="26"/>
        <v>0</v>
      </c>
      <c r="BH193" s="152">
        <f t="shared" si="27"/>
        <v>0</v>
      </c>
      <c r="BI193" s="152">
        <f t="shared" si="28"/>
        <v>0</v>
      </c>
      <c r="BJ193" s="17" t="s">
        <v>153</v>
      </c>
      <c r="BK193" s="152">
        <f t="shared" si="29"/>
        <v>0</v>
      </c>
      <c r="BL193" s="17" t="s">
        <v>152</v>
      </c>
      <c r="BM193" s="151" t="s">
        <v>1332</v>
      </c>
    </row>
    <row r="194" spans="2:65" s="1" customFormat="1" ht="16.5" customHeight="1">
      <c r="B194" s="32"/>
      <c r="C194" s="139" t="s">
        <v>915</v>
      </c>
      <c r="D194" s="139" t="s">
        <v>148</v>
      </c>
      <c r="E194" s="140" t="s">
        <v>1773</v>
      </c>
      <c r="F194" s="141" t="s">
        <v>1774</v>
      </c>
      <c r="G194" s="142" t="s">
        <v>238</v>
      </c>
      <c r="H194" s="143">
        <v>500</v>
      </c>
      <c r="I194" s="144"/>
      <c r="J194" s="145">
        <f t="shared" si="20"/>
        <v>0</v>
      </c>
      <c r="K194" s="146"/>
      <c r="L194" s="32"/>
      <c r="M194" s="147" t="s">
        <v>1</v>
      </c>
      <c r="N194" s="148" t="s">
        <v>41</v>
      </c>
      <c r="P194" s="149">
        <f t="shared" si="21"/>
        <v>0</v>
      </c>
      <c r="Q194" s="149">
        <v>0</v>
      </c>
      <c r="R194" s="149">
        <f t="shared" si="22"/>
        <v>0</v>
      </c>
      <c r="S194" s="149">
        <v>0</v>
      </c>
      <c r="T194" s="150">
        <f t="shared" si="23"/>
        <v>0</v>
      </c>
      <c r="AR194" s="151" t="s">
        <v>152</v>
      </c>
      <c r="AT194" s="151" t="s">
        <v>148</v>
      </c>
      <c r="AU194" s="151" t="s">
        <v>83</v>
      </c>
      <c r="AY194" s="17" t="s">
        <v>145</v>
      </c>
      <c r="BE194" s="152">
        <f t="shared" si="24"/>
        <v>0</v>
      </c>
      <c r="BF194" s="152">
        <f t="shared" si="25"/>
        <v>0</v>
      </c>
      <c r="BG194" s="152">
        <f t="shared" si="26"/>
        <v>0</v>
      </c>
      <c r="BH194" s="152">
        <f t="shared" si="27"/>
        <v>0</v>
      </c>
      <c r="BI194" s="152">
        <f t="shared" si="28"/>
        <v>0</v>
      </c>
      <c r="BJ194" s="17" t="s">
        <v>153</v>
      </c>
      <c r="BK194" s="152">
        <f t="shared" si="29"/>
        <v>0</v>
      </c>
      <c r="BL194" s="17" t="s">
        <v>152</v>
      </c>
      <c r="BM194" s="151" t="s">
        <v>1343</v>
      </c>
    </row>
    <row r="195" spans="2:65" s="1" customFormat="1" ht="21.75" customHeight="1">
      <c r="B195" s="32"/>
      <c r="C195" s="139" t="s">
        <v>922</v>
      </c>
      <c r="D195" s="139" t="s">
        <v>148</v>
      </c>
      <c r="E195" s="140" t="s">
        <v>1775</v>
      </c>
      <c r="F195" s="141" t="s">
        <v>1776</v>
      </c>
      <c r="G195" s="142" t="s">
        <v>238</v>
      </c>
      <c r="H195" s="143">
        <v>600</v>
      </c>
      <c r="I195" s="144"/>
      <c r="J195" s="145">
        <f t="shared" si="20"/>
        <v>0</v>
      </c>
      <c r="K195" s="146"/>
      <c r="L195" s="32"/>
      <c r="M195" s="147" t="s">
        <v>1</v>
      </c>
      <c r="N195" s="148" t="s">
        <v>41</v>
      </c>
      <c r="P195" s="149">
        <f t="shared" si="21"/>
        <v>0</v>
      </c>
      <c r="Q195" s="149">
        <v>0</v>
      </c>
      <c r="R195" s="149">
        <f t="shared" si="22"/>
        <v>0</v>
      </c>
      <c r="S195" s="149">
        <v>0</v>
      </c>
      <c r="T195" s="150">
        <f t="shared" si="23"/>
        <v>0</v>
      </c>
      <c r="AR195" s="151" t="s">
        <v>152</v>
      </c>
      <c r="AT195" s="151" t="s">
        <v>148</v>
      </c>
      <c r="AU195" s="151" t="s">
        <v>83</v>
      </c>
      <c r="AY195" s="17" t="s">
        <v>145</v>
      </c>
      <c r="BE195" s="152">
        <f t="shared" si="24"/>
        <v>0</v>
      </c>
      <c r="BF195" s="152">
        <f t="shared" si="25"/>
        <v>0</v>
      </c>
      <c r="BG195" s="152">
        <f t="shared" si="26"/>
        <v>0</v>
      </c>
      <c r="BH195" s="152">
        <f t="shared" si="27"/>
        <v>0</v>
      </c>
      <c r="BI195" s="152">
        <f t="shared" si="28"/>
        <v>0</v>
      </c>
      <c r="BJ195" s="17" t="s">
        <v>153</v>
      </c>
      <c r="BK195" s="152">
        <f t="shared" si="29"/>
        <v>0</v>
      </c>
      <c r="BL195" s="17" t="s">
        <v>152</v>
      </c>
      <c r="BM195" s="151" t="s">
        <v>1352</v>
      </c>
    </row>
    <row r="196" spans="2:65" s="1" customFormat="1" ht="16.5" customHeight="1">
      <c r="B196" s="32"/>
      <c r="C196" s="139" t="s">
        <v>931</v>
      </c>
      <c r="D196" s="139" t="s">
        <v>148</v>
      </c>
      <c r="E196" s="140" t="s">
        <v>1777</v>
      </c>
      <c r="F196" s="141" t="s">
        <v>1778</v>
      </c>
      <c r="G196" s="142" t="s">
        <v>238</v>
      </c>
      <c r="H196" s="143">
        <v>150</v>
      </c>
      <c r="I196" s="144"/>
      <c r="J196" s="145">
        <f t="shared" si="20"/>
        <v>0</v>
      </c>
      <c r="K196" s="146"/>
      <c r="L196" s="32"/>
      <c r="M196" s="147" t="s">
        <v>1</v>
      </c>
      <c r="N196" s="148" t="s">
        <v>41</v>
      </c>
      <c r="P196" s="149">
        <f t="shared" si="21"/>
        <v>0</v>
      </c>
      <c r="Q196" s="149">
        <v>0</v>
      </c>
      <c r="R196" s="149">
        <f t="shared" si="22"/>
        <v>0</v>
      </c>
      <c r="S196" s="149">
        <v>0</v>
      </c>
      <c r="T196" s="150">
        <f t="shared" si="23"/>
        <v>0</v>
      </c>
      <c r="AR196" s="151" t="s">
        <v>152</v>
      </c>
      <c r="AT196" s="151" t="s">
        <v>148</v>
      </c>
      <c r="AU196" s="151" t="s">
        <v>83</v>
      </c>
      <c r="AY196" s="17" t="s">
        <v>145</v>
      </c>
      <c r="BE196" s="152">
        <f t="shared" si="24"/>
        <v>0</v>
      </c>
      <c r="BF196" s="152">
        <f t="shared" si="25"/>
        <v>0</v>
      </c>
      <c r="BG196" s="152">
        <f t="shared" si="26"/>
        <v>0</v>
      </c>
      <c r="BH196" s="152">
        <f t="shared" si="27"/>
        <v>0</v>
      </c>
      <c r="BI196" s="152">
        <f t="shared" si="28"/>
        <v>0</v>
      </c>
      <c r="BJ196" s="17" t="s">
        <v>153</v>
      </c>
      <c r="BK196" s="152">
        <f t="shared" si="29"/>
        <v>0</v>
      </c>
      <c r="BL196" s="17" t="s">
        <v>152</v>
      </c>
      <c r="BM196" s="151" t="s">
        <v>1362</v>
      </c>
    </row>
    <row r="197" spans="2:65" s="1" customFormat="1" ht="21.75" customHeight="1">
      <c r="B197" s="32"/>
      <c r="C197" s="139" t="s">
        <v>935</v>
      </c>
      <c r="D197" s="139" t="s">
        <v>148</v>
      </c>
      <c r="E197" s="140" t="s">
        <v>1779</v>
      </c>
      <c r="F197" s="141" t="s">
        <v>1780</v>
      </c>
      <c r="G197" s="142" t="s">
        <v>238</v>
      </c>
      <c r="H197" s="143">
        <v>80</v>
      </c>
      <c r="I197" s="144"/>
      <c r="J197" s="145">
        <f t="shared" si="20"/>
        <v>0</v>
      </c>
      <c r="K197" s="146"/>
      <c r="L197" s="32"/>
      <c r="M197" s="147" t="s">
        <v>1</v>
      </c>
      <c r="N197" s="148" t="s">
        <v>41</v>
      </c>
      <c r="P197" s="149">
        <f t="shared" si="21"/>
        <v>0</v>
      </c>
      <c r="Q197" s="149">
        <v>0</v>
      </c>
      <c r="R197" s="149">
        <f t="shared" si="22"/>
        <v>0</v>
      </c>
      <c r="S197" s="149">
        <v>0</v>
      </c>
      <c r="T197" s="150">
        <f t="shared" si="23"/>
        <v>0</v>
      </c>
      <c r="AR197" s="151" t="s">
        <v>152</v>
      </c>
      <c r="AT197" s="151" t="s">
        <v>148</v>
      </c>
      <c r="AU197" s="151" t="s">
        <v>83</v>
      </c>
      <c r="AY197" s="17" t="s">
        <v>145</v>
      </c>
      <c r="BE197" s="152">
        <f t="shared" si="24"/>
        <v>0</v>
      </c>
      <c r="BF197" s="152">
        <f t="shared" si="25"/>
        <v>0</v>
      </c>
      <c r="BG197" s="152">
        <f t="shared" si="26"/>
        <v>0</v>
      </c>
      <c r="BH197" s="152">
        <f t="shared" si="27"/>
        <v>0</v>
      </c>
      <c r="BI197" s="152">
        <f t="shared" si="28"/>
        <v>0</v>
      </c>
      <c r="BJ197" s="17" t="s">
        <v>153</v>
      </c>
      <c r="BK197" s="152">
        <f t="shared" si="29"/>
        <v>0</v>
      </c>
      <c r="BL197" s="17" t="s">
        <v>152</v>
      </c>
      <c r="BM197" s="151" t="s">
        <v>1375</v>
      </c>
    </row>
    <row r="198" spans="2:65" s="1" customFormat="1" ht="16.5" customHeight="1">
      <c r="B198" s="32"/>
      <c r="C198" s="139" t="s">
        <v>944</v>
      </c>
      <c r="D198" s="139" t="s">
        <v>148</v>
      </c>
      <c r="E198" s="140" t="s">
        <v>1781</v>
      </c>
      <c r="F198" s="141" t="s">
        <v>1782</v>
      </c>
      <c r="G198" s="142" t="s">
        <v>162</v>
      </c>
      <c r="H198" s="143">
        <v>150</v>
      </c>
      <c r="I198" s="144"/>
      <c r="J198" s="145">
        <f t="shared" si="20"/>
        <v>0</v>
      </c>
      <c r="K198" s="146"/>
      <c r="L198" s="32"/>
      <c r="M198" s="147" t="s">
        <v>1</v>
      </c>
      <c r="N198" s="148" t="s">
        <v>41</v>
      </c>
      <c r="P198" s="149">
        <f t="shared" si="21"/>
        <v>0</v>
      </c>
      <c r="Q198" s="149">
        <v>0</v>
      </c>
      <c r="R198" s="149">
        <f t="shared" si="22"/>
        <v>0</v>
      </c>
      <c r="S198" s="149">
        <v>0</v>
      </c>
      <c r="T198" s="150">
        <f t="shared" si="23"/>
        <v>0</v>
      </c>
      <c r="AR198" s="151" t="s">
        <v>152</v>
      </c>
      <c r="AT198" s="151" t="s">
        <v>148</v>
      </c>
      <c r="AU198" s="151" t="s">
        <v>83</v>
      </c>
      <c r="AY198" s="17" t="s">
        <v>145</v>
      </c>
      <c r="BE198" s="152">
        <f t="shared" si="24"/>
        <v>0</v>
      </c>
      <c r="BF198" s="152">
        <f t="shared" si="25"/>
        <v>0</v>
      </c>
      <c r="BG198" s="152">
        <f t="shared" si="26"/>
        <v>0</v>
      </c>
      <c r="BH198" s="152">
        <f t="shared" si="27"/>
        <v>0</v>
      </c>
      <c r="BI198" s="152">
        <f t="shared" si="28"/>
        <v>0</v>
      </c>
      <c r="BJ198" s="17" t="s">
        <v>153</v>
      </c>
      <c r="BK198" s="152">
        <f t="shared" si="29"/>
        <v>0</v>
      </c>
      <c r="BL198" s="17" t="s">
        <v>152</v>
      </c>
      <c r="BM198" s="151" t="s">
        <v>1523</v>
      </c>
    </row>
    <row r="199" spans="2:65" s="1" customFormat="1" ht="16.5" customHeight="1">
      <c r="B199" s="32"/>
      <c r="C199" s="139" t="s">
        <v>948</v>
      </c>
      <c r="D199" s="139" t="s">
        <v>148</v>
      </c>
      <c r="E199" s="140" t="s">
        <v>1783</v>
      </c>
      <c r="F199" s="141" t="s">
        <v>1708</v>
      </c>
      <c r="G199" s="142" t="s">
        <v>238</v>
      </c>
      <c r="H199" s="143">
        <v>600</v>
      </c>
      <c r="I199" s="144"/>
      <c r="J199" s="145">
        <f t="shared" si="20"/>
        <v>0</v>
      </c>
      <c r="K199" s="146"/>
      <c r="L199" s="32"/>
      <c r="M199" s="147" t="s">
        <v>1</v>
      </c>
      <c r="N199" s="148" t="s">
        <v>41</v>
      </c>
      <c r="P199" s="149">
        <f t="shared" si="21"/>
        <v>0</v>
      </c>
      <c r="Q199" s="149">
        <v>0</v>
      </c>
      <c r="R199" s="149">
        <f t="shared" si="22"/>
        <v>0</v>
      </c>
      <c r="S199" s="149">
        <v>0</v>
      </c>
      <c r="T199" s="150">
        <f t="shared" si="23"/>
        <v>0</v>
      </c>
      <c r="AR199" s="151" t="s">
        <v>152</v>
      </c>
      <c r="AT199" s="151" t="s">
        <v>148</v>
      </c>
      <c r="AU199" s="151" t="s">
        <v>83</v>
      </c>
      <c r="AY199" s="17" t="s">
        <v>145</v>
      </c>
      <c r="BE199" s="152">
        <f t="shared" si="24"/>
        <v>0</v>
      </c>
      <c r="BF199" s="152">
        <f t="shared" si="25"/>
        <v>0</v>
      </c>
      <c r="BG199" s="152">
        <f t="shared" si="26"/>
        <v>0</v>
      </c>
      <c r="BH199" s="152">
        <f t="shared" si="27"/>
        <v>0</v>
      </c>
      <c r="BI199" s="152">
        <f t="shared" si="28"/>
        <v>0</v>
      </c>
      <c r="BJ199" s="17" t="s">
        <v>153</v>
      </c>
      <c r="BK199" s="152">
        <f t="shared" si="29"/>
        <v>0</v>
      </c>
      <c r="BL199" s="17" t="s">
        <v>152</v>
      </c>
      <c r="BM199" s="151" t="s">
        <v>1526</v>
      </c>
    </row>
    <row r="200" spans="2:65" s="1" customFormat="1" ht="16.5" customHeight="1">
      <c r="B200" s="32"/>
      <c r="C200" s="139" t="s">
        <v>953</v>
      </c>
      <c r="D200" s="139" t="s">
        <v>148</v>
      </c>
      <c r="E200" s="140" t="s">
        <v>1784</v>
      </c>
      <c r="F200" s="141" t="s">
        <v>1710</v>
      </c>
      <c r="G200" s="142" t="s">
        <v>238</v>
      </c>
      <c r="H200" s="143">
        <v>800</v>
      </c>
      <c r="I200" s="144"/>
      <c r="J200" s="145">
        <f t="shared" si="20"/>
        <v>0</v>
      </c>
      <c r="K200" s="146"/>
      <c r="L200" s="32"/>
      <c r="M200" s="147" t="s">
        <v>1</v>
      </c>
      <c r="N200" s="148" t="s">
        <v>41</v>
      </c>
      <c r="P200" s="149">
        <f t="shared" si="21"/>
        <v>0</v>
      </c>
      <c r="Q200" s="149">
        <v>0</v>
      </c>
      <c r="R200" s="149">
        <f t="shared" si="22"/>
        <v>0</v>
      </c>
      <c r="S200" s="149">
        <v>0</v>
      </c>
      <c r="T200" s="150">
        <f t="shared" si="23"/>
        <v>0</v>
      </c>
      <c r="AR200" s="151" t="s">
        <v>152</v>
      </c>
      <c r="AT200" s="151" t="s">
        <v>148</v>
      </c>
      <c r="AU200" s="151" t="s">
        <v>83</v>
      </c>
      <c r="AY200" s="17" t="s">
        <v>145</v>
      </c>
      <c r="BE200" s="152">
        <f t="shared" si="24"/>
        <v>0</v>
      </c>
      <c r="BF200" s="152">
        <f t="shared" si="25"/>
        <v>0</v>
      </c>
      <c r="BG200" s="152">
        <f t="shared" si="26"/>
        <v>0</v>
      </c>
      <c r="BH200" s="152">
        <f t="shared" si="27"/>
        <v>0</v>
      </c>
      <c r="BI200" s="152">
        <f t="shared" si="28"/>
        <v>0</v>
      </c>
      <c r="BJ200" s="17" t="s">
        <v>153</v>
      </c>
      <c r="BK200" s="152">
        <f t="shared" si="29"/>
        <v>0</v>
      </c>
      <c r="BL200" s="17" t="s">
        <v>152</v>
      </c>
      <c r="BM200" s="151" t="s">
        <v>1529</v>
      </c>
    </row>
    <row r="201" spans="2:65" s="1" customFormat="1" ht="16.5" customHeight="1">
      <c r="B201" s="32"/>
      <c r="C201" s="139" t="s">
        <v>959</v>
      </c>
      <c r="D201" s="139" t="s">
        <v>148</v>
      </c>
      <c r="E201" s="140" t="s">
        <v>1785</v>
      </c>
      <c r="F201" s="141" t="s">
        <v>1712</v>
      </c>
      <c r="G201" s="142" t="s">
        <v>238</v>
      </c>
      <c r="H201" s="143">
        <v>600</v>
      </c>
      <c r="I201" s="144"/>
      <c r="J201" s="145">
        <f t="shared" si="20"/>
        <v>0</v>
      </c>
      <c r="K201" s="146"/>
      <c r="L201" s="32"/>
      <c r="M201" s="147" t="s">
        <v>1</v>
      </c>
      <c r="N201" s="148" t="s">
        <v>41</v>
      </c>
      <c r="P201" s="149">
        <f t="shared" si="21"/>
        <v>0</v>
      </c>
      <c r="Q201" s="149">
        <v>0</v>
      </c>
      <c r="R201" s="149">
        <f t="shared" si="22"/>
        <v>0</v>
      </c>
      <c r="S201" s="149">
        <v>0</v>
      </c>
      <c r="T201" s="150">
        <f t="shared" si="23"/>
        <v>0</v>
      </c>
      <c r="AR201" s="151" t="s">
        <v>152</v>
      </c>
      <c r="AT201" s="151" t="s">
        <v>148</v>
      </c>
      <c r="AU201" s="151" t="s">
        <v>83</v>
      </c>
      <c r="AY201" s="17" t="s">
        <v>145</v>
      </c>
      <c r="BE201" s="152">
        <f t="shared" si="24"/>
        <v>0</v>
      </c>
      <c r="BF201" s="152">
        <f t="shared" si="25"/>
        <v>0</v>
      </c>
      <c r="BG201" s="152">
        <f t="shared" si="26"/>
        <v>0</v>
      </c>
      <c r="BH201" s="152">
        <f t="shared" si="27"/>
        <v>0</v>
      </c>
      <c r="BI201" s="152">
        <f t="shared" si="28"/>
        <v>0</v>
      </c>
      <c r="BJ201" s="17" t="s">
        <v>153</v>
      </c>
      <c r="BK201" s="152">
        <f t="shared" si="29"/>
        <v>0</v>
      </c>
      <c r="BL201" s="17" t="s">
        <v>152</v>
      </c>
      <c r="BM201" s="151" t="s">
        <v>1532</v>
      </c>
    </row>
    <row r="202" spans="2:65" s="1" customFormat="1" ht="16.5" customHeight="1">
      <c r="B202" s="32"/>
      <c r="C202" s="139" t="s">
        <v>965</v>
      </c>
      <c r="D202" s="139" t="s">
        <v>148</v>
      </c>
      <c r="E202" s="140" t="s">
        <v>1786</v>
      </c>
      <c r="F202" s="141" t="s">
        <v>1714</v>
      </c>
      <c r="G202" s="142" t="s">
        <v>238</v>
      </c>
      <c r="H202" s="143">
        <v>70</v>
      </c>
      <c r="I202" s="144"/>
      <c r="J202" s="145">
        <f t="shared" si="20"/>
        <v>0</v>
      </c>
      <c r="K202" s="146"/>
      <c r="L202" s="32"/>
      <c r="M202" s="147" t="s">
        <v>1</v>
      </c>
      <c r="N202" s="148" t="s">
        <v>41</v>
      </c>
      <c r="P202" s="149">
        <f t="shared" si="21"/>
        <v>0</v>
      </c>
      <c r="Q202" s="149">
        <v>0</v>
      </c>
      <c r="R202" s="149">
        <f t="shared" si="22"/>
        <v>0</v>
      </c>
      <c r="S202" s="149">
        <v>0</v>
      </c>
      <c r="T202" s="150">
        <f t="shared" si="23"/>
        <v>0</v>
      </c>
      <c r="AR202" s="151" t="s">
        <v>152</v>
      </c>
      <c r="AT202" s="151" t="s">
        <v>148</v>
      </c>
      <c r="AU202" s="151" t="s">
        <v>83</v>
      </c>
      <c r="AY202" s="17" t="s">
        <v>145</v>
      </c>
      <c r="BE202" s="152">
        <f t="shared" si="24"/>
        <v>0</v>
      </c>
      <c r="BF202" s="152">
        <f t="shared" si="25"/>
        <v>0</v>
      </c>
      <c r="BG202" s="152">
        <f t="shared" si="26"/>
        <v>0</v>
      </c>
      <c r="BH202" s="152">
        <f t="shared" si="27"/>
        <v>0</v>
      </c>
      <c r="BI202" s="152">
        <f t="shared" si="28"/>
        <v>0</v>
      </c>
      <c r="BJ202" s="17" t="s">
        <v>153</v>
      </c>
      <c r="BK202" s="152">
        <f t="shared" si="29"/>
        <v>0</v>
      </c>
      <c r="BL202" s="17" t="s">
        <v>152</v>
      </c>
      <c r="BM202" s="151" t="s">
        <v>1535</v>
      </c>
    </row>
    <row r="203" spans="2:65" s="1" customFormat="1" ht="16.5" customHeight="1">
      <c r="B203" s="32"/>
      <c r="C203" s="139" t="s">
        <v>969</v>
      </c>
      <c r="D203" s="139" t="s">
        <v>148</v>
      </c>
      <c r="E203" s="140" t="s">
        <v>1787</v>
      </c>
      <c r="F203" s="141" t="s">
        <v>1788</v>
      </c>
      <c r="G203" s="142" t="s">
        <v>162</v>
      </c>
      <c r="H203" s="143">
        <v>50</v>
      </c>
      <c r="I203" s="144"/>
      <c r="J203" s="145">
        <f t="shared" si="20"/>
        <v>0</v>
      </c>
      <c r="K203" s="146"/>
      <c r="L203" s="32"/>
      <c r="M203" s="147" t="s">
        <v>1</v>
      </c>
      <c r="N203" s="148" t="s">
        <v>41</v>
      </c>
      <c r="P203" s="149">
        <f t="shared" si="21"/>
        <v>0</v>
      </c>
      <c r="Q203" s="149">
        <v>0</v>
      </c>
      <c r="R203" s="149">
        <f t="shared" si="22"/>
        <v>0</v>
      </c>
      <c r="S203" s="149">
        <v>0</v>
      </c>
      <c r="T203" s="150">
        <f t="shared" si="23"/>
        <v>0</v>
      </c>
      <c r="AR203" s="151" t="s">
        <v>152</v>
      </c>
      <c r="AT203" s="151" t="s">
        <v>148</v>
      </c>
      <c r="AU203" s="151" t="s">
        <v>83</v>
      </c>
      <c r="AY203" s="17" t="s">
        <v>145</v>
      </c>
      <c r="BE203" s="152">
        <f t="shared" si="24"/>
        <v>0</v>
      </c>
      <c r="BF203" s="152">
        <f t="shared" si="25"/>
        <v>0</v>
      </c>
      <c r="BG203" s="152">
        <f t="shared" si="26"/>
        <v>0</v>
      </c>
      <c r="BH203" s="152">
        <f t="shared" si="27"/>
        <v>0</v>
      </c>
      <c r="BI203" s="152">
        <f t="shared" si="28"/>
        <v>0</v>
      </c>
      <c r="BJ203" s="17" t="s">
        <v>153</v>
      </c>
      <c r="BK203" s="152">
        <f t="shared" si="29"/>
        <v>0</v>
      </c>
      <c r="BL203" s="17" t="s">
        <v>152</v>
      </c>
      <c r="BM203" s="151" t="s">
        <v>1538</v>
      </c>
    </row>
    <row r="204" spans="2:65" s="1" customFormat="1" ht="16.5" customHeight="1">
      <c r="B204" s="32"/>
      <c r="C204" s="139" t="s">
        <v>973</v>
      </c>
      <c r="D204" s="139" t="s">
        <v>148</v>
      </c>
      <c r="E204" s="140" t="s">
        <v>1789</v>
      </c>
      <c r="F204" s="141" t="s">
        <v>1790</v>
      </c>
      <c r="G204" s="142" t="s">
        <v>162</v>
      </c>
      <c r="H204" s="143">
        <v>10</v>
      </c>
      <c r="I204" s="144"/>
      <c r="J204" s="145">
        <f t="shared" si="20"/>
        <v>0</v>
      </c>
      <c r="K204" s="146"/>
      <c r="L204" s="32"/>
      <c r="M204" s="147" t="s">
        <v>1</v>
      </c>
      <c r="N204" s="148" t="s">
        <v>41</v>
      </c>
      <c r="P204" s="149">
        <f t="shared" si="21"/>
        <v>0</v>
      </c>
      <c r="Q204" s="149">
        <v>0</v>
      </c>
      <c r="R204" s="149">
        <f t="shared" si="22"/>
        <v>0</v>
      </c>
      <c r="S204" s="149">
        <v>0</v>
      </c>
      <c r="T204" s="150">
        <f t="shared" si="23"/>
        <v>0</v>
      </c>
      <c r="AR204" s="151" t="s">
        <v>152</v>
      </c>
      <c r="AT204" s="151" t="s">
        <v>148</v>
      </c>
      <c r="AU204" s="151" t="s">
        <v>83</v>
      </c>
      <c r="AY204" s="17" t="s">
        <v>145</v>
      </c>
      <c r="BE204" s="152">
        <f t="shared" si="24"/>
        <v>0</v>
      </c>
      <c r="BF204" s="152">
        <f t="shared" si="25"/>
        <v>0</v>
      </c>
      <c r="BG204" s="152">
        <f t="shared" si="26"/>
        <v>0</v>
      </c>
      <c r="BH204" s="152">
        <f t="shared" si="27"/>
        <v>0</v>
      </c>
      <c r="BI204" s="152">
        <f t="shared" si="28"/>
        <v>0</v>
      </c>
      <c r="BJ204" s="17" t="s">
        <v>153</v>
      </c>
      <c r="BK204" s="152">
        <f t="shared" si="29"/>
        <v>0</v>
      </c>
      <c r="BL204" s="17" t="s">
        <v>152</v>
      </c>
      <c r="BM204" s="151" t="s">
        <v>1541</v>
      </c>
    </row>
    <row r="205" spans="2:65" s="1" customFormat="1" ht="21.75" customHeight="1">
      <c r="B205" s="32"/>
      <c r="C205" s="139" t="s">
        <v>980</v>
      </c>
      <c r="D205" s="139" t="s">
        <v>148</v>
      </c>
      <c r="E205" s="140" t="s">
        <v>1791</v>
      </c>
      <c r="F205" s="141" t="s">
        <v>1792</v>
      </c>
      <c r="G205" s="142" t="s">
        <v>188</v>
      </c>
      <c r="H205" s="143">
        <v>5</v>
      </c>
      <c r="I205" s="144"/>
      <c r="J205" s="145">
        <f t="shared" si="20"/>
        <v>0</v>
      </c>
      <c r="K205" s="146"/>
      <c r="L205" s="32"/>
      <c r="M205" s="147" t="s">
        <v>1</v>
      </c>
      <c r="N205" s="148" t="s">
        <v>41</v>
      </c>
      <c r="P205" s="149">
        <f t="shared" si="21"/>
        <v>0</v>
      </c>
      <c r="Q205" s="149">
        <v>0</v>
      </c>
      <c r="R205" s="149">
        <f t="shared" si="22"/>
        <v>0</v>
      </c>
      <c r="S205" s="149">
        <v>0</v>
      </c>
      <c r="T205" s="150">
        <f t="shared" si="23"/>
        <v>0</v>
      </c>
      <c r="AR205" s="151" t="s">
        <v>152</v>
      </c>
      <c r="AT205" s="151" t="s">
        <v>148</v>
      </c>
      <c r="AU205" s="151" t="s">
        <v>83</v>
      </c>
      <c r="AY205" s="17" t="s">
        <v>145</v>
      </c>
      <c r="BE205" s="152">
        <f t="shared" si="24"/>
        <v>0</v>
      </c>
      <c r="BF205" s="152">
        <f t="shared" si="25"/>
        <v>0</v>
      </c>
      <c r="BG205" s="152">
        <f t="shared" si="26"/>
        <v>0</v>
      </c>
      <c r="BH205" s="152">
        <f t="shared" si="27"/>
        <v>0</v>
      </c>
      <c r="BI205" s="152">
        <f t="shared" si="28"/>
        <v>0</v>
      </c>
      <c r="BJ205" s="17" t="s">
        <v>153</v>
      </c>
      <c r="BK205" s="152">
        <f t="shared" si="29"/>
        <v>0</v>
      </c>
      <c r="BL205" s="17" t="s">
        <v>152</v>
      </c>
      <c r="BM205" s="151" t="s">
        <v>1544</v>
      </c>
    </row>
    <row r="206" spans="2:65" s="1" customFormat="1" ht="16.5" customHeight="1">
      <c r="B206" s="32"/>
      <c r="C206" s="139" t="s">
        <v>984</v>
      </c>
      <c r="D206" s="139" t="s">
        <v>148</v>
      </c>
      <c r="E206" s="140" t="s">
        <v>1793</v>
      </c>
      <c r="F206" s="141" t="s">
        <v>1794</v>
      </c>
      <c r="G206" s="142" t="s">
        <v>162</v>
      </c>
      <c r="H206" s="143">
        <v>600</v>
      </c>
      <c r="I206" s="144"/>
      <c r="J206" s="145">
        <f t="shared" si="20"/>
        <v>0</v>
      </c>
      <c r="K206" s="146"/>
      <c r="L206" s="32"/>
      <c r="M206" s="147" t="s">
        <v>1</v>
      </c>
      <c r="N206" s="148" t="s">
        <v>41</v>
      </c>
      <c r="P206" s="149">
        <f t="shared" si="21"/>
        <v>0</v>
      </c>
      <c r="Q206" s="149">
        <v>0</v>
      </c>
      <c r="R206" s="149">
        <f t="shared" si="22"/>
        <v>0</v>
      </c>
      <c r="S206" s="149">
        <v>0</v>
      </c>
      <c r="T206" s="150">
        <f t="shared" si="23"/>
        <v>0</v>
      </c>
      <c r="AR206" s="151" t="s">
        <v>152</v>
      </c>
      <c r="AT206" s="151" t="s">
        <v>148</v>
      </c>
      <c r="AU206" s="151" t="s">
        <v>83</v>
      </c>
      <c r="AY206" s="17" t="s">
        <v>145</v>
      </c>
      <c r="BE206" s="152">
        <f t="shared" si="24"/>
        <v>0</v>
      </c>
      <c r="BF206" s="152">
        <f t="shared" si="25"/>
        <v>0</v>
      </c>
      <c r="BG206" s="152">
        <f t="shared" si="26"/>
        <v>0</v>
      </c>
      <c r="BH206" s="152">
        <f t="shared" si="27"/>
        <v>0</v>
      </c>
      <c r="BI206" s="152">
        <f t="shared" si="28"/>
        <v>0</v>
      </c>
      <c r="BJ206" s="17" t="s">
        <v>153</v>
      </c>
      <c r="BK206" s="152">
        <f t="shared" si="29"/>
        <v>0</v>
      </c>
      <c r="BL206" s="17" t="s">
        <v>152</v>
      </c>
      <c r="BM206" s="151" t="s">
        <v>1547</v>
      </c>
    </row>
    <row r="207" spans="2:65" s="1" customFormat="1" ht="16.5" customHeight="1">
      <c r="B207" s="32"/>
      <c r="C207" s="139" t="s">
        <v>990</v>
      </c>
      <c r="D207" s="139" t="s">
        <v>148</v>
      </c>
      <c r="E207" s="140" t="s">
        <v>1795</v>
      </c>
      <c r="F207" s="141" t="s">
        <v>1796</v>
      </c>
      <c r="G207" s="142" t="s">
        <v>162</v>
      </c>
      <c r="H207" s="143">
        <v>600</v>
      </c>
      <c r="I207" s="144"/>
      <c r="J207" s="145">
        <f t="shared" si="20"/>
        <v>0</v>
      </c>
      <c r="K207" s="146"/>
      <c r="L207" s="32"/>
      <c r="M207" s="147" t="s">
        <v>1</v>
      </c>
      <c r="N207" s="148" t="s">
        <v>41</v>
      </c>
      <c r="P207" s="149">
        <f t="shared" si="21"/>
        <v>0</v>
      </c>
      <c r="Q207" s="149">
        <v>0</v>
      </c>
      <c r="R207" s="149">
        <f t="shared" si="22"/>
        <v>0</v>
      </c>
      <c r="S207" s="149">
        <v>0</v>
      </c>
      <c r="T207" s="150">
        <f t="shared" si="23"/>
        <v>0</v>
      </c>
      <c r="AR207" s="151" t="s">
        <v>152</v>
      </c>
      <c r="AT207" s="151" t="s">
        <v>148</v>
      </c>
      <c r="AU207" s="151" t="s">
        <v>83</v>
      </c>
      <c r="AY207" s="17" t="s">
        <v>145</v>
      </c>
      <c r="BE207" s="152">
        <f t="shared" si="24"/>
        <v>0</v>
      </c>
      <c r="BF207" s="152">
        <f t="shared" si="25"/>
        <v>0</v>
      </c>
      <c r="BG207" s="152">
        <f t="shared" si="26"/>
        <v>0</v>
      </c>
      <c r="BH207" s="152">
        <f t="shared" si="27"/>
        <v>0</v>
      </c>
      <c r="BI207" s="152">
        <f t="shared" si="28"/>
        <v>0</v>
      </c>
      <c r="BJ207" s="17" t="s">
        <v>153</v>
      </c>
      <c r="BK207" s="152">
        <f t="shared" si="29"/>
        <v>0</v>
      </c>
      <c r="BL207" s="17" t="s">
        <v>152</v>
      </c>
      <c r="BM207" s="151" t="s">
        <v>1550</v>
      </c>
    </row>
    <row r="208" spans="2:65" s="1" customFormat="1" ht="21.75" customHeight="1">
      <c r="B208" s="32"/>
      <c r="C208" s="139" t="s">
        <v>1036</v>
      </c>
      <c r="D208" s="139" t="s">
        <v>148</v>
      </c>
      <c r="E208" s="140" t="s">
        <v>1797</v>
      </c>
      <c r="F208" s="141" t="s">
        <v>1678</v>
      </c>
      <c r="G208" s="142" t="s">
        <v>162</v>
      </c>
      <c r="H208" s="143">
        <v>600</v>
      </c>
      <c r="I208" s="144"/>
      <c r="J208" s="145">
        <f t="shared" si="20"/>
        <v>0</v>
      </c>
      <c r="K208" s="146"/>
      <c r="L208" s="32"/>
      <c r="M208" s="147" t="s">
        <v>1</v>
      </c>
      <c r="N208" s="148" t="s">
        <v>41</v>
      </c>
      <c r="P208" s="149">
        <f t="shared" si="21"/>
        <v>0</v>
      </c>
      <c r="Q208" s="149">
        <v>0</v>
      </c>
      <c r="R208" s="149">
        <f t="shared" si="22"/>
        <v>0</v>
      </c>
      <c r="S208" s="149">
        <v>0</v>
      </c>
      <c r="T208" s="150">
        <f t="shared" si="23"/>
        <v>0</v>
      </c>
      <c r="AR208" s="151" t="s">
        <v>152</v>
      </c>
      <c r="AT208" s="151" t="s">
        <v>148</v>
      </c>
      <c r="AU208" s="151" t="s">
        <v>83</v>
      </c>
      <c r="AY208" s="17" t="s">
        <v>145</v>
      </c>
      <c r="BE208" s="152">
        <f t="shared" si="24"/>
        <v>0</v>
      </c>
      <c r="BF208" s="152">
        <f t="shared" si="25"/>
        <v>0</v>
      </c>
      <c r="BG208" s="152">
        <f t="shared" si="26"/>
        <v>0</v>
      </c>
      <c r="BH208" s="152">
        <f t="shared" si="27"/>
        <v>0</v>
      </c>
      <c r="BI208" s="152">
        <f t="shared" si="28"/>
        <v>0</v>
      </c>
      <c r="BJ208" s="17" t="s">
        <v>153</v>
      </c>
      <c r="BK208" s="152">
        <f t="shared" si="29"/>
        <v>0</v>
      </c>
      <c r="BL208" s="17" t="s">
        <v>152</v>
      </c>
      <c r="BM208" s="151" t="s">
        <v>1553</v>
      </c>
    </row>
    <row r="209" spans="2:65" s="1" customFormat="1" ht="21.75" customHeight="1">
      <c r="B209" s="32"/>
      <c r="C209" s="139" t="s">
        <v>1043</v>
      </c>
      <c r="D209" s="139" t="s">
        <v>148</v>
      </c>
      <c r="E209" s="140" t="s">
        <v>1798</v>
      </c>
      <c r="F209" s="141" t="s">
        <v>1680</v>
      </c>
      <c r="G209" s="142" t="s">
        <v>162</v>
      </c>
      <c r="H209" s="143">
        <v>600</v>
      </c>
      <c r="I209" s="144"/>
      <c r="J209" s="145">
        <f t="shared" si="20"/>
        <v>0</v>
      </c>
      <c r="K209" s="146"/>
      <c r="L209" s="32"/>
      <c r="M209" s="147" t="s">
        <v>1</v>
      </c>
      <c r="N209" s="148" t="s">
        <v>41</v>
      </c>
      <c r="P209" s="149">
        <f t="shared" si="21"/>
        <v>0</v>
      </c>
      <c r="Q209" s="149">
        <v>0</v>
      </c>
      <c r="R209" s="149">
        <f t="shared" si="22"/>
        <v>0</v>
      </c>
      <c r="S209" s="149">
        <v>0</v>
      </c>
      <c r="T209" s="150">
        <f t="shared" si="23"/>
        <v>0</v>
      </c>
      <c r="AR209" s="151" t="s">
        <v>152</v>
      </c>
      <c r="AT209" s="151" t="s">
        <v>148</v>
      </c>
      <c r="AU209" s="151" t="s">
        <v>83</v>
      </c>
      <c r="AY209" s="17" t="s">
        <v>145</v>
      </c>
      <c r="BE209" s="152">
        <f t="shared" si="24"/>
        <v>0</v>
      </c>
      <c r="BF209" s="152">
        <f t="shared" si="25"/>
        <v>0</v>
      </c>
      <c r="BG209" s="152">
        <f t="shared" si="26"/>
        <v>0</v>
      </c>
      <c r="BH209" s="152">
        <f t="shared" si="27"/>
        <v>0</v>
      </c>
      <c r="BI209" s="152">
        <f t="shared" si="28"/>
        <v>0</v>
      </c>
      <c r="BJ209" s="17" t="s">
        <v>153</v>
      </c>
      <c r="BK209" s="152">
        <f t="shared" si="29"/>
        <v>0</v>
      </c>
      <c r="BL209" s="17" t="s">
        <v>152</v>
      </c>
      <c r="BM209" s="151" t="s">
        <v>1556</v>
      </c>
    </row>
    <row r="210" spans="2:65" s="1" customFormat="1" ht="21.75" customHeight="1">
      <c r="B210" s="32"/>
      <c r="C210" s="139" t="s">
        <v>1053</v>
      </c>
      <c r="D210" s="139" t="s">
        <v>148</v>
      </c>
      <c r="E210" s="140" t="s">
        <v>1799</v>
      </c>
      <c r="F210" s="141" t="s">
        <v>1682</v>
      </c>
      <c r="G210" s="142" t="s">
        <v>162</v>
      </c>
      <c r="H210" s="143">
        <v>500</v>
      </c>
      <c r="I210" s="144"/>
      <c r="J210" s="145">
        <f t="shared" si="20"/>
        <v>0</v>
      </c>
      <c r="K210" s="146"/>
      <c r="L210" s="32"/>
      <c r="M210" s="147" t="s">
        <v>1</v>
      </c>
      <c r="N210" s="148" t="s">
        <v>41</v>
      </c>
      <c r="P210" s="149">
        <f t="shared" si="21"/>
        <v>0</v>
      </c>
      <c r="Q210" s="149">
        <v>0</v>
      </c>
      <c r="R210" s="149">
        <f t="shared" si="22"/>
        <v>0</v>
      </c>
      <c r="S210" s="149">
        <v>0</v>
      </c>
      <c r="T210" s="150">
        <f t="shared" si="23"/>
        <v>0</v>
      </c>
      <c r="AR210" s="151" t="s">
        <v>152</v>
      </c>
      <c r="AT210" s="151" t="s">
        <v>148</v>
      </c>
      <c r="AU210" s="151" t="s">
        <v>83</v>
      </c>
      <c r="AY210" s="17" t="s">
        <v>145</v>
      </c>
      <c r="BE210" s="152">
        <f t="shared" si="24"/>
        <v>0</v>
      </c>
      <c r="BF210" s="152">
        <f t="shared" si="25"/>
        <v>0</v>
      </c>
      <c r="BG210" s="152">
        <f t="shared" si="26"/>
        <v>0</v>
      </c>
      <c r="BH210" s="152">
        <f t="shared" si="27"/>
        <v>0</v>
      </c>
      <c r="BI210" s="152">
        <f t="shared" si="28"/>
        <v>0</v>
      </c>
      <c r="BJ210" s="17" t="s">
        <v>153</v>
      </c>
      <c r="BK210" s="152">
        <f t="shared" si="29"/>
        <v>0</v>
      </c>
      <c r="BL210" s="17" t="s">
        <v>152</v>
      </c>
      <c r="BM210" s="151" t="s">
        <v>1559</v>
      </c>
    </row>
    <row r="211" spans="2:65" s="1" customFormat="1" ht="21.75" customHeight="1">
      <c r="B211" s="32"/>
      <c r="C211" s="139" t="s">
        <v>1058</v>
      </c>
      <c r="D211" s="139" t="s">
        <v>148</v>
      </c>
      <c r="E211" s="140" t="s">
        <v>1800</v>
      </c>
      <c r="F211" s="141" t="s">
        <v>1684</v>
      </c>
      <c r="G211" s="142" t="s">
        <v>162</v>
      </c>
      <c r="H211" s="143">
        <v>50</v>
      </c>
      <c r="I211" s="144"/>
      <c r="J211" s="145">
        <f t="shared" si="20"/>
        <v>0</v>
      </c>
      <c r="K211" s="146"/>
      <c r="L211" s="32"/>
      <c r="M211" s="147" t="s">
        <v>1</v>
      </c>
      <c r="N211" s="148" t="s">
        <v>41</v>
      </c>
      <c r="P211" s="149">
        <f t="shared" si="21"/>
        <v>0</v>
      </c>
      <c r="Q211" s="149">
        <v>0</v>
      </c>
      <c r="R211" s="149">
        <f t="shared" si="22"/>
        <v>0</v>
      </c>
      <c r="S211" s="149">
        <v>0</v>
      </c>
      <c r="T211" s="150">
        <f t="shared" si="23"/>
        <v>0</v>
      </c>
      <c r="AR211" s="151" t="s">
        <v>152</v>
      </c>
      <c r="AT211" s="151" t="s">
        <v>148</v>
      </c>
      <c r="AU211" s="151" t="s">
        <v>83</v>
      </c>
      <c r="AY211" s="17" t="s">
        <v>145</v>
      </c>
      <c r="BE211" s="152">
        <f t="shared" si="24"/>
        <v>0</v>
      </c>
      <c r="BF211" s="152">
        <f t="shared" si="25"/>
        <v>0</v>
      </c>
      <c r="BG211" s="152">
        <f t="shared" si="26"/>
        <v>0</v>
      </c>
      <c r="BH211" s="152">
        <f t="shared" si="27"/>
        <v>0</v>
      </c>
      <c r="BI211" s="152">
        <f t="shared" si="28"/>
        <v>0</v>
      </c>
      <c r="BJ211" s="17" t="s">
        <v>153</v>
      </c>
      <c r="BK211" s="152">
        <f t="shared" si="29"/>
        <v>0</v>
      </c>
      <c r="BL211" s="17" t="s">
        <v>152</v>
      </c>
      <c r="BM211" s="151" t="s">
        <v>1562</v>
      </c>
    </row>
    <row r="212" spans="2:65" s="1" customFormat="1" ht="21.75" customHeight="1">
      <c r="B212" s="32"/>
      <c r="C212" s="139" t="s">
        <v>1062</v>
      </c>
      <c r="D212" s="139" t="s">
        <v>148</v>
      </c>
      <c r="E212" s="140" t="s">
        <v>1801</v>
      </c>
      <c r="F212" s="141" t="s">
        <v>1686</v>
      </c>
      <c r="G212" s="142" t="s">
        <v>162</v>
      </c>
      <c r="H212" s="143">
        <v>50</v>
      </c>
      <c r="I212" s="144"/>
      <c r="J212" s="145">
        <f t="shared" si="20"/>
        <v>0</v>
      </c>
      <c r="K212" s="146"/>
      <c r="L212" s="32"/>
      <c r="M212" s="147" t="s">
        <v>1</v>
      </c>
      <c r="N212" s="148" t="s">
        <v>41</v>
      </c>
      <c r="P212" s="149">
        <f t="shared" si="21"/>
        <v>0</v>
      </c>
      <c r="Q212" s="149">
        <v>0</v>
      </c>
      <c r="R212" s="149">
        <f t="shared" si="22"/>
        <v>0</v>
      </c>
      <c r="S212" s="149">
        <v>0</v>
      </c>
      <c r="T212" s="150">
        <f t="shared" si="23"/>
        <v>0</v>
      </c>
      <c r="AR212" s="151" t="s">
        <v>152</v>
      </c>
      <c r="AT212" s="151" t="s">
        <v>148</v>
      </c>
      <c r="AU212" s="151" t="s">
        <v>83</v>
      </c>
      <c r="AY212" s="17" t="s">
        <v>145</v>
      </c>
      <c r="BE212" s="152">
        <f t="shared" si="24"/>
        <v>0</v>
      </c>
      <c r="BF212" s="152">
        <f t="shared" si="25"/>
        <v>0</v>
      </c>
      <c r="BG212" s="152">
        <f t="shared" si="26"/>
        <v>0</v>
      </c>
      <c r="BH212" s="152">
        <f t="shared" si="27"/>
        <v>0</v>
      </c>
      <c r="BI212" s="152">
        <f t="shared" si="28"/>
        <v>0</v>
      </c>
      <c r="BJ212" s="17" t="s">
        <v>153</v>
      </c>
      <c r="BK212" s="152">
        <f t="shared" si="29"/>
        <v>0</v>
      </c>
      <c r="BL212" s="17" t="s">
        <v>152</v>
      </c>
      <c r="BM212" s="151" t="s">
        <v>1565</v>
      </c>
    </row>
    <row r="213" spans="2:65" s="1" customFormat="1" ht="21.75" customHeight="1">
      <c r="B213" s="32"/>
      <c r="C213" s="139" t="s">
        <v>1066</v>
      </c>
      <c r="D213" s="139" t="s">
        <v>148</v>
      </c>
      <c r="E213" s="140" t="s">
        <v>1802</v>
      </c>
      <c r="F213" s="141" t="s">
        <v>1688</v>
      </c>
      <c r="G213" s="142" t="s">
        <v>162</v>
      </c>
      <c r="H213" s="143">
        <v>50</v>
      </c>
      <c r="I213" s="144"/>
      <c r="J213" s="145">
        <f t="shared" si="20"/>
        <v>0</v>
      </c>
      <c r="K213" s="146"/>
      <c r="L213" s="32"/>
      <c r="M213" s="147" t="s">
        <v>1</v>
      </c>
      <c r="N213" s="148" t="s">
        <v>41</v>
      </c>
      <c r="P213" s="149">
        <f t="shared" si="21"/>
        <v>0</v>
      </c>
      <c r="Q213" s="149">
        <v>0</v>
      </c>
      <c r="R213" s="149">
        <f t="shared" si="22"/>
        <v>0</v>
      </c>
      <c r="S213" s="149">
        <v>0</v>
      </c>
      <c r="T213" s="150">
        <f t="shared" si="23"/>
        <v>0</v>
      </c>
      <c r="AR213" s="151" t="s">
        <v>152</v>
      </c>
      <c r="AT213" s="151" t="s">
        <v>148</v>
      </c>
      <c r="AU213" s="151" t="s">
        <v>83</v>
      </c>
      <c r="AY213" s="17" t="s">
        <v>145</v>
      </c>
      <c r="BE213" s="152">
        <f t="shared" si="24"/>
        <v>0</v>
      </c>
      <c r="BF213" s="152">
        <f t="shared" si="25"/>
        <v>0</v>
      </c>
      <c r="BG213" s="152">
        <f t="shared" si="26"/>
        <v>0</v>
      </c>
      <c r="BH213" s="152">
        <f t="shared" si="27"/>
        <v>0</v>
      </c>
      <c r="BI213" s="152">
        <f t="shared" si="28"/>
        <v>0</v>
      </c>
      <c r="BJ213" s="17" t="s">
        <v>153</v>
      </c>
      <c r="BK213" s="152">
        <f t="shared" si="29"/>
        <v>0</v>
      </c>
      <c r="BL213" s="17" t="s">
        <v>152</v>
      </c>
      <c r="BM213" s="151" t="s">
        <v>1568</v>
      </c>
    </row>
    <row r="214" spans="2:65" s="1" customFormat="1" ht="21.75" customHeight="1">
      <c r="B214" s="32"/>
      <c r="C214" s="139" t="s">
        <v>1072</v>
      </c>
      <c r="D214" s="139" t="s">
        <v>148</v>
      </c>
      <c r="E214" s="140" t="s">
        <v>1803</v>
      </c>
      <c r="F214" s="141" t="s">
        <v>1690</v>
      </c>
      <c r="G214" s="142" t="s">
        <v>162</v>
      </c>
      <c r="H214" s="143">
        <v>50</v>
      </c>
      <c r="I214" s="144"/>
      <c r="J214" s="145">
        <f t="shared" si="20"/>
        <v>0</v>
      </c>
      <c r="K214" s="146"/>
      <c r="L214" s="32"/>
      <c r="M214" s="147" t="s">
        <v>1</v>
      </c>
      <c r="N214" s="148" t="s">
        <v>41</v>
      </c>
      <c r="P214" s="149">
        <f t="shared" si="21"/>
        <v>0</v>
      </c>
      <c r="Q214" s="149">
        <v>0</v>
      </c>
      <c r="R214" s="149">
        <f t="shared" si="22"/>
        <v>0</v>
      </c>
      <c r="S214" s="149">
        <v>0</v>
      </c>
      <c r="T214" s="150">
        <f t="shared" si="23"/>
        <v>0</v>
      </c>
      <c r="AR214" s="151" t="s">
        <v>152</v>
      </c>
      <c r="AT214" s="151" t="s">
        <v>148</v>
      </c>
      <c r="AU214" s="151" t="s">
        <v>83</v>
      </c>
      <c r="AY214" s="17" t="s">
        <v>145</v>
      </c>
      <c r="BE214" s="152">
        <f t="shared" si="24"/>
        <v>0</v>
      </c>
      <c r="BF214" s="152">
        <f t="shared" si="25"/>
        <v>0</v>
      </c>
      <c r="BG214" s="152">
        <f t="shared" si="26"/>
        <v>0</v>
      </c>
      <c r="BH214" s="152">
        <f t="shared" si="27"/>
        <v>0</v>
      </c>
      <c r="BI214" s="152">
        <f t="shared" si="28"/>
        <v>0</v>
      </c>
      <c r="BJ214" s="17" t="s">
        <v>153</v>
      </c>
      <c r="BK214" s="152">
        <f t="shared" si="29"/>
        <v>0</v>
      </c>
      <c r="BL214" s="17" t="s">
        <v>152</v>
      </c>
      <c r="BM214" s="151" t="s">
        <v>1571</v>
      </c>
    </row>
    <row r="215" spans="2:65" s="1" customFormat="1" ht="16.5" customHeight="1">
      <c r="B215" s="32"/>
      <c r="C215" s="139" t="s">
        <v>1078</v>
      </c>
      <c r="D215" s="139" t="s">
        <v>148</v>
      </c>
      <c r="E215" s="140" t="s">
        <v>1804</v>
      </c>
      <c r="F215" s="141" t="s">
        <v>1732</v>
      </c>
      <c r="G215" s="142" t="s">
        <v>162</v>
      </c>
      <c r="H215" s="143">
        <v>261</v>
      </c>
      <c r="I215" s="144"/>
      <c r="J215" s="145">
        <f t="shared" si="20"/>
        <v>0</v>
      </c>
      <c r="K215" s="146"/>
      <c r="L215" s="32"/>
      <c r="M215" s="147" t="s">
        <v>1</v>
      </c>
      <c r="N215" s="148" t="s">
        <v>41</v>
      </c>
      <c r="P215" s="149">
        <f t="shared" si="21"/>
        <v>0</v>
      </c>
      <c r="Q215" s="149">
        <v>0</v>
      </c>
      <c r="R215" s="149">
        <f t="shared" si="22"/>
        <v>0</v>
      </c>
      <c r="S215" s="149">
        <v>0</v>
      </c>
      <c r="T215" s="150">
        <f t="shared" si="23"/>
        <v>0</v>
      </c>
      <c r="AR215" s="151" t="s">
        <v>152</v>
      </c>
      <c r="AT215" s="151" t="s">
        <v>148</v>
      </c>
      <c r="AU215" s="151" t="s">
        <v>83</v>
      </c>
      <c r="AY215" s="17" t="s">
        <v>145</v>
      </c>
      <c r="BE215" s="152">
        <f t="shared" si="24"/>
        <v>0</v>
      </c>
      <c r="BF215" s="152">
        <f t="shared" si="25"/>
        <v>0</v>
      </c>
      <c r="BG215" s="152">
        <f t="shared" si="26"/>
        <v>0</v>
      </c>
      <c r="BH215" s="152">
        <f t="shared" si="27"/>
        <v>0</v>
      </c>
      <c r="BI215" s="152">
        <f t="shared" si="28"/>
        <v>0</v>
      </c>
      <c r="BJ215" s="17" t="s">
        <v>153</v>
      </c>
      <c r="BK215" s="152">
        <f t="shared" si="29"/>
        <v>0</v>
      </c>
      <c r="BL215" s="17" t="s">
        <v>152</v>
      </c>
      <c r="BM215" s="151" t="s">
        <v>1574</v>
      </c>
    </row>
    <row r="216" spans="2:65" s="1" customFormat="1" ht="16.5" customHeight="1">
      <c r="B216" s="32"/>
      <c r="C216" s="139" t="s">
        <v>1082</v>
      </c>
      <c r="D216" s="139" t="s">
        <v>148</v>
      </c>
      <c r="E216" s="140" t="s">
        <v>1805</v>
      </c>
      <c r="F216" s="141" t="s">
        <v>1734</v>
      </c>
      <c r="G216" s="142" t="s">
        <v>162</v>
      </c>
      <c r="H216" s="143">
        <v>35</v>
      </c>
      <c r="I216" s="144"/>
      <c r="J216" s="145">
        <f t="shared" si="20"/>
        <v>0</v>
      </c>
      <c r="K216" s="146"/>
      <c r="L216" s="32"/>
      <c r="M216" s="147" t="s">
        <v>1</v>
      </c>
      <c r="N216" s="148" t="s">
        <v>41</v>
      </c>
      <c r="P216" s="149">
        <f t="shared" si="21"/>
        <v>0</v>
      </c>
      <c r="Q216" s="149">
        <v>0</v>
      </c>
      <c r="R216" s="149">
        <f t="shared" si="22"/>
        <v>0</v>
      </c>
      <c r="S216" s="149">
        <v>0</v>
      </c>
      <c r="T216" s="150">
        <f t="shared" si="23"/>
        <v>0</v>
      </c>
      <c r="AR216" s="151" t="s">
        <v>152</v>
      </c>
      <c r="AT216" s="151" t="s">
        <v>148</v>
      </c>
      <c r="AU216" s="151" t="s">
        <v>83</v>
      </c>
      <c r="AY216" s="17" t="s">
        <v>145</v>
      </c>
      <c r="BE216" s="152">
        <f t="shared" si="24"/>
        <v>0</v>
      </c>
      <c r="BF216" s="152">
        <f t="shared" si="25"/>
        <v>0</v>
      </c>
      <c r="BG216" s="152">
        <f t="shared" si="26"/>
        <v>0</v>
      </c>
      <c r="BH216" s="152">
        <f t="shared" si="27"/>
        <v>0</v>
      </c>
      <c r="BI216" s="152">
        <f t="shared" si="28"/>
        <v>0</v>
      </c>
      <c r="BJ216" s="17" t="s">
        <v>153</v>
      </c>
      <c r="BK216" s="152">
        <f t="shared" si="29"/>
        <v>0</v>
      </c>
      <c r="BL216" s="17" t="s">
        <v>152</v>
      </c>
      <c r="BM216" s="151" t="s">
        <v>1577</v>
      </c>
    </row>
    <row r="217" spans="2:65" s="1" customFormat="1" ht="16.5" customHeight="1">
      <c r="B217" s="32"/>
      <c r="C217" s="139" t="s">
        <v>1086</v>
      </c>
      <c r="D217" s="139" t="s">
        <v>148</v>
      </c>
      <c r="E217" s="140" t="s">
        <v>1806</v>
      </c>
      <c r="F217" s="141" t="s">
        <v>1807</v>
      </c>
      <c r="G217" s="142" t="s">
        <v>162</v>
      </c>
      <c r="H217" s="143">
        <v>6</v>
      </c>
      <c r="I217" s="144"/>
      <c r="J217" s="145">
        <f t="shared" si="20"/>
        <v>0</v>
      </c>
      <c r="K217" s="146"/>
      <c r="L217" s="32"/>
      <c r="M217" s="147" t="s">
        <v>1</v>
      </c>
      <c r="N217" s="148" t="s">
        <v>41</v>
      </c>
      <c r="P217" s="149">
        <f t="shared" si="21"/>
        <v>0</v>
      </c>
      <c r="Q217" s="149">
        <v>0</v>
      </c>
      <c r="R217" s="149">
        <f t="shared" si="22"/>
        <v>0</v>
      </c>
      <c r="S217" s="149">
        <v>0</v>
      </c>
      <c r="T217" s="150">
        <f t="shared" si="23"/>
        <v>0</v>
      </c>
      <c r="AR217" s="151" t="s">
        <v>152</v>
      </c>
      <c r="AT217" s="151" t="s">
        <v>148</v>
      </c>
      <c r="AU217" s="151" t="s">
        <v>83</v>
      </c>
      <c r="AY217" s="17" t="s">
        <v>145</v>
      </c>
      <c r="BE217" s="152">
        <f t="shared" si="24"/>
        <v>0</v>
      </c>
      <c r="BF217" s="152">
        <f t="shared" si="25"/>
        <v>0</v>
      </c>
      <c r="BG217" s="152">
        <f t="shared" si="26"/>
        <v>0</v>
      </c>
      <c r="BH217" s="152">
        <f t="shared" si="27"/>
        <v>0</v>
      </c>
      <c r="BI217" s="152">
        <f t="shared" si="28"/>
        <v>0</v>
      </c>
      <c r="BJ217" s="17" t="s">
        <v>153</v>
      </c>
      <c r="BK217" s="152">
        <f t="shared" si="29"/>
        <v>0</v>
      </c>
      <c r="BL217" s="17" t="s">
        <v>152</v>
      </c>
      <c r="BM217" s="151" t="s">
        <v>1580</v>
      </c>
    </row>
    <row r="218" spans="2:65" s="1" customFormat="1" ht="16.5" customHeight="1">
      <c r="B218" s="32"/>
      <c r="C218" s="139" t="s">
        <v>1091</v>
      </c>
      <c r="D218" s="139" t="s">
        <v>148</v>
      </c>
      <c r="E218" s="140" t="s">
        <v>1808</v>
      </c>
      <c r="F218" s="141" t="s">
        <v>1809</v>
      </c>
      <c r="G218" s="142" t="s">
        <v>162</v>
      </c>
      <c r="H218" s="143">
        <v>1</v>
      </c>
      <c r="I218" s="144"/>
      <c r="J218" s="145">
        <f t="shared" si="20"/>
        <v>0</v>
      </c>
      <c r="K218" s="146"/>
      <c r="L218" s="32"/>
      <c r="M218" s="147" t="s">
        <v>1</v>
      </c>
      <c r="N218" s="148" t="s">
        <v>41</v>
      </c>
      <c r="P218" s="149">
        <f t="shared" si="21"/>
        <v>0</v>
      </c>
      <c r="Q218" s="149">
        <v>0</v>
      </c>
      <c r="R218" s="149">
        <f t="shared" si="22"/>
        <v>0</v>
      </c>
      <c r="S218" s="149">
        <v>0</v>
      </c>
      <c r="T218" s="150">
        <f t="shared" si="23"/>
        <v>0</v>
      </c>
      <c r="AR218" s="151" t="s">
        <v>152</v>
      </c>
      <c r="AT218" s="151" t="s">
        <v>148</v>
      </c>
      <c r="AU218" s="151" t="s">
        <v>83</v>
      </c>
      <c r="AY218" s="17" t="s">
        <v>145</v>
      </c>
      <c r="BE218" s="152">
        <f t="shared" si="24"/>
        <v>0</v>
      </c>
      <c r="BF218" s="152">
        <f t="shared" si="25"/>
        <v>0</v>
      </c>
      <c r="BG218" s="152">
        <f t="shared" si="26"/>
        <v>0</v>
      </c>
      <c r="BH218" s="152">
        <f t="shared" si="27"/>
        <v>0</v>
      </c>
      <c r="BI218" s="152">
        <f t="shared" si="28"/>
        <v>0</v>
      </c>
      <c r="BJ218" s="17" t="s">
        <v>153</v>
      </c>
      <c r="BK218" s="152">
        <f t="shared" si="29"/>
        <v>0</v>
      </c>
      <c r="BL218" s="17" t="s">
        <v>152</v>
      </c>
      <c r="BM218" s="151" t="s">
        <v>1583</v>
      </c>
    </row>
    <row r="219" spans="2:65" s="1" customFormat="1" ht="16.5" customHeight="1">
      <c r="B219" s="32"/>
      <c r="C219" s="139" t="s">
        <v>1095</v>
      </c>
      <c r="D219" s="139" t="s">
        <v>148</v>
      </c>
      <c r="E219" s="140" t="s">
        <v>1810</v>
      </c>
      <c r="F219" s="141" t="s">
        <v>1811</v>
      </c>
      <c r="G219" s="142" t="s">
        <v>162</v>
      </c>
      <c r="H219" s="143">
        <v>5</v>
      </c>
      <c r="I219" s="144"/>
      <c r="J219" s="145">
        <f t="shared" si="20"/>
        <v>0</v>
      </c>
      <c r="K219" s="146"/>
      <c r="L219" s="32"/>
      <c r="M219" s="147" t="s">
        <v>1</v>
      </c>
      <c r="N219" s="148" t="s">
        <v>41</v>
      </c>
      <c r="P219" s="149">
        <f t="shared" si="21"/>
        <v>0</v>
      </c>
      <c r="Q219" s="149">
        <v>0</v>
      </c>
      <c r="R219" s="149">
        <f t="shared" si="22"/>
        <v>0</v>
      </c>
      <c r="S219" s="149">
        <v>0</v>
      </c>
      <c r="T219" s="150">
        <f t="shared" si="23"/>
        <v>0</v>
      </c>
      <c r="AR219" s="151" t="s">
        <v>152</v>
      </c>
      <c r="AT219" s="151" t="s">
        <v>148</v>
      </c>
      <c r="AU219" s="151" t="s">
        <v>83</v>
      </c>
      <c r="AY219" s="17" t="s">
        <v>145</v>
      </c>
      <c r="BE219" s="152">
        <f t="shared" si="24"/>
        <v>0</v>
      </c>
      <c r="BF219" s="152">
        <f t="shared" si="25"/>
        <v>0</v>
      </c>
      <c r="BG219" s="152">
        <f t="shared" si="26"/>
        <v>0</v>
      </c>
      <c r="BH219" s="152">
        <f t="shared" si="27"/>
        <v>0</v>
      </c>
      <c r="BI219" s="152">
        <f t="shared" si="28"/>
        <v>0</v>
      </c>
      <c r="BJ219" s="17" t="s">
        <v>153</v>
      </c>
      <c r="BK219" s="152">
        <f t="shared" si="29"/>
        <v>0</v>
      </c>
      <c r="BL219" s="17" t="s">
        <v>152</v>
      </c>
      <c r="BM219" s="151" t="s">
        <v>1586</v>
      </c>
    </row>
    <row r="220" spans="2:65" s="1" customFormat="1" ht="16.5" customHeight="1">
      <c r="B220" s="32"/>
      <c r="C220" s="139" t="s">
        <v>1099</v>
      </c>
      <c r="D220" s="139" t="s">
        <v>148</v>
      </c>
      <c r="E220" s="140" t="s">
        <v>1812</v>
      </c>
      <c r="F220" s="141" t="s">
        <v>1813</v>
      </c>
      <c r="G220" s="142" t="s">
        <v>162</v>
      </c>
      <c r="H220" s="143">
        <v>45</v>
      </c>
      <c r="I220" s="144"/>
      <c r="J220" s="145">
        <f t="shared" si="20"/>
        <v>0</v>
      </c>
      <c r="K220" s="146"/>
      <c r="L220" s="32"/>
      <c r="M220" s="147" t="s">
        <v>1</v>
      </c>
      <c r="N220" s="148" t="s">
        <v>41</v>
      </c>
      <c r="P220" s="149">
        <f t="shared" si="21"/>
        <v>0</v>
      </c>
      <c r="Q220" s="149">
        <v>0</v>
      </c>
      <c r="R220" s="149">
        <f t="shared" si="22"/>
        <v>0</v>
      </c>
      <c r="S220" s="149">
        <v>0</v>
      </c>
      <c r="T220" s="150">
        <f t="shared" si="23"/>
        <v>0</v>
      </c>
      <c r="AR220" s="151" t="s">
        <v>152</v>
      </c>
      <c r="AT220" s="151" t="s">
        <v>148</v>
      </c>
      <c r="AU220" s="151" t="s">
        <v>83</v>
      </c>
      <c r="AY220" s="17" t="s">
        <v>145</v>
      </c>
      <c r="BE220" s="152">
        <f t="shared" si="24"/>
        <v>0</v>
      </c>
      <c r="BF220" s="152">
        <f t="shared" si="25"/>
        <v>0</v>
      </c>
      <c r="BG220" s="152">
        <f t="shared" si="26"/>
        <v>0</v>
      </c>
      <c r="BH220" s="152">
        <f t="shared" si="27"/>
        <v>0</v>
      </c>
      <c r="BI220" s="152">
        <f t="shared" si="28"/>
        <v>0</v>
      </c>
      <c r="BJ220" s="17" t="s">
        <v>153</v>
      </c>
      <c r="BK220" s="152">
        <f t="shared" si="29"/>
        <v>0</v>
      </c>
      <c r="BL220" s="17" t="s">
        <v>152</v>
      </c>
      <c r="BM220" s="151" t="s">
        <v>1589</v>
      </c>
    </row>
    <row r="221" spans="2:65" s="1" customFormat="1" ht="16.5" customHeight="1">
      <c r="B221" s="32"/>
      <c r="C221" s="139" t="s">
        <v>1103</v>
      </c>
      <c r="D221" s="139" t="s">
        <v>148</v>
      </c>
      <c r="E221" s="140" t="s">
        <v>1814</v>
      </c>
      <c r="F221" s="141" t="s">
        <v>1815</v>
      </c>
      <c r="G221" s="142" t="s">
        <v>162</v>
      </c>
      <c r="H221" s="143">
        <v>250</v>
      </c>
      <c r="I221" s="144"/>
      <c r="J221" s="145">
        <f t="shared" si="20"/>
        <v>0</v>
      </c>
      <c r="K221" s="146"/>
      <c r="L221" s="32"/>
      <c r="M221" s="147" t="s">
        <v>1</v>
      </c>
      <c r="N221" s="148" t="s">
        <v>41</v>
      </c>
      <c r="P221" s="149">
        <f t="shared" si="21"/>
        <v>0</v>
      </c>
      <c r="Q221" s="149">
        <v>0</v>
      </c>
      <c r="R221" s="149">
        <f t="shared" si="22"/>
        <v>0</v>
      </c>
      <c r="S221" s="149">
        <v>0</v>
      </c>
      <c r="T221" s="150">
        <f t="shared" si="23"/>
        <v>0</v>
      </c>
      <c r="AR221" s="151" t="s">
        <v>152</v>
      </c>
      <c r="AT221" s="151" t="s">
        <v>148</v>
      </c>
      <c r="AU221" s="151" t="s">
        <v>83</v>
      </c>
      <c r="AY221" s="17" t="s">
        <v>145</v>
      </c>
      <c r="BE221" s="152">
        <f t="shared" si="24"/>
        <v>0</v>
      </c>
      <c r="BF221" s="152">
        <f t="shared" si="25"/>
        <v>0</v>
      </c>
      <c r="BG221" s="152">
        <f t="shared" si="26"/>
        <v>0</v>
      </c>
      <c r="BH221" s="152">
        <f t="shared" si="27"/>
        <v>0</v>
      </c>
      <c r="BI221" s="152">
        <f t="shared" si="28"/>
        <v>0</v>
      </c>
      <c r="BJ221" s="17" t="s">
        <v>153</v>
      </c>
      <c r="BK221" s="152">
        <f t="shared" si="29"/>
        <v>0</v>
      </c>
      <c r="BL221" s="17" t="s">
        <v>152</v>
      </c>
      <c r="BM221" s="151" t="s">
        <v>1816</v>
      </c>
    </row>
    <row r="222" spans="2:65" s="1" customFormat="1" ht="16.5" customHeight="1">
      <c r="B222" s="32"/>
      <c r="C222" s="139" t="s">
        <v>1107</v>
      </c>
      <c r="D222" s="139" t="s">
        <v>148</v>
      </c>
      <c r="E222" s="140" t="s">
        <v>1817</v>
      </c>
      <c r="F222" s="141" t="s">
        <v>1756</v>
      </c>
      <c r="G222" s="142" t="s">
        <v>238</v>
      </c>
      <c r="H222" s="143">
        <v>200</v>
      </c>
      <c r="I222" s="144"/>
      <c r="J222" s="145">
        <f t="shared" si="20"/>
        <v>0</v>
      </c>
      <c r="K222" s="146"/>
      <c r="L222" s="32"/>
      <c r="M222" s="147" t="s">
        <v>1</v>
      </c>
      <c r="N222" s="148" t="s">
        <v>41</v>
      </c>
      <c r="P222" s="149">
        <f t="shared" si="21"/>
        <v>0</v>
      </c>
      <c r="Q222" s="149">
        <v>0</v>
      </c>
      <c r="R222" s="149">
        <f t="shared" si="22"/>
        <v>0</v>
      </c>
      <c r="S222" s="149">
        <v>0</v>
      </c>
      <c r="T222" s="150">
        <f t="shared" si="23"/>
        <v>0</v>
      </c>
      <c r="AR222" s="151" t="s">
        <v>152</v>
      </c>
      <c r="AT222" s="151" t="s">
        <v>148</v>
      </c>
      <c r="AU222" s="151" t="s">
        <v>83</v>
      </c>
      <c r="AY222" s="17" t="s">
        <v>145</v>
      </c>
      <c r="BE222" s="152">
        <f t="shared" si="24"/>
        <v>0</v>
      </c>
      <c r="BF222" s="152">
        <f t="shared" si="25"/>
        <v>0</v>
      </c>
      <c r="BG222" s="152">
        <f t="shared" si="26"/>
        <v>0</v>
      </c>
      <c r="BH222" s="152">
        <f t="shared" si="27"/>
        <v>0</v>
      </c>
      <c r="BI222" s="152">
        <f t="shared" si="28"/>
        <v>0</v>
      </c>
      <c r="BJ222" s="17" t="s">
        <v>153</v>
      </c>
      <c r="BK222" s="152">
        <f t="shared" si="29"/>
        <v>0</v>
      </c>
      <c r="BL222" s="17" t="s">
        <v>152</v>
      </c>
      <c r="BM222" s="151" t="s">
        <v>1818</v>
      </c>
    </row>
    <row r="223" spans="2:65" s="1" customFormat="1" ht="16.5" customHeight="1">
      <c r="B223" s="32"/>
      <c r="C223" s="139" t="s">
        <v>1111</v>
      </c>
      <c r="D223" s="139" t="s">
        <v>148</v>
      </c>
      <c r="E223" s="140" t="s">
        <v>1819</v>
      </c>
      <c r="F223" s="141" t="s">
        <v>1758</v>
      </c>
      <c r="G223" s="142" t="s">
        <v>238</v>
      </c>
      <c r="H223" s="143">
        <v>200</v>
      </c>
      <c r="I223" s="144"/>
      <c r="J223" s="145">
        <f t="shared" si="20"/>
        <v>0</v>
      </c>
      <c r="K223" s="146"/>
      <c r="L223" s="32"/>
      <c r="M223" s="147" t="s">
        <v>1</v>
      </c>
      <c r="N223" s="148" t="s">
        <v>41</v>
      </c>
      <c r="P223" s="149">
        <f t="shared" si="21"/>
        <v>0</v>
      </c>
      <c r="Q223" s="149">
        <v>0</v>
      </c>
      <c r="R223" s="149">
        <f t="shared" si="22"/>
        <v>0</v>
      </c>
      <c r="S223" s="149">
        <v>0</v>
      </c>
      <c r="T223" s="150">
        <f t="shared" si="23"/>
        <v>0</v>
      </c>
      <c r="AR223" s="151" t="s">
        <v>152</v>
      </c>
      <c r="AT223" s="151" t="s">
        <v>148</v>
      </c>
      <c r="AU223" s="151" t="s">
        <v>83</v>
      </c>
      <c r="AY223" s="17" t="s">
        <v>145</v>
      </c>
      <c r="BE223" s="152">
        <f t="shared" si="24"/>
        <v>0</v>
      </c>
      <c r="BF223" s="152">
        <f t="shared" si="25"/>
        <v>0</v>
      </c>
      <c r="BG223" s="152">
        <f t="shared" si="26"/>
        <v>0</v>
      </c>
      <c r="BH223" s="152">
        <f t="shared" si="27"/>
        <v>0</v>
      </c>
      <c r="BI223" s="152">
        <f t="shared" si="28"/>
        <v>0</v>
      </c>
      <c r="BJ223" s="17" t="s">
        <v>153</v>
      </c>
      <c r="BK223" s="152">
        <f t="shared" si="29"/>
        <v>0</v>
      </c>
      <c r="BL223" s="17" t="s">
        <v>152</v>
      </c>
      <c r="BM223" s="151" t="s">
        <v>1820</v>
      </c>
    </row>
    <row r="224" spans="2:65" s="1" customFormat="1" ht="16.5" customHeight="1">
      <c r="B224" s="32"/>
      <c r="C224" s="139" t="s">
        <v>1115</v>
      </c>
      <c r="D224" s="139" t="s">
        <v>148</v>
      </c>
      <c r="E224" s="140" t="s">
        <v>1821</v>
      </c>
      <c r="F224" s="141" t="s">
        <v>1760</v>
      </c>
      <c r="G224" s="142" t="s">
        <v>238</v>
      </c>
      <c r="H224" s="143">
        <v>50</v>
      </c>
      <c r="I224" s="144"/>
      <c r="J224" s="145">
        <f t="shared" si="20"/>
        <v>0</v>
      </c>
      <c r="K224" s="146"/>
      <c r="L224" s="32"/>
      <c r="M224" s="147" t="s">
        <v>1</v>
      </c>
      <c r="N224" s="148" t="s">
        <v>41</v>
      </c>
      <c r="P224" s="149">
        <f t="shared" si="21"/>
        <v>0</v>
      </c>
      <c r="Q224" s="149">
        <v>0</v>
      </c>
      <c r="R224" s="149">
        <f t="shared" si="22"/>
        <v>0</v>
      </c>
      <c r="S224" s="149">
        <v>0</v>
      </c>
      <c r="T224" s="150">
        <f t="shared" si="23"/>
        <v>0</v>
      </c>
      <c r="AR224" s="151" t="s">
        <v>152</v>
      </c>
      <c r="AT224" s="151" t="s">
        <v>148</v>
      </c>
      <c r="AU224" s="151" t="s">
        <v>83</v>
      </c>
      <c r="AY224" s="17" t="s">
        <v>145</v>
      </c>
      <c r="BE224" s="152">
        <f t="shared" si="24"/>
        <v>0</v>
      </c>
      <c r="BF224" s="152">
        <f t="shared" si="25"/>
        <v>0</v>
      </c>
      <c r="BG224" s="152">
        <f t="shared" si="26"/>
        <v>0</v>
      </c>
      <c r="BH224" s="152">
        <f t="shared" si="27"/>
        <v>0</v>
      </c>
      <c r="BI224" s="152">
        <f t="shared" si="28"/>
        <v>0</v>
      </c>
      <c r="BJ224" s="17" t="s">
        <v>153</v>
      </c>
      <c r="BK224" s="152">
        <f t="shared" si="29"/>
        <v>0</v>
      </c>
      <c r="BL224" s="17" t="s">
        <v>152</v>
      </c>
      <c r="BM224" s="151" t="s">
        <v>1822</v>
      </c>
    </row>
    <row r="225" spans="2:65" s="1" customFormat="1" ht="24.2" customHeight="1">
      <c r="B225" s="32"/>
      <c r="C225" s="139" t="s">
        <v>1119</v>
      </c>
      <c r="D225" s="139" t="s">
        <v>148</v>
      </c>
      <c r="E225" s="140" t="s">
        <v>1823</v>
      </c>
      <c r="F225" s="141" t="s">
        <v>1762</v>
      </c>
      <c r="G225" s="142" t="s">
        <v>162</v>
      </c>
      <c r="H225" s="143">
        <v>33</v>
      </c>
      <c r="I225" s="144"/>
      <c r="J225" s="145">
        <f t="shared" si="20"/>
        <v>0</v>
      </c>
      <c r="K225" s="146"/>
      <c r="L225" s="32"/>
      <c r="M225" s="147" t="s">
        <v>1</v>
      </c>
      <c r="N225" s="148" t="s">
        <v>41</v>
      </c>
      <c r="P225" s="149">
        <f t="shared" si="21"/>
        <v>0</v>
      </c>
      <c r="Q225" s="149">
        <v>0</v>
      </c>
      <c r="R225" s="149">
        <f t="shared" si="22"/>
        <v>0</v>
      </c>
      <c r="S225" s="149">
        <v>0</v>
      </c>
      <c r="T225" s="150">
        <f t="shared" si="23"/>
        <v>0</v>
      </c>
      <c r="AR225" s="151" t="s">
        <v>152</v>
      </c>
      <c r="AT225" s="151" t="s">
        <v>148</v>
      </c>
      <c r="AU225" s="151" t="s">
        <v>83</v>
      </c>
      <c r="AY225" s="17" t="s">
        <v>145</v>
      </c>
      <c r="BE225" s="152">
        <f t="shared" si="24"/>
        <v>0</v>
      </c>
      <c r="BF225" s="152">
        <f t="shared" si="25"/>
        <v>0</v>
      </c>
      <c r="BG225" s="152">
        <f t="shared" si="26"/>
        <v>0</v>
      </c>
      <c r="BH225" s="152">
        <f t="shared" si="27"/>
        <v>0</v>
      </c>
      <c r="BI225" s="152">
        <f t="shared" si="28"/>
        <v>0</v>
      </c>
      <c r="BJ225" s="17" t="s">
        <v>153</v>
      </c>
      <c r="BK225" s="152">
        <f t="shared" si="29"/>
        <v>0</v>
      </c>
      <c r="BL225" s="17" t="s">
        <v>152</v>
      </c>
      <c r="BM225" s="151" t="s">
        <v>1824</v>
      </c>
    </row>
    <row r="226" spans="2:65" s="1" customFormat="1" ht="16.5" customHeight="1">
      <c r="B226" s="32"/>
      <c r="C226" s="139" t="s">
        <v>1123</v>
      </c>
      <c r="D226" s="139" t="s">
        <v>148</v>
      </c>
      <c r="E226" s="140" t="s">
        <v>1825</v>
      </c>
      <c r="F226" s="141" t="s">
        <v>1764</v>
      </c>
      <c r="G226" s="142" t="s">
        <v>162</v>
      </c>
      <c r="H226" s="143">
        <v>35</v>
      </c>
      <c r="I226" s="144"/>
      <c r="J226" s="145">
        <f t="shared" si="20"/>
        <v>0</v>
      </c>
      <c r="K226" s="146"/>
      <c r="L226" s="32"/>
      <c r="M226" s="147" t="s">
        <v>1</v>
      </c>
      <c r="N226" s="148" t="s">
        <v>41</v>
      </c>
      <c r="P226" s="149">
        <f t="shared" si="21"/>
        <v>0</v>
      </c>
      <c r="Q226" s="149">
        <v>0</v>
      </c>
      <c r="R226" s="149">
        <f t="shared" si="22"/>
        <v>0</v>
      </c>
      <c r="S226" s="149">
        <v>0</v>
      </c>
      <c r="T226" s="150">
        <f t="shared" si="23"/>
        <v>0</v>
      </c>
      <c r="AR226" s="151" t="s">
        <v>152</v>
      </c>
      <c r="AT226" s="151" t="s">
        <v>148</v>
      </c>
      <c r="AU226" s="151" t="s">
        <v>83</v>
      </c>
      <c r="AY226" s="17" t="s">
        <v>145</v>
      </c>
      <c r="BE226" s="152">
        <f t="shared" si="24"/>
        <v>0</v>
      </c>
      <c r="BF226" s="152">
        <f t="shared" si="25"/>
        <v>0</v>
      </c>
      <c r="BG226" s="152">
        <f t="shared" si="26"/>
        <v>0</v>
      </c>
      <c r="BH226" s="152">
        <f t="shared" si="27"/>
        <v>0</v>
      </c>
      <c r="BI226" s="152">
        <f t="shared" si="28"/>
        <v>0</v>
      </c>
      <c r="BJ226" s="17" t="s">
        <v>153</v>
      </c>
      <c r="BK226" s="152">
        <f t="shared" si="29"/>
        <v>0</v>
      </c>
      <c r="BL226" s="17" t="s">
        <v>152</v>
      </c>
      <c r="BM226" s="151" t="s">
        <v>1826</v>
      </c>
    </row>
    <row r="227" spans="2:65" s="1" customFormat="1" ht="16.5" customHeight="1">
      <c r="B227" s="32"/>
      <c r="C227" s="139" t="s">
        <v>1127</v>
      </c>
      <c r="D227" s="139" t="s">
        <v>148</v>
      </c>
      <c r="E227" s="140" t="s">
        <v>1827</v>
      </c>
      <c r="F227" s="141" t="s">
        <v>1766</v>
      </c>
      <c r="G227" s="142" t="s">
        <v>162</v>
      </c>
      <c r="H227" s="143">
        <v>1</v>
      </c>
      <c r="I227" s="144"/>
      <c r="J227" s="145">
        <f t="shared" si="20"/>
        <v>0</v>
      </c>
      <c r="K227" s="146"/>
      <c r="L227" s="32"/>
      <c r="M227" s="147" t="s">
        <v>1</v>
      </c>
      <c r="N227" s="148" t="s">
        <v>41</v>
      </c>
      <c r="P227" s="149">
        <f t="shared" si="21"/>
        <v>0</v>
      </c>
      <c r="Q227" s="149">
        <v>0</v>
      </c>
      <c r="R227" s="149">
        <f t="shared" si="22"/>
        <v>0</v>
      </c>
      <c r="S227" s="149">
        <v>0</v>
      </c>
      <c r="T227" s="150">
        <f t="shared" si="23"/>
        <v>0</v>
      </c>
      <c r="AR227" s="151" t="s">
        <v>152</v>
      </c>
      <c r="AT227" s="151" t="s">
        <v>148</v>
      </c>
      <c r="AU227" s="151" t="s">
        <v>83</v>
      </c>
      <c r="AY227" s="17" t="s">
        <v>145</v>
      </c>
      <c r="BE227" s="152">
        <f t="shared" si="24"/>
        <v>0</v>
      </c>
      <c r="BF227" s="152">
        <f t="shared" si="25"/>
        <v>0</v>
      </c>
      <c r="BG227" s="152">
        <f t="shared" si="26"/>
        <v>0</v>
      </c>
      <c r="BH227" s="152">
        <f t="shared" si="27"/>
        <v>0</v>
      </c>
      <c r="BI227" s="152">
        <f t="shared" si="28"/>
        <v>0</v>
      </c>
      <c r="BJ227" s="17" t="s">
        <v>153</v>
      </c>
      <c r="BK227" s="152">
        <f t="shared" si="29"/>
        <v>0</v>
      </c>
      <c r="BL227" s="17" t="s">
        <v>152</v>
      </c>
      <c r="BM227" s="151" t="s">
        <v>1828</v>
      </c>
    </row>
    <row r="228" spans="2:65" s="11" customFormat="1" ht="25.9" customHeight="1">
      <c r="B228" s="127"/>
      <c r="D228" s="128" t="s">
        <v>74</v>
      </c>
      <c r="E228" s="129" t="s">
        <v>1829</v>
      </c>
      <c r="F228" s="129" t="s">
        <v>1830</v>
      </c>
      <c r="I228" s="130"/>
      <c r="J228" s="131">
        <f>BK228</f>
        <v>0</v>
      </c>
      <c r="L228" s="127"/>
      <c r="M228" s="132"/>
      <c r="P228" s="133">
        <f>P229+P246+P274+P302+P330+P347+P363+P379</f>
        <v>0</v>
      </c>
      <c r="R228" s="133">
        <f>R229+R246+R274+R302+R330+R347+R363+R379</f>
        <v>0</v>
      </c>
      <c r="T228" s="134">
        <f>T229+T246+T274+T302+T330+T347+T363+T379</f>
        <v>0</v>
      </c>
      <c r="AR228" s="128" t="s">
        <v>83</v>
      </c>
      <c r="AT228" s="135" t="s">
        <v>74</v>
      </c>
      <c r="AU228" s="135" t="s">
        <v>75</v>
      </c>
      <c r="AY228" s="128" t="s">
        <v>145</v>
      </c>
      <c r="BK228" s="136">
        <f>BK229+BK246+BK274+BK302+BK330+BK347+BK363+BK379</f>
        <v>0</v>
      </c>
    </row>
    <row r="229" spans="2:65" s="11" customFormat="1" ht="22.9" customHeight="1">
      <c r="B229" s="127"/>
      <c r="D229" s="128" t="s">
        <v>74</v>
      </c>
      <c r="E229" s="137" t="s">
        <v>1831</v>
      </c>
      <c r="F229" s="137" t="s">
        <v>1832</v>
      </c>
      <c r="I229" s="130"/>
      <c r="J229" s="138">
        <f>BK229</f>
        <v>0</v>
      </c>
      <c r="L229" s="127"/>
      <c r="M229" s="132"/>
      <c r="P229" s="133">
        <f>SUM(P230:P245)</f>
        <v>0</v>
      </c>
      <c r="R229" s="133">
        <f>SUM(R230:R245)</f>
        <v>0</v>
      </c>
      <c r="T229" s="134">
        <f>SUM(T230:T245)</f>
        <v>0</v>
      </c>
      <c r="AR229" s="128" t="s">
        <v>83</v>
      </c>
      <c r="AT229" s="135" t="s">
        <v>74</v>
      </c>
      <c r="AU229" s="135" t="s">
        <v>83</v>
      </c>
      <c r="AY229" s="128" t="s">
        <v>145</v>
      </c>
      <c r="BK229" s="136">
        <f>SUM(BK230:BK245)</f>
        <v>0</v>
      </c>
    </row>
    <row r="230" spans="2:65" s="1" customFormat="1" ht="16.5" customHeight="1">
      <c r="B230" s="32"/>
      <c r="C230" s="181" t="s">
        <v>1131</v>
      </c>
      <c r="D230" s="181" t="s">
        <v>435</v>
      </c>
      <c r="E230" s="182" t="s">
        <v>1833</v>
      </c>
      <c r="F230" s="183" t="s">
        <v>1834</v>
      </c>
      <c r="G230" s="184" t="s">
        <v>162</v>
      </c>
      <c r="H230" s="185">
        <v>1</v>
      </c>
      <c r="I230" s="186"/>
      <c r="J230" s="187">
        <f t="shared" ref="J230:J245" si="30">ROUND(I230*H230,2)</f>
        <v>0</v>
      </c>
      <c r="K230" s="188"/>
      <c r="L230" s="189"/>
      <c r="M230" s="190" t="s">
        <v>1</v>
      </c>
      <c r="N230" s="191" t="s">
        <v>41</v>
      </c>
      <c r="P230" s="149">
        <f t="shared" ref="P230:P245" si="31">O230*H230</f>
        <v>0</v>
      </c>
      <c r="Q230" s="149">
        <v>0</v>
      </c>
      <c r="R230" s="149">
        <f t="shared" ref="R230:R245" si="32">Q230*H230</f>
        <v>0</v>
      </c>
      <c r="S230" s="149">
        <v>0</v>
      </c>
      <c r="T230" s="150">
        <f t="shared" ref="T230:T245" si="33">S230*H230</f>
        <v>0</v>
      </c>
      <c r="AR230" s="151" t="s">
        <v>201</v>
      </c>
      <c r="AT230" s="151" t="s">
        <v>435</v>
      </c>
      <c r="AU230" s="151" t="s">
        <v>153</v>
      </c>
      <c r="AY230" s="17" t="s">
        <v>145</v>
      </c>
      <c r="BE230" s="152">
        <f t="shared" ref="BE230:BE245" si="34">IF(N230="základná",J230,0)</f>
        <v>0</v>
      </c>
      <c r="BF230" s="152">
        <f t="shared" ref="BF230:BF245" si="35">IF(N230="znížená",J230,0)</f>
        <v>0</v>
      </c>
      <c r="BG230" s="152">
        <f t="shared" ref="BG230:BG245" si="36">IF(N230="zákl. prenesená",J230,0)</f>
        <v>0</v>
      </c>
      <c r="BH230" s="152">
        <f t="shared" ref="BH230:BH245" si="37">IF(N230="zníž. prenesená",J230,0)</f>
        <v>0</v>
      </c>
      <c r="BI230" s="152">
        <f t="shared" ref="BI230:BI245" si="38">IF(N230="nulová",J230,0)</f>
        <v>0</v>
      </c>
      <c r="BJ230" s="17" t="s">
        <v>153</v>
      </c>
      <c r="BK230" s="152">
        <f t="shared" ref="BK230:BK245" si="39">ROUND(I230*H230,2)</f>
        <v>0</v>
      </c>
      <c r="BL230" s="17" t="s">
        <v>152</v>
      </c>
      <c r="BM230" s="151" t="s">
        <v>1835</v>
      </c>
    </row>
    <row r="231" spans="2:65" s="1" customFormat="1" ht="16.5" customHeight="1">
      <c r="B231" s="32"/>
      <c r="C231" s="181" t="s">
        <v>1137</v>
      </c>
      <c r="D231" s="181" t="s">
        <v>435</v>
      </c>
      <c r="E231" s="182" t="s">
        <v>1836</v>
      </c>
      <c r="F231" s="183" t="s">
        <v>1837</v>
      </c>
      <c r="G231" s="184" t="s">
        <v>162</v>
      </c>
      <c r="H231" s="185">
        <v>1</v>
      </c>
      <c r="I231" s="186"/>
      <c r="J231" s="187">
        <f t="shared" si="30"/>
        <v>0</v>
      </c>
      <c r="K231" s="188"/>
      <c r="L231" s="189"/>
      <c r="M231" s="190" t="s">
        <v>1</v>
      </c>
      <c r="N231" s="191" t="s">
        <v>41</v>
      </c>
      <c r="P231" s="149">
        <f t="shared" si="31"/>
        <v>0</v>
      </c>
      <c r="Q231" s="149">
        <v>0</v>
      </c>
      <c r="R231" s="149">
        <f t="shared" si="32"/>
        <v>0</v>
      </c>
      <c r="S231" s="149">
        <v>0</v>
      </c>
      <c r="T231" s="150">
        <f t="shared" si="33"/>
        <v>0</v>
      </c>
      <c r="AR231" s="151" t="s">
        <v>201</v>
      </c>
      <c r="AT231" s="151" t="s">
        <v>435</v>
      </c>
      <c r="AU231" s="151" t="s">
        <v>153</v>
      </c>
      <c r="AY231" s="17" t="s">
        <v>145</v>
      </c>
      <c r="BE231" s="152">
        <f t="shared" si="34"/>
        <v>0</v>
      </c>
      <c r="BF231" s="152">
        <f t="shared" si="35"/>
        <v>0</v>
      </c>
      <c r="BG231" s="152">
        <f t="shared" si="36"/>
        <v>0</v>
      </c>
      <c r="BH231" s="152">
        <f t="shared" si="37"/>
        <v>0</v>
      </c>
      <c r="BI231" s="152">
        <f t="shared" si="38"/>
        <v>0</v>
      </c>
      <c r="BJ231" s="17" t="s">
        <v>153</v>
      </c>
      <c r="BK231" s="152">
        <f t="shared" si="39"/>
        <v>0</v>
      </c>
      <c r="BL231" s="17" t="s">
        <v>152</v>
      </c>
      <c r="BM231" s="151" t="s">
        <v>1838</v>
      </c>
    </row>
    <row r="232" spans="2:65" s="1" customFormat="1" ht="16.5" customHeight="1">
      <c r="B232" s="32"/>
      <c r="C232" s="181" t="s">
        <v>1141</v>
      </c>
      <c r="D232" s="181" t="s">
        <v>435</v>
      </c>
      <c r="E232" s="182" t="s">
        <v>1839</v>
      </c>
      <c r="F232" s="183" t="s">
        <v>1840</v>
      </c>
      <c r="G232" s="184" t="s">
        <v>162</v>
      </c>
      <c r="H232" s="185">
        <v>4</v>
      </c>
      <c r="I232" s="186"/>
      <c r="J232" s="187">
        <f t="shared" si="30"/>
        <v>0</v>
      </c>
      <c r="K232" s="188"/>
      <c r="L232" s="189"/>
      <c r="M232" s="190" t="s">
        <v>1</v>
      </c>
      <c r="N232" s="191" t="s">
        <v>41</v>
      </c>
      <c r="P232" s="149">
        <f t="shared" si="31"/>
        <v>0</v>
      </c>
      <c r="Q232" s="149">
        <v>0</v>
      </c>
      <c r="R232" s="149">
        <f t="shared" si="32"/>
        <v>0</v>
      </c>
      <c r="S232" s="149">
        <v>0</v>
      </c>
      <c r="T232" s="150">
        <f t="shared" si="33"/>
        <v>0</v>
      </c>
      <c r="AR232" s="151" t="s">
        <v>201</v>
      </c>
      <c r="AT232" s="151" t="s">
        <v>435</v>
      </c>
      <c r="AU232" s="151" t="s">
        <v>153</v>
      </c>
      <c r="AY232" s="17" t="s">
        <v>145</v>
      </c>
      <c r="BE232" s="152">
        <f t="shared" si="34"/>
        <v>0</v>
      </c>
      <c r="BF232" s="152">
        <f t="shared" si="35"/>
        <v>0</v>
      </c>
      <c r="BG232" s="152">
        <f t="shared" si="36"/>
        <v>0</v>
      </c>
      <c r="BH232" s="152">
        <f t="shared" si="37"/>
        <v>0</v>
      </c>
      <c r="BI232" s="152">
        <f t="shared" si="38"/>
        <v>0</v>
      </c>
      <c r="BJ232" s="17" t="s">
        <v>153</v>
      </c>
      <c r="BK232" s="152">
        <f t="shared" si="39"/>
        <v>0</v>
      </c>
      <c r="BL232" s="17" t="s">
        <v>152</v>
      </c>
      <c r="BM232" s="151" t="s">
        <v>1841</v>
      </c>
    </row>
    <row r="233" spans="2:65" s="1" customFormat="1" ht="16.5" customHeight="1">
      <c r="B233" s="32"/>
      <c r="C233" s="181" t="s">
        <v>1143</v>
      </c>
      <c r="D233" s="181" t="s">
        <v>435</v>
      </c>
      <c r="E233" s="182" t="s">
        <v>1842</v>
      </c>
      <c r="F233" s="183" t="s">
        <v>1843</v>
      </c>
      <c r="G233" s="184" t="s">
        <v>162</v>
      </c>
      <c r="H233" s="185">
        <v>20</v>
      </c>
      <c r="I233" s="186"/>
      <c r="J233" s="187">
        <f t="shared" si="30"/>
        <v>0</v>
      </c>
      <c r="K233" s="188"/>
      <c r="L233" s="189"/>
      <c r="M233" s="190" t="s">
        <v>1</v>
      </c>
      <c r="N233" s="191" t="s">
        <v>41</v>
      </c>
      <c r="P233" s="149">
        <f t="shared" si="31"/>
        <v>0</v>
      </c>
      <c r="Q233" s="149">
        <v>0</v>
      </c>
      <c r="R233" s="149">
        <f t="shared" si="32"/>
        <v>0</v>
      </c>
      <c r="S233" s="149">
        <v>0</v>
      </c>
      <c r="T233" s="150">
        <f t="shared" si="33"/>
        <v>0</v>
      </c>
      <c r="AR233" s="151" t="s">
        <v>201</v>
      </c>
      <c r="AT233" s="151" t="s">
        <v>435</v>
      </c>
      <c r="AU233" s="151" t="s">
        <v>153</v>
      </c>
      <c r="AY233" s="17" t="s">
        <v>145</v>
      </c>
      <c r="BE233" s="152">
        <f t="shared" si="34"/>
        <v>0</v>
      </c>
      <c r="BF233" s="152">
        <f t="shared" si="35"/>
        <v>0</v>
      </c>
      <c r="BG233" s="152">
        <f t="shared" si="36"/>
        <v>0</v>
      </c>
      <c r="BH233" s="152">
        <f t="shared" si="37"/>
        <v>0</v>
      </c>
      <c r="BI233" s="152">
        <f t="shared" si="38"/>
        <v>0</v>
      </c>
      <c r="BJ233" s="17" t="s">
        <v>153</v>
      </c>
      <c r="BK233" s="152">
        <f t="shared" si="39"/>
        <v>0</v>
      </c>
      <c r="BL233" s="17" t="s">
        <v>152</v>
      </c>
      <c r="BM233" s="151" t="s">
        <v>1844</v>
      </c>
    </row>
    <row r="234" spans="2:65" s="1" customFormat="1" ht="16.5" customHeight="1">
      <c r="B234" s="32"/>
      <c r="C234" s="181" t="s">
        <v>1147</v>
      </c>
      <c r="D234" s="181" t="s">
        <v>435</v>
      </c>
      <c r="E234" s="182" t="s">
        <v>1845</v>
      </c>
      <c r="F234" s="183" t="s">
        <v>1846</v>
      </c>
      <c r="G234" s="184" t="s">
        <v>162</v>
      </c>
      <c r="H234" s="185">
        <v>1</v>
      </c>
      <c r="I234" s="186"/>
      <c r="J234" s="187">
        <f t="shared" si="30"/>
        <v>0</v>
      </c>
      <c r="K234" s="188"/>
      <c r="L234" s="189"/>
      <c r="M234" s="190" t="s">
        <v>1</v>
      </c>
      <c r="N234" s="191" t="s">
        <v>41</v>
      </c>
      <c r="P234" s="149">
        <f t="shared" si="31"/>
        <v>0</v>
      </c>
      <c r="Q234" s="149">
        <v>0</v>
      </c>
      <c r="R234" s="149">
        <f t="shared" si="32"/>
        <v>0</v>
      </c>
      <c r="S234" s="149">
        <v>0</v>
      </c>
      <c r="T234" s="150">
        <f t="shared" si="33"/>
        <v>0</v>
      </c>
      <c r="AR234" s="151" t="s">
        <v>201</v>
      </c>
      <c r="AT234" s="151" t="s">
        <v>435</v>
      </c>
      <c r="AU234" s="151" t="s">
        <v>153</v>
      </c>
      <c r="AY234" s="17" t="s">
        <v>145</v>
      </c>
      <c r="BE234" s="152">
        <f t="shared" si="34"/>
        <v>0</v>
      </c>
      <c r="BF234" s="152">
        <f t="shared" si="35"/>
        <v>0</v>
      </c>
      <c r="BG234" s="152">
        <f t="shared" si="36"/>
        <v>0</v>
      </c>
      <c r="BH234" s="152">
        <f t="shared" si="37"/>
        <v>0</v>
      </c>
      <c r="BI234" s="152">
        <f t="shared" si="38"/>
        <v>0</v>
      </c>
      <c r="BJ234" s="17" t="s">
        <v>153</v>
      </c>
      <c r="BK234" s="152">
        <f t="shared" si="39"/>
        <v>0</v>
      </c>
      <c r="BL234" s="17" t="s">
        <v>152</v>
      </c>
      <c r="BM234" s="151" t="s">
        <v>1847</v>
      </c>
    </row>
    <row r="235" spans="2:65" s="1" customFormat="1" ht="16.5" customHeight="1">
      <c r="B235" s="32"/>
      <c r="C235" s="181" t="s">
        <v>1153</v>
      </c>
      <c r="D235" s="181" t="s">
        <v>435</v>
      </c>
      <c r="E235" s="182" t="s">
        <v>1848</v>
      </c>
      <c r="F235" s="183" t="s">
        <v>1849</v>
      </c>
      <c r="G235" s="184" t="s">
        <v>238</v>
      </c>
      <c r="H235" s="185">
        <v>10</v>
      </c>
      <c r="I235" s="186"/>
      <c r="J235" s="187">
        <f t="shared" si="30"/>
        <v>0</v>
      </c>
      <c r="K235" s="188"/>
      <c r="L235" s="189"/>
      <c r="M235" s="190" t="s">
        <v>1</v>
      </c>
      <c r="N235" s="191" t="s">
        <v>41</v>
      </c>
      <c r="P235" s="149">
        <f t="shared" si="31"/>
        <v>0</v>
      </c>
      <c r="Q235" s="149">
        <v>0</v>
      </c>
      <c r="R235" s="149">
        <f t="shared" si="32"/>
        <v>0</v>
      </c>
      <c r="S235" s="149">
        <v>0</v>
      </c>
      <c r="T235" s="150">
        <f t="shared" si="33"/>
        <v>0</v>
      </c>
      <c r="AR235" s="151" t="s">
        <v>201</v>
      </c>
      <c r="AT235" s="151" t="s">
        <v>435</v>
      </c>
      <c r="AU235" s="151" t="s">
        <v>153</v>
      </c>
      <c r="AY235" s="17" t="s">
        <v>145</v>
      </c>
      <c r="BE235" s="152">
        <f t="shared" si="34"/>
        <v>0</v>
      </c>
      <c r="BF235" s="152">
        <f t="shared" si="35"/>
        <v>0</v>
      </c>
      <c r="BG235" s="152">
        <f t="shared" si="36"/>
        <v>0</v>
      </c>
      <c r="BH235" s="152">
        <f t="shared" si="37"/>
        <v>0</v>
      </c>
      <c r="BI235" s="152">
        <f t="shared" si="38"/>
        <v>0</v>
      </c>
      <c r="BJ235" s="17" t="s">
        <v>153</v>
      </c>
      <c r="BK235" s="152">
        <f t="shared" si="39"/>
        <v>0</v>
      </c>
      <c r="BL235" s="17" t="s">
        <v>152</v>
      </c>
      <c r="BM235" s="151" t="s">
        <v>1850</v>
      </c>
    </row>
    <row r="236" spans="2:65" s="1" customFormat="1" ht="16.5" customHeight="1">
      <c r="B236" s="32"/>
      <c r="C236" s="181" t="s">
        <v>896</v>
      </c>
      <c r="D236" s="181" t="s">
        <v>435</v>
      </c>
      <c r="E236" s="182" t="s">
        <v>1851</v>
      </c>
      <c r="F236" s="183" t="s">
        <v>1852</v>
      </c>
      <c r="G236" s="184" t="s">
        <v>238</v>
      </c>
      <c r="H236" s="185">
        <v>12</v>
      </c>
      <c r="I236" s="186"/>
      <c r="J236" s="187">
        <f t="shared" si="30"/>
        <v>0</v>
      </c>
      <c r="K236" s="188"/>
      <c r="L236" s="189"/>
      <c r="M236" s="190" t="s">
        <v>1</v>
      </c>
      <c r="N236" s="191" t="s">
        <v>41</v>
      </c>
      <c r="P236" s="149">
        <f t="shared" si="31"/>
        <v>0</v>
      </c>
      <c r="Q236" s="149">
        <v>0</v>
      </c>
      <c r="R236" s="149">
        <f t="shared" si="32"/>
        <v>0</v>
      </c>
      <c r="S236" s="149">
        <v>0</v>
      </c>
      <c r="T236" s="150">
        <f t="shared" si="33"/>
        <v>0</v>
      </c>
      <c r="AR236" s="151" t="s">
        <v>201</v>
      </c>
      <c r="AT236" s="151" t="s">
        <v>435</v>
      </c>
      <c r="AU236" s="151" t="s">
        <v>153</v>
      </c>
      <c r="AY236" s="17" t="s">
        <v>145</v>
      </c>
      <c r="BE236" s="152">
        <f t="shared" si="34"/>
        <v>0</v>
      </c>
      <c r="BF236" s="152">
        <f t="shared" si="35"/>
        <v>0</v>
      </c>
      <c r="BG236" s="152">
        <f t="shared" si="36"/>
        <v>0</v>
      </c>
      <c r="BH236" s="152">
        <f t="shared" si="37"/>
        <v>0</v>
      </c>
      <c r="BI236" s="152">
        <f t="shared" si="38"/>
        <v>0</v>
      </c>
      <c r="BJ236" s="17" t="s">
        <v>153</v>
      </c>
      <c r="BK236" s="152">
        <f t="shared" si="39"/>
        <v>0</v>
      </c>
      <c r="BL236" s="17" t="s">
        <v>152</v>
      </c>
      <c r="BM236" s="151" t="s">
        <v>1853</v>
      </c>
    </row>
    <row r="237" spans="2:65" s="1" customFormat="1" ht="16.5" customHeight="1">
      <c r="B237" s="32"/>
      <c r="C237" s="181" t="s">
        <v>1160</v>
      </c>
      <c r="D237" s="181" t="s">
        <v>435</v>
      </c>
      <c r="E237" s="182" t="s">
        <v>1659</v>
      </c>
      <c r="F237" s="183" t="s">
        <v>1660</v>
      </c>
      <c r="G237" s="184" t="s">
        <v>238</v>
      </c>
      <c r="H237" s="185">
        <v>10</v>
      </c>
      <c r="I237" s="186"/>
      <c r="J237" s="187">
        <f t="shared" si="30"/>
        <v>0</v>
      </c>
      <c r="K237" s="188"/>
      <c r="L237" s="189"/>
      <c r="M237" s="190" t="s">
        <v>1</v>
      </c>
      <c r="N237" s="191" t="s">
        <v>41</v>
      </c>
      <c r="P237" s="149">
        <f t="shared" si="31"/>
        <v>0</v>
      </c>
      <c r="Q237" s="149">
        <v>0</v>
      </c>
      <c r="R237" s="149">
        <f t="shared" si="32"/>
        <v>0</v>
      </c>
      <c r="S237" s="149">
        <v>0</v>
      </c>
      <c r="T237" s="150">
        <f t="shared" si="33"/>
        <v>0</v>
      </c>
      <c r="AR237" s="151" t="s">
        <v>201</v>
      </c>
      <c r="AT237" s="151" t="s">
        <v>435</v>
      </c>
      <c r="AU237" s="151" t="s">
        <v>153</v>
      </c>
      <c r="AY237" s="17" t="s">
        <v>145</v>
      </c>
      <c r="BE237" s="152">
        <f t="shared" si="34"/>
        <v>0</v>
      </c>
      <c r="BF237" s="152">
        <f t="shared" si="35"/>
        <v>0</v>
      </c>
      <c r="BG237" s="152">
        <f t="shared" si="36"/>
        <v>0</v>
      </c>
      <c r="BH237" s="152">
        <f t="shared" si="37"/>
        <v>0</v>
      </c>
      <c r="BI237" s="152">
        <f t="shared" si="38"/>
        <v>0</v>
      </c>
      <c r="BJ237" s="17" t="s">
        <v>153</v>
      </c>
      <c r="BK237" s="152">
        <f t="shared" si="39"/>
        <v>0</v>
      </c>
      <c r="BL237" s="17" t="s">
        <v>152</v>
      </c>
      <c r="BM237" s="151" t="s">
        <v>1854</v>
      </c>
    </row>
    <row r="238" spans="2:65" s="1" customFormat="1" ht="16.5" customHeight="1">
      <c r="B238" s="32"/>
      <c r="C238" s="181" t="s">
        <v>1166</v>
      </c>
      <c r="D238" s="181" t="s">
        <v>435</v>
      </c>
      <c r="E238" s="182" t="s">
        <v>1661</v>
      </c>
      <c r="F238" s="183" t="s">
        <v>1662</v>
      </c>
      <c r="G238" s="184" t="s">
        <v>238</v>
      </c>
      <c r="H238" s="185">
        <v>10</v>
      </c>
      <c r="I238" s="186"/>
      <c r="J238" s="187">
        <f t="shared" si="30"/>
        <v>0</v>
      </c>
      <c r="K238" s="188"/>
      <c r="L238" s="189"/>
      <c r="M238" s="190" t="s">
        <v>1</v>
      </c>
      <c r="N238" s="191" t="s">
        <v>41</v>
      </c>
      <c r="P238" s="149">
        <f t="shared" si="31"/>
        <v>0</v>
      </c>
      <c r="Q238" s="149">
        <v>0</v>
      </c>
      <c r="R238" s="149">
        <f t="shared" si="32"/>
        <v>0</v>
      </c>
      <c r="S238" s="149">
        <v>0</v>
      </c>
      <c r="T238" s="150">
        <f t="shared" si="33"/>
        <v>0</v>
      </c>
      <c r="AR238" s="151" t="s">
        <v>201</v>
      </c>
      <c r="AT238" s="151" t="s">
        <v>435</v>
      </c>
      <c r="AU238" s="151" t="s">
        <v>153</v>
      </c>
      <c r="AY238" s="17" t="s">
        <v>145</v>
      </c>
      <c r="BE238" s="152">
        <f t="shared" si="34"/>
        <v>0</v>
      </c>
      <c r="BF238" s="152">
        <f t="shared" si="35"/>
        <v>0</v>
      </c>
      <c r="BG238" s="152">
        <f t="shared" si="36"/>
        <v>0</v>
      </c>
      <c r="BH238" s="152">
        <f t="shared" si="37"/>
        <v>0</v>
      </c>
      <c r="BI238" s="152">
        <f t="shared" si="38"/>
        <v>0</v>
      </c>
      <c r="BJ238" s="17" t="s">
        <v>153</v>
      </c>
      <c r="BK238" s="152">
        <f t="shared" si="39"/>
        <v>0</v>
      </c>
      <c r="BL238" s="17" t="s">
        <v>152</v>
      </c>
      <c r="BM238" s="151" t="s">
        <v>1855</v>
      </c>
    </row>
    <row r="239" spans="2:65" s="1" customFormat="1" ht="16.5" customHeight="1">
      <c r="B239" s="32"/>
      <c r="C239" s="181" t="s">
        <v>1171</v>
      </c>
      <c r="D239" s="181" t="s">
        <v>435</v>
      </c>
      <c r="E239" s="182" t="s">
        <v>1856</v>
      </c>
      <c r="F239" s="183" t="s">
        <v>1857</v>
      </c>
      <c r="G239" s="184" t="s">
        <v>162</v>
      </c>
      <c r="H239" s="185">
        <v>4</v>
      </c>
      <c r="I239" s="186"/>
      <c r="J239" s="187">
        <f t="shared" si="30"/>
        <v>0</v>
      </c>
      <c r="K239" s="188"/>
      <c r="L239" s="189"/>
      <c r="M239" s="190" t="s">
        <v>1</v>
      </c>
      <c r="N239" s="191" t="s">
        <v>41</v>
      </c>
      <c r="P239" s="149">
        <f t="shared" si="31"/>
        <v>0</v>
      </c>
      <c r="Q239" s="149">
        <v>0</v>
      </c>
      <c r="R239" s="149">
        <f t="shared" si="32"/>
        <v>0</v>
      </c>
      <c r="S239" s="149">
        <v>0</v>
      </c>
      <c r="T239" s="150">
        <f t="shared" si="33"/>
        <v>0</v>
      </c>
      <c r="AR239" s="151" t="s">
        <v>201</v>
      </c>
      <c r="AT239" s="151" t="s">
        <v>435</v>
      </c>
      <c r="AU239" s="151" t="s">
        <v>153</v>
      </c>
      <c r="AY239" s="17" t="s">
        <v>145</v>
      </c>
      <c r="BE239" s="152">
        <f t="shared" si="34"/>
        <v>0</v>
      </c>
      <c r="BF239" s="152">
        <f t="shared" si="35"/>
        <v>0</v>
      </c>
      <c r="BG239" s="152">
        <f t="shared" si="36"/>
        <v>0</v>
      </c>
      <c r="BH239" s="152">
        <f t="shared" si="37"/>
        <v>0</v>
      </c>
      <c r="BI239" s="152">
        <f t="shared" si="38"/>
        <v>0</v>
      </c>
      <c r="BJ239" s="17" t="s">
        <v>153</v>
      </c>
      <c r="BK239" s="152">
        <f t="shared" si="39"/>
        <v>0</v>
      </c>
      <c r="BL239" s="17" t="s">
        <v>152</v>
      </c>
      <c r="BM239" s="151" t="s">
        <v>1858</v>
      </c>
    </row>
    <row r="240" spans="2:65" s="1" customFormat="1" ht="16.5" customHeight="1">
      <c r="B240" s="32"/>
      <c r="C240" s="181" t="s">
        <v>1179</v>
      </c>
      <c r="D240" s="181" t="s">
        <v>435</v>
      </c>
      <c r="E240" s="182" t="s">
        <v>1859</v>
      </c>
      <c r="F240" s="183" t="s">
        <v>1860</v>
      </c>
      <c r="G240" s="184" t="s">
        <v>162</v>
      </c>
      <c r="H240" s="185">
        <v>2</v>
      </c>
      <c r="I240" s="186"/>
      <c r="J240" s="187">
        <f t="shared" si="30"/>
        <v>0</v>
      </c>
      <c r="K240" s="188"/>
      <c r="L240" s="189"/>
      <c r="M240" s="190" t="s">
        <v>1</v>
      </c>
      <c r="N240" s="191" t="s">
        <v>41</v>
      </c>
      <c r="P240" s="149">
        <f t="shared" si="31"/>
        <v>0</v>
      </c>
      <c r="Q240" s="149">
        <v>0</v>
      </c>
      <c r="R240" s="149">
        <f t="shared" si="32"/>
        <v>0</v>
      </c>
      <c r="S240" s="149">
        <v>0</v>
      </c>
      <c r="T240" s="150">
        <f t="shared" si="33"/>
        <v>0</v>
      </c>
      <c r="AR240" s="151" t="s">
        <v>201</v>
      </c>
      <c r="AT240" s="151" t="s">
        <v>435</v>
      </c>
      <c r="AU240" s="151" t="s">
        <v>153</v>
      </c>
      <c r="AY240" s="17" t="s">
        <v>145</v>
      </c>
      <c r="BE240" s="152">
        <f t="shared" si="34"/>
        <v>0</v>
      </c>
      <c r="BF240" s="152">
        <f t="shared" si="35"/>
        <v>0</v>
      </c>
      <c r="BG240" s="152">
        <f t="shared" si="36"/>
        <v>0</v>
      </c>
      <c r="BH240" s="152">
        <f t="shared" si="37"/>
        <v>0</v>
      </c>
      <c r="BI240" s="152">
        <f t="shared" si="38"/>
        <v>0</v>
      </c>
      <c r="BJ240" s="17" t="s">
        <v>153</v>
      </c>
      <c r="BK240" s="152">
        <f t="shared" si="39"/>
        <v>0</v>
      </c>
      <c r="BL240" s="17" t="s">
        <v>152</v>
      </c>
      <c r="BM240" s="151" t="s">
        <v>1861</v>
      </c>
    </row>
    <row r="241" spans="2:65" s="1" customFormat="1" ht="16.5" customHeight="1">
      <c r="B241" s="32"/>
      <c r="C241" s="181" t="s">
        <v>1184</v>
      </c>
      <c r="D241" s="181" t="s">
        <v>435</v>
      </c>
      <c r="E241" s="182" t="s">
        <v>1862</v>
      </c>
      <c r="F241" s="183" t="s">
        <v>1863</v>
      </c>
      <c r="G241" s="184" t="s">
        <v>162</v>
      </c>
      <c r="H241" s="185">
        <v>2</v>
      </c>
      <c r="I241" s="186"/>
      <c r="J241" s="187">
        <f t="shared" si="30"/>
        <v>0</v>
      </c>
      <c r="K241" s="188"/>
      <c r="L241" s="189"/>
      <c r="M241" s="190" t="s">
        <v>1</v>
      </c>
      <c r="N241" s="191" t="s">
        <v>41</v>
      </c>
      <c r="P241" s="149">
        <f t="shared" si="31"/>
        <v>0</v>
      </c>
      <c r="Q241" s="149">
        <v>0</v>
      </c>
      <c r="R241" s="149">
        <f t="shared" si="32"/>
        <v>0</v>
      </c>
      <c r="S241" s="149">
        <v>0</v>
      </c>
      <c r="T241" s="150">
        <f t="shared" si="33"/>
        <v>0</v>
      </c>
      <c r="AR241" s="151" t="s">
        <v>201</v>
      </c>
      <c r="AT241" s="151" t="s">
        <v>435</v>
      </c>
      <c r="AU241" s="151" t="s">
        <v>153</v>
      </c>
      <c r="AY241" s="17" t="s">
        <v>145</v>
      </c>
      <c r="BE241" s="152">
        <f t="shared" si="34"/>
        <v>0</v>
      </c>
      <c r="BF241" s="152">
        <f t="shared" si="35"/>
        <v>0</v>
      </c>
      <c r="BG241" s="152">
        <f t="shared" si="36"/>
        <v>0</v>
      </c>
      <c r="BH241" s="152">
        <f t="shared" si="37"/>
        <v>0</v>
      </c>
      <c r="BI241" s="152">
        <f t="shared" si="38"/>
        <v>0</v>
      </c>
      <c r="BJ241" s="17" t="s">
        <v>153</v>
      </c>
      <c r="BK241" s="152">
        <f t="shared" si="39"/>
        <v>0</v>
      </c>
      <c r="BL241" s="17" t="s">
        <v>152</v>
      </c>
      <c r="BM241" s="151" t="s">
        <v>1864</v>
      </c>
    </row>
    <row r="242" spans="2:65" s="1" customFormat="1" ht="16.5" customHeight="1">
      <c r="B242" s="32"/>
      <c r="C242" s="181" t="s">
        <v>1188</v>
      </c>
      <c r="D242" s="181" t="s">
        <v>435</v>
      </c>
      <c r="E242" s="182" t="s">
        <v>1865</v>
      </c>
      <c r="F242" s="183" t="s">
        <v>1866</v>
      </c>
      <c r="G242" s="184" t="s">
        <v>162</v>
      </c>
      <c r="H242" s="185">
        <v>1</v>
      </c>
      <c r="I242" s="186"/>
      <c r="J242" s="187">
        <f t="shared" si="30"/>
        <v>0</v>
      </c>
      <c r="K242" s="188"/>
      <c r="L242" s="189"/>
      <c r="M242" s="190" t="s">
        <v>1</v>
      </c>
      <c r="N242" s="191" t="s">
        <v>41</v>
      </c>
      <c r="P242" s="149">
        <f t="shared" si="31"/>
        <v>0</v>
      </c>
      <c r="Q242" s="149">
        <v>0</v>
      </c>
      <c r="R242" s="149">
        <f t="shared" si="32"/>
        <v>0</v>
      </c>
      <c r="S242" s="149">
        <v>0</v>
      </c>
      <c r="T242" s="150">
        <f t="shared" si="33"/>
        <v>0</v>
      </c>
      <c r="AR242" s="151" t="s">
        <v>201</v>
      </c>
      <c r="AT242" s="151" t="s">
        <v>435</v>
      </c>
      <c r="AU242" s="151" t="s">
        <v>153</v>
      </c>
      <c r="AY242" s="17" t="s">
        <v>145</v>
      </c>
      <c r="BE242" s="152">
        <f t="shared" si="34"/>
        <v>0</v>
      </c>
      <c r="BF242" s="152">
        <f t="shared" si="35"/>
        <v>0</v>
      </c>
      <c r="BG242" s="152">
        <f t="shared" si="36"/>
        <v>0</v>
      </c>
      <c r="BH242" s="152">
        <f t="shared" si="37"/>
        <v>0</v>
      </c>
      <c r="BI242" s="152">
        <f t="shared" si="38"/>
        <v>0</v>
      </c>
      <c r="BJ242" s="17" t="s">
        <v>153</v>
      </c>
      <c r="BK242" s="152">
        <f t="shared" si="39"/>
        <v>0</v>
      </c>
      <c r="BL242" s="17" t="s">
        <v>152</v>
      </c>
      <c r="BM242" s="151" t="s">
        <v>1867</v>
      </c>
    </row>
    <row r="243" spans="2:65" s="1" customFormat="1" ht="16.5" customHeight="1">
      <c r="B243" s="32"/>
      <c r="C243" s="181" t="s">
        <v>1195</v>
      </c>
      <c r="D243" s="181" t="s">
        <v>435</v>
      </c>
      <c r="E243" s="182" t="s">
        <v>1868</v>
      </c>
      <c r="F243" s="183" t="s">
        <v>1869</v>
      </c>
      <c r="G243" s="184" t="s">
        <v>162</v>
      </c>
      <c r="H243" s="185">
        <v>3</v>
      </c>
      <c r="I243" s="186"/>
      <c r="J243" s="187">
        <f t="shared" si="30"/>
        <v>0</v>
      </c>
      <c r="K243" s="188"/>
      <c r="L243" s="189"/>
      <c r="M243" s="190" t="s">
        <v>1</v>
      </c>
      <c r="N243" s="191" t="s">
        <v>41</v>
      </c>
      <c r="P243" s="149">
        <f t="shared" si="31"/>
        <v>0</v>
      </c>
      <c r="Q243" s="149">
        <v>0</v>
      </c>
      <c r="R243" s="149">
        <f t="shared" si="32"/>
        <v>0</v>
      </c>
      <c r="S243" s="149">
        <v>0</v>
      </c>
      <c r="T243" s="150">
        <f t="shared" si="33"/>
        <v>0</v>
      </c>
      <c r="AR243" s="151" t="s">
        <v>201</v>
      </c>
      <c r="AT243" s="151" t="s">
        <v>435</v>
      </c>
      <c r="AU243" s="151" t="s">
        <v>153</v>
      </c>
      <c r="AY243" s="17" t="s">
        <v>145</v>
      </c>
      <c r="BE243" s="152">
        <f t="shared" si="34"/>
        <v>0</v>
      </c>
      <c r="BF243" s="152">
        <f t="shared" si="35"/>
        <v>0</v>
      </c>
      <c r="BG243" s="152">
        <f t="shared" si="36"/>
        <v>0</v>
      </c>
      <c r="BH243" s="152">
        <f t="shared" si="37"/>
        <v>0</v>
      </c>
      <c r="BI243" s="152">
        <f t="shared" si="38"/>
        <v>0</v>
      </c>
      <c r="BJ243" s="17" t="s">
        <v>153</v>
      </c>
      <c r="BK243" s="152">
        <f t="shared" si="39"/>
        <v>0</v>
      </c>
      <c r="BL243" s="17" t="s">
        <v>152</v>
      </c>
      <c r="BM243" s="151" t="s">
        <v>1870</v>
      </c>
    </row>
    <row r="244" spans="2:65" s="1" customFormat="1" ht="16.5" customHeight="1">
      <c r="B244" s="32"/>
      <c r="C244" s="181" t="s">
        <v>1201</v>
      </c>
      <c r="D244" s="181" t="s">
        <v>435</v>
      </c>
      <c r="E244" s="182" t="s">
        <v>1871</v>
      </c>
      <c r="F244" s="183" t="s">
        <v>1872</v>
      </c>
      <c r="G244" s="184" t="s">
        <v>162</v>
      </c>
      <c r="H244" s="185">
        <v>1</v>
      </c>
      <c r="I244" s="186"/>
      <c r="J244" s="187">
        <f t="shared" si="30"/>
        <v>0</v>
      </c>
      <c r="K244" s="188"/>
      <c r="L244" s="189"/>
      <c r="M244" s="190" t="s">
        <v>1</v>
      </c>
      <c r="N244" s="191" t="s">
        <v>41</v>
      </c>
      <c r="P244" s="149">
        <f t="shared" si="31"/>
        <v>0</v>
      </c>
      <c r="Q244" s="149">
        <v>0</v>
      </c>
      <c r="R244" s="149">
        <f t="shared" si="32"/>
        <v>0</v>
      </c>
      <c r="S244" s="149">
        <v>0</v>
      </c>
      <c r="T244" s="150">
        <f t="shared" si="33"/>
        <v>0</v>
      </c>
      <c r="AR244" s="151" t="s">
        <v>201</v>
      </c>
      <c r="AT244" s="151" t="s">
        <v>435</v>
      </c>
      <c r="AU244" s="151" t="s">
        <v>153</v>
      </c>
      <c r="AY244" s="17" t="s">
        <v>145</v>
      </c>
      <c r="BE244" s="152">
        <f t="shared" si="34"/>
        <v>0</v>
      </c>
      <c r="BF244" s="152">
        <f t="shared" si="35"/>
        <v>0</v>
      </c>
      <c r="BG244" s="152">
        <f t="shared" si="36"/>
        <v>0</v>
      </c>
      <c r="BH244" s="152">
        <f t="shared" si="37"/>
        <v>0</v>
      </c>
      <c r="BI244" s="152">
        <f t="shared" si="38"/>
        <v>0</v>
      </c>
      <c r="BJ244" s="17" t="s">
        <v>153</v>
      </c>
      <c r="BK244" s="152">
        <f t="shared" si="39"/>
        <v>0</v>
      </c>
      <c r="BL244" s="17" t="s">
        <v>152</v>
      </c>
      <c r="BM244" s="151" t="s">
        <v>1873</v>
      </c>
    </row>
    <row r="245" spans="2:65" s="1" customFormat="1" ht="16.5" customHeight="1">
      <c r="B245" s="32"/>
      <c r="C245" s="139" t="s">
        <v>1236</v>
      </c>
      <c r="D245" s="139" t="s">
        <v>148</v>
      </c>
      <c r="E245" s="140" t="s">
        <v>1874</v>
      </c>
      <c r="F245" s="141" t="s">
        <v>1875</v>
      </c>
      <c r="G245" s="142" t="s">
        <v>162</v>
      </c>
      <c r="H245" s="143">
        <v>1</v>
      </c>
      <c r="I245" s="144"/>
      <c r="J245" s="145">
        <f t="shared" si="30"/>
        <v>0</v>
      </c>
      <c r="K245" s="146"/>
      <c r="L245" s="32"/>
      <c r="M245" s="147" t="s">
        <v>1</v>
      </c>
      <c r="N245" s="148" t="s">
        <v>41</v>
      </c>
      <c r="P245" s="149">
        <f t="shared" si="31"/>
        <v>0</v>
      </c>
      <c r="Q245" s="149">
        <v>0</v>
      </c>
      <c r="R245" s="149">
        <f t="shared" si="32"/>
        <v>0</v>
      </c>
      <c r="S245" s="149">
        <v>0</v>
      </c>
      <c r="T245" s="150">
        <f t="shared" si="33"/>
        <v>0</v>
      </c>
      <c r="AR245" s="151" t="s">
        <v>152</v>
      </c>
      <c r="AT245" s="151" t="s">
        <v>148</v>
      </c>
      <c r="AU245" s="151" t="s">
        <v>153</v>
      </c>
      <c r="AY245" s="17" t="s">
        <v>145</v>
      </c>
      <c r="BE245" s="152">
        <f t="shared" si="34"/>
        <v>0</v>
      </c>
      <c r="BF245" s="152">
        <f t="shared" si="35"/>
        <v>0</v>
      </c>
      <c r="BG245" s="152">
        <f t="shared" si="36"/>
        <v>0</v>
      </c>
      <c r="BH245" s="152">
        <f t="shared" si="37"/>
        <v>0</v>
      </c>
      <c r="BI245" s="152">
        <f t="shared" si="38"/>
        <v>0</v>
      </c>
      <c r="BJ245" s="17" t="s">
        <v>153</v>
      </c>
      <c r="BK245" s="152">
        <f t="shared" si="39"/>
        <v>0</v>
      </c>
      <c r="BL245" s="17" t="s">
        <v>152</v>
      </c>
      <c r="BM245" s="151" t="s">
        <v>1876</v>
      </c>
    </row>
    <row r="246" spans="2:65" s="11" customFormat="1" ht="22.9" customHeight="1">
      <c r="B246" s="127"/>
      <c r="D246" s="128" t="s">
        <v>74</v>
      </c>
      <c r="E246" s="137" t="s">
        <v>1877</v>
      </c>
      <c r="F246" s="137" t="s">
        <v>1878</v>
      </c>
      <c r="I246" s="130"/>
      <c r="J246" s="138">
        <f>BK246</f>
        <v>0</v>
      </c>
      <c r="L246" s="127"/>
      <c r="M246" s="132"/>
      <c r="P246" s="133">
        <f>SUM(P247:P273)</f>
        <v>0</v>
      </c>
      <c r="R246" s="133">
        <f>SUM(R247:R273)</f>
        <v>0</v>
      </c>
      <c r="T246" s="134">
        <f>SUM(T247:T273)</f>
        <v>0</v>
      </c>
      <c r="AR246" s="128" t="s">
        <v>83</v>
      </c>
      <c r="AT246" s="135" t="s">
        <v>74</v>
      </c>
      <c r="AU246" s="135" t="s">
        <v>83</v>
      </c>
      <c r="AY246" s="128" t="s">
        <v>145</v>
      </c>
      <c r="BK246" s="136">
        <f>SUM(BK247:BK273)</f>
        <v>0</v>
      </c>
    </row>
    <row r="247" spans="2:65" s="1" customFormat="1" ht="16.5" customHeight="1">
      <c r="B247" s="32"/>
      <c r="C247" s="181" t="s">
        <v>1241</v>
      </c>
      <c r="D247" s="181" t="s">
        <v>435</v>
      </c>
      <c r="E247" s="182" t="s">
        <v>1879</v>
      </c>
      <c r="F247" s="183" t="s">
        <v>1880</v>
      </c>
      <c r="G247" s="184" t="s">
        <v>162</v>
      </c>
      <c r="H247" s="185">
        <v>1</v>
      </c>
      <c r="I247" s="186"/>
      <c r="J247" s="187">
        <f t="shared" ref="J247:J273" si="40">ROUND(I247*H247,2)</f>
        <v>0</v>
      </c>
      <c r="K247" s="188"/>
      <c r="L247" s="189"/>
      <c r="M247" s="190" t="s">
        <v>1</v>
      </c>
      <c r="N247" s="191" t="s">
        <v>41</v>
      </c>
      <c r="P247" s="149">
        <f t="shared" ref="P247:P273" si="41">O247*H247</f>
        <v>0</v>
      </c>
      <c r="Q247" s="149">
        <v>0</v>
      </c>
      <c r="R247" s="149">
        <f t="shared" ref="R247:R273" si="42">Q247*H247</f>
        <v>0</v>
      </c>
      <c r="S247" s="149">
        <v>0</v>
      </c>
      <c r="T247" s="150">
        <f t="shared" ref="T247:T273" si="43">S247*H247</f>
        <v>0</v>
      </c>
      <c r="AR247" s="151" t="s">
        <v>201</v>
      </c>
      <c r="AT247" s="151" t="s">
        <v>435</v>
      </c>
      <c r="AU247" s="151" t="s">
        <v>153</v>
      </c>
      <c r="AY247" s="17" t="s">
        <v>145</v>
      </c>
      <c r="BE247" s="152">
        <f t="shared" ref="BE247:BE273" si="44">IF(N247="základná",J247,0)</f>
        <v>0</v>
      </c>
      <c r="BF247" s="152">
        <f t="shared" ref="BF247:BF273" si="45">IF(N247="znížená",J247,0)</f>
        <v>0</v>
      </c>
      <c r="BG247" s="152">
        <f t="shared" ref="BG247:BG273" si="46">IF(N247="zákl. prenesená",J247,0)</f>
        <v>0</v>
      </c>
      <c r="BH247" s="152">
        <f t="shared" ref="BH247:BH273" si="47">IF(N247="zníž. prenesená",J247,0)</f>
        <v>0</v>
      </c>
      <c r="BI247" s="152">
        <f t="shared" ref="BI247:BI273" si="48">IF(N247="nulová",J247,0)</f>
        <v>0</v>
      </c>
      <c r="BJ247" s="17" t="s">
        <v>153</v>
      </c>
      <c r="BK247" s="152">
        <f t="shared" ref="BK247:BK273" si="49">ROUND(I247*H247,2)</f>
        <v>0</v>
      </c>
      <c r="BL247" s="17" t="s">
        <v>152</v>
      </c>
      <c r="BM247" s="151" t="s">
        <v>1881</v>
      </c>
    </row>
    <row r="248" spans="2:65" s="1" customFormat="1" ht="16.5" customHeight="1">
      <c r="B248" s="32"/>
      <c r="C248" s="181" t="s">
        <v>1248</v>
      </c>
      <c r="D248" s="181" t="s">
        <v>435</v>
      </c>
      <c r="E248" s="182" t="s">
        <v>1882</v>
      </c>
      <c r="F248" s="183" t="s">
        <v>1883</v>
      </c>
      <c r="G248" s="184" t="s">
        <v>162</v>
      </c>
      <c r="H248" s="185">
        <v>1</v>
      </c>
      <c r="I248" s="186"/>
      <c r="J248" s="187">
        <f t="shared" si="40"/>
        <v>0</v>
      </c>
      <c r="K248" s="188"/>
      <c r="L248" s="189"/>
      <c r="M248" s="190" t="s">
        <v>1</v>
      </c>
      <c r="N248" s="191" t="s">
        <v>41</v>
      </c>
      <c r="P248" s="149">
        <f t="shared" si="41"/>
        <v>0</v>
      </c>
      <c r="Q248" s="149">
        <v>0</v>
      </c>
      <c r="R248" s="149">
        <f t="shared" si="42"/>
        <v>0</v>
      </c>
      <c r="S248" s="149">
        <v>0</v>
      </c>
      <c r="T248" s="150">
        <f t="shared" si="43"/>
        <v>0</v>
      </c>
      <c r="AR248" s="151" t="s">
        <v>201</v>
      </c>
      <c r="AT248" s="151" t="s">
        <v>435</v>
      </c>
      <c r="AU248" s="151" t="s">
        <v>153</v>
      </c>
      <c r="AY248" s="17" t="s">
        <v>145</v>
      </c>
      <c r="BE248" s="152">
        <f t="shared" si="44"/>
        <v>0</v>
      </c>
      <c r="BF248" s="152">
        <f t="shared" si="45"/>
        <v>0</v>
      </c>
      <c r="BG248" s="152">
        <f t="shared" si="46"/>
        <v>0</v>
      </c>
      <c r="BH248" s="152">
        <f t="shared" si="47"/>
        <v>0</v>
      </c>
      <c r="BI248" s="152">
        <f t="shared" si="48"/>
        <v>0</v>
      </c>
      <c r="BJ248" s="17" t="s">
        <v>153</v>
      </c>
      <c r="BK248" s="152">
        <f t="shared" si="49"/>
        <v>0</v>
      </c>
      <c r="BL248" s="17" t="s">
        <v>152</v>
      </c>
      <c r="BM248" s="151" t="s">
        <v>1884</v>
      </c>
    </row>
    <row r="249" spans="2:65" s="1" customFormat="1" ht="16.5" customHeight="1">
      <c r="B249" s="32"/>
      <c r="C249" s="181" t="s">
        <v>1259</v>
      </c>
      <c r="D249" s="181" t="s">
        <v>435</v>
      </c>
      <c r="E249" s="182" t="s">
        <v>1885</v>
      </c>
      <c r="F249" s="183" t="s">
        <v>1886</v>
      </c>
      <c r="G249" s="184" t="s">
        <v>162</v>
      </c>
      <c r="H249" s="185">
        <v>1</v>
      </c>
      <c r="I249" s="186"/>
      <c r="J249" s="187">
        <f t="shared" si="40"/>
        <v>0</v>
      </c>
      <c r="K249" s="188"/>
      <c r="L249" s="189"/>
      <c r="M249" s="190" t="s">
        <v>1</v>
      </c>
      <c r="N249" s="191" t="s">
        <v>41</v>
      </c>
      <c r="P249" s="149">
        <f t="shared" si="41"/>
        <v>0</v>
      </c>
      <c r="Q249" s="149">
        <v>0</v>
      </c>
      <c r="R249" s="149">
        <f t="shared" si="42"/>
        <v>0</v>
      </c>
      <c r="S249" s="149">
        <v>0</v>
      </c>
      <c r="T249" s="150">
        <f t="shared" si="43"/>
        <v>0</v>
      </c>
      <c r="AR249" s="151" t="s">
        <v>201</v>
      </c>
      <c r="AT249" s="151" t="s">
        <v>435</v>
      </c>
      <c r="AU249" s="151" t="s">
        <v>153</v>
      </c>
      <c r="AY249" s="17" t="s">
        <v>145</v>
      </c>
      <c r="BE249" s="152">
        <f t="shared" si="44"/>
        <v>0</v>
      </c>
      <c r="BF249" s="152">
        <f t="shared" si="45"/>
        <v>0</v>
      </c>
      <c r="BG249" s="152">
        <f t="shared" si="46"/>
        <v>0</v>
      </c>
      <c r="BH249" s="152">
        <f t="shared" si="47"/>
        <v>0</v>
      </c>
      <c r="BI249" s="152">
        <f t="shared" si="48"/>
        <v>0</v>
      </c>
      <c r="BJ249" s="17" t="s">
        <v>153</v>
      </c>
      <c r="BK249" s="152">
        <f t="shared" si="49"/>
        <v>0</v>
      </c>
      <c r="BL249" s="17" t="s">
        <v>152</v>
      </c>
      <c r="BM249" s="151" t="s">
        <v>1887</v>
      </c>
    </row>
    <row r="250" spans="2:65" s="1" customFormat="1" ht="16.5" customHeight="1">
      <c r="B250" s="32"/>
      <c r="C250" s="181" t="s">
        <v>1264</v>
      </c>
      <c r="D250" s="181" t="s">
        <v>435</v>
      </c>
      <c r="E250" s="182" t="s">
        <v>1888</v>
      </c>
      <c r="F250" s="183" t="s">
        <v>1889</v>
      </c>
      <c r="G250" s="184" t="s">
        <v>162</v>
      </c>
      <c r="H250" s="185">
        <v>1</v>
      </c>
      <c r="I250" s="186"/>
      <c r="J250" s="187">
        <f t="shared" si="40"/>
        <v>0</v>
      </c>
      <c r="K250" s="188"/>
      <c r="L250" s="189"/>
      <c r="M250" s="190" t="s">
        <v>1</v>
      </c>
      <c r="N250" s="191" t="s">
        <v>41</v>
      </c>
      <c r="P250" s="149">
        <f t="shared" si="41"/>
        <v>0</v>
      </c>
      <c r="Q250" s="149">
        <v>0</v>
      </c>
      <c r="R250" s="149">
        <f t="shared" si="42"/>
        <v>0</v>
      </c>
      <c r="S250" s="149">
        <v>0</v>
      </c>
      <c r="T250" s="150">
        <f t="shared" si="43"/>
        <v>0</v>
      </c>
      <c r="AR250" s="151" t="s">
        <v>201</v>
      </c>
      <c r="AT250" s="151" t="s">
        <v>435</v>
      </c>
      <c r="AU250" s="151" t="s">
        <v>153</v>
      </c>
      <c r="AY250" s="17" t="s">
        <v>145</v>
      </c>
      <c r="BE250" s="152">
        <f t="shared" si="44"/>
        <v>0</v>
      </c>
      <c r="BF250" s="152">
        <f t="shared" si="45"/>
        <v>0</v>
      </c>
      <c r="BG250" s="152">
        <f t="shared" si="46"/>
        <v>0</v>
      </c>
      <c r="BH250" s="152">
        <f t="shared" si="47"/>
        <v>0</v>
      </c>
      <c r="BI250" s="152">
        <f t="shared" si="48"/>
        <v>0</v>
      </c>
      <c r="BJ250" s="17" t="s">
        <v>153</v>
      </c>
      <c r="BK250" s="152">
        <f t="shared" si="49"/>
        <v>0</v>
      </c>
      <c r="BL250" s="17" t="s">
        <v>152</v>
      </c>
      <c r="BM250" s="151" t="s">
        <v>1890</v>
      </c>
    </row>
    <row r="251" spans="2:65" s="1" customFormat="1" ht="16.5" customHeight="1">
      <c r="B251" s="32"/>
      <c r="C251" s="181" t="s">
        <v>1269</v>
      </c>
      <c r="D251" s="181" t="s">
        <v>435</v>
      </c>
      <c r="E251" s="182" t="s">
        <v>1891</v>
      </c>
      <c r="F251" s="183" t="s">
        <v>1892</v>
      </c>
      <c r="G251" s="184" t="s">
        <v>162</v>
      </c>
      <c r="H251" s="185">
        <v>3</v>
      </c>
      <c r="I251" s="186"/>
      <c r="J251" s="187">
        <f t="shared" si="40"/>
        <v>0</v>
      </c>
      <c r="K251" s="188"/>
      <c r="L251" s="189"/>
      <c r="M251" s="190" t="s">
        <v>1</v>
      </c>
      <c r="N251" s="191" t="s">
        <v>41</v>
      </c>
      <c r="P251" s="149">
        <f t="shared" si="41"/>
        <v>0</v>
      </c>
      <c r="Q251" s="149">
        <v>0</v>
      </c>
      <c r="R251" s="149">
        <f t="shared" si="42"/>
        <v>0</v>
      </c>
      <c r="S251" s="149">
        <v>0</v>
      </c>
      <c r="T251" s="150">
        <f t="shared" si="43"/>
        <v>0</v>
      </c>
      <c r="AR251" s="151" t="s">
        <v>201</v>
      </c>
      <c r="AT251" s="151" t="s">
        <v>435</v>
      </c>
      <c r="AU251" s="151" t="s">
        <v>153</v>
      </c>
      <c r="AY251" s="17" t="s">
        <v>145</v>
      </c>
      <c r="BE251" s="152">
        <f t="shared" si="44"/>
        <v>0</v>
      </c>
      <c r="BF251" s="152">
        <f t="shared" si="45"/>
        <v>0</v>
      </c>
      <c r="BG251" s="152">
        <f t="shared" si="46"/>
        <v>0</v>
      </c>
      <c r="BH251" s="152">
        <f t="shared" si="47"/>
        <v>0</v>
      </c>
      <c r="BI251" s="152">
        <f t="shared" si="48"/>
        <v>0</v>
      </c>
      <c r="BJ251" s="17" t="s">
        <v>153</v>
      </c>
      <c r="BK251" s="152">
        <f t="shared" si="49"/>
        <v>0</v>
      </c>
      <c r="BL251" s="17" t="s">
        <v>152</v>
      </c>
      <c r="BM251" s="151" t="s">
        <v>1893</v>
      </c>
    </row>
    <row r="252" spans="2:65" s="1" customFormat="1" ht="16.5" customHeight="1">
      <c r="B252" s="32"/>
      <c r="C252" s="181" t="s">
        <v>1273</v>
      </c>
      <c r="D252" s="181" t="s">
        <v>435</v>
      </c>
      <c r="E252" s="182" t="s">
        <v>1894</v>
      </c>
      <c r="F252" s="183" t="s">
        <v>1895</v>
      </c>
      <c r="G252" s="184" t="s">
        <v>162</v>
      </c>
      <c r="H252" s="185">
        <v>1</v>
      </c>
      <c r="I252" s="186"/>
      <c r="J252" s="187">
        <f t="shared" si="40"/>
        <v>0</v>
      </c>
      <c r="K252" s="188"/>
      <c r="L252" s="189"/>
      <c r="M252" s="190" t="s">
        <v>1</v>
      </c>
      <c r="N252" s="191" t="s">
        <v>41</v>
      </c>
      <c r="P252" s="149">
        <f t="shared" si="41"/>
        <v>0</v>
      </c>
      <c r="Q252" s="149">
        <v>0</v>
      </c>
      <c r="R252" s="149">
        <f t="shared" si="42"/>
        <v>0</v>
      </c>
      <c r="S252" s="149">
        <v>0</v>
      </c>
      <c r="T252" s="150">
        <f t="shared" si="43"/>
        <v>0</v>
      </c>
      <c r="AR252" s="151" t="s">
        <v>201</v>
      </c>
      <c r="AT252" s="151" t="s">
        <v>435</v>
      </c>
      <c r="AU252" s="151" t="s">
        <v>153</v>
      </c>
      <c r="AY252" s="17" t="s">
        <v>145</v>
      </c>
      <c r="BE252" s="152">
        <f t="shared" si="44"/>
        <v>0</v>
      </c>
      <c r="BF252" s="152">
        <f t="shared" si="45"/>
        <v>0</v>
      </c>
      <c r="BG252" s="152">
        <f t="shared" si="46"/>
        <v>0</v>
      </c>
      <c r="BH252" s="152">
        <f t="shared" si="47"/>
        <v>0</v>
      </c>
      <c r="BI252" s="152">
        <f t="shared" si="48"/>
        <v>0</v>
      </c>
      <c r="BJ252" s="17" t="s">
        <v>153</v>
      </c>
      <c r="BK252" s="152">
        <f t="shared" si="49"/>
        <v>0</v>
      </c>
      <c r="BL252" s="17" t="s">
        <v>152</v>
      </c>
      <c r="BM252" s="151" t="s">
        <v>1896</v>
      </c>
    </row>
    <row r="253" spans="2:65" s="1" customFormat="1" ht="16.5" customHeight="1">
      <c r="B253" s="32"/>
      <c r="C253" s="181" t="s">
        <v>1279</v>
      </c>
      <c r="D253" s="181" t="s">
        <v>435</v>
      </c>
      <c r="E253" s="182" t="s">
        <v>1897</v>
      </c>
      <c r="F253" s="183" t="s">
        <v>1898</v>
      </c>
      <c r="G253" s="184" t="s">
        <v>162</v>
      </c>
      <c r="H253" s="185">
        <v>2</v>
      </c>
      <c r="I253" s="186"/>
      <c r="J253" s="187">
        <f t="shared" si="40"/>
        <v>0</v>
      </c>
      <c r="K253" s="188"/>
      <c r="L253" s="189"/>
      <c r="M253" s="190" t="s">
        <v>1</v>
      </c>
      <c r="N253" s="191" t="s">
        <v>41</v>
      </c>
      <c r="P253" s="149">
        <f t="shared" si="41"/>
        <v>0</v>
      </c>
      <c r="Q253" s="149">
        <v>0</v>
      </c>
      <c r="R253" s="149">
        <f t="shared" si="42"/>
        <v>0</v>
      </c>
      <c r="S253" s="149">
        <v>0</v>
      </c>
      <c r="T253" s="150">
        <f t="shared" si="43"/>
        <v>0</v>
      </c>
      <c r="AR253" s="151" t="s">
        <v>201</v>
      </c>
      <c r="AT253" s="151" t="s">
        <v>435</v>
      </c>
      <c r="AU253" s="151" t="s">
        <v>153</v>
      </c>
      <c r="AY253" s="17" t="s">
        <v>145</v>
      </c>
      <c r="BE253" s="152">
        <f t="shared" si="44"/>
        <v>0</v>
      </c>
      <c r="BF253" s="152">
        <f t="shared" si="45"/>
        <v>0</v>
      </c>
      <c r="BG253" s="152">
        <f t="shared" si="46"/>
        <v>0</v>
      </c>
      <c r="BH253" s="152">
        <f t="shared" si="47"/>
        <v>0</v>
      </c>
      <c r="BI253" s="152">
        <f t="shared" si="48"/>
        <v>0</v>
      </c>
      <c r="BJ253" s="17" t="s">
        <v>153</v>
      </c>
      <c r="BK253" s="152">
        <f t="shared" si="49"/>
        <v>0</v>
      </c>
      <c r="BL253" s="17" t="s">
        <v>152</v>
      </c>
      <c r="BM253" s="151" t="s">
        <v>1899</v>
      </c>
    </row>
    <row r="254" spans="2:65" s="1" customFormat="1" ht="16.5" customHeight="1">
      <c r="B254" s="32"/>
      <c r="C254" s="181" t="s">
        <v>1332</v>
      </c>
      <c r="D254" s="181" t="s">
        <v>435</v>
      </c>
      <c r="E254" s="182" t="s">
        <v>1900</v>
      </c>
      <c r="F254" s="183" t="s">
        <v>1901</v>
      </c>
      <c r="G254" s="184" t="s">
        <v>162</v>
      </c>
      <c r="H254" s="185">
        <v>6</v>
      </c>
      <c r="I254" s="186"/>
      <c r="J254" s="187">
        <f t="shared" si="40"/>
        <v>0</v>
      </c>
      <c r="K254" s="188"/>
      <c r="L254" s="189"/>
      <c r="M254" s="190" t="s">
        <v>1</v>
      </c>
      <c r="N254" s="191" t="s">
        <v>41</v>
      </c>
      <c r="P254" s="149">
        <f t="shared" si="41"/>
        <v>0</v>
      </c>
      <c r="Q254" s="149">
        <v>0</v>
      </c>
      <c r="R254" s="149">
        <f t="shared" si="42"/>
        <v>0</v>
      </c>
      <c r="S254" s="149">
        <v>0</v>
      </c>
      <c r="T254" s="150">
        <f t="shared" si="43"/>
        <v>0</v>
      </c>
      <c r="AR254" s="151" t="s">
        <v>201</v>
      </c>
      <c r="AT254" s="151" t="s">
        <v>435</v>
      </c>
      <c r="AU254" s="151" t="s">
        <v>153</v>
      </c>
      <c r="AY254" s="17" t="s">
        <v>145</v>
      </c>
      <c r="BE254" s="152">
        <f t="shared" si="44"/>
        <v>0</v>
      </c>
      <c r="BF254" s="152">
        <f t="shared" si="45"/>
        <v>0</v>
      </c>
      <c r="BG254" s="152">
        <f t="shared" si="46"/>
        <v>0</v>
      </c>
      <c r="BH254" s="152">
        <f t="shared" si="47"/>
        <v>0</v>
      </c>
      <c r="BI254" s="152">
        <f t="shared" si="48"/>
        <v>0</v>
      </c>
      <c r="BJ254" s="17" t="s">
        <v>153</v>
      </c>
      <c r="BK254" s="152">
        <f t="shared" si="49"/>
        <v>0</v>
      </c>
      <c r="BL254" s="17" t="s">
        <v>152</v>
      </c>
      <c r="BM254" s="151" t="s">
        <v>1902</v>
      </c>
    </row>
    <row r="255" spans="2:65" s="1" customFormat="1" ht="16.5" customHeight="1">
      <c r="B255" s="32"/>
      <c r="C255" s="181" t="s">
        <v>1337</v>
      </c>
      <c r="D255" s="181" t="s">
        <v>435</v>
      </c>
      <c r="E255" s="182" t="s">
        <v>1903</v>
      </c>
      <c r="F255" s="183" t="s">
        <v>1904</v>
      </c>
      <c r="G255" s="184" t="s">
        <v>162</v>
      </c>
      <c r="H255" s="185">
        <v>1</v>
      </c>
      <c r="I255" s="186"/>
      <c r="J255" s="187">
        <f t="shared" si="40"/>
        <v>0</v>
      </c>
      <c r="K255" s="188"/>
      <c r="L255" s="189"/>
      <c r="M255" s="190" t="s">
        <v>1</v>
      </c>
      <c r="N255" s="191" t="s">
        <v>41</v>
      </c>
      <c r="P255" s="149">
        <f t="shared" si="41"/>
        <v>0</v>
      </c>
      <c r="Q255" s="149">
        <v>0</v>
      </c>
      <c r="R255" s="149">
        <f t="shared" si="42"/>
        <v>0</v>
      </c>
      <c r="S255" s="149">
        <v>0</v>
      </c>
      <c r="T255" s="150">
        <f t="shared" si="43"/>
        <v>0</v>
      </c>
      <c r="AR255" s="151" t="s">
        <v>201</v>
      </c>
      <c r="AT255" s="151" t="s">
        <v>435</v>
      </c>
      <c r="AU255" s="151" t="s">
        <v>153</v>
      </c>
      <c r="AY255" s="17" t="s">
        <v>145</v>
      </c>
      <c r="BE255" s="152">
        <f t="shared" si="44"/>
        <v>0</v>
      </c>
      <c r="BF255" s="152">
        <f t="shared" si="45"/>
        <v>0</v>
      </c>
      <c r="BG255" s="152">
        <f t="shared" si="46"/>
        <v>0</v>
      </c>
      <c r="BH255" s="152">
        <f t="shared" si="47"/>
        <v>0</v>
      </c>
      <c r="BI255" s="152">
        <f t="shared" si="48"/>
        <v>0</v>
      </c>
      <c r="BJ255" s="17" t="s">
        <v>153</v>
      </c>
      <c r="BK255" s="152">
        <f t="shared" si="49"/>
        <v>0</v>
      </c>
      <c r="BL255" s="17" t="s">
        <v>152</v>
      </c>
      <c r="BM255" s="151" t="s">
        <v>1905</v>
      </c>
    </row>
    <row r="256" spans="2:65" s="1" customFormat="1" ht="16.5" customHeight="1">
      <c r="B256" s="32"/>
      <c r="C256" s="181" t="s">
        <v>1343</v>
      </c>
      <c r="D256" s="181" t="s">
        <v>435</v>
      </c>
      <c r="E256" s="182" t="s">
        <v>1906</v>
      </c>
      <c r="F256" s="183" t="s">
        <v>1907</v>
      </c>
      <c r="G256" s="184" t="s">
        <v>162</v>
      </c>
      <c r="H256" s="185">
        <v>1</v>
      </c>
      <c r="I256" s="186"/>
      <c r="J256" s="187">
        <f t="shared" si="40"/>
        <v>0</v>
      </c>
      <c r="K256" s="188"/>
      <c r="L256" s="189"/>
      <c r="M256" s="190" t="s">
        <v>1</v>
      </c>
      <c r="N256" s="191" t="s">
        <v>41</v>
      </c>
      <c r="P256" s="149">
        <f t="shared" si="41"/>
        <v>0</v>
      </c>
      <c r="Q256" s="149">
        <v>0</v>
      </c>
      <c r="R256" s="149">
        <f t="shared" si="42"/>
        <v>0</v>
      </c>
      <c r="S256" s="149">
        <v>0</v>
      </c>
      <c r="T256" s="150">
        <f t="shared" si="43"/>
        <v>0</v>
      </c>
      <c r="AR256" s="151" t="s">
        <v>201</v>
      </c>
      <c r="AT256" s="151" t="s">
        <v>435</v>
      </c>
      <c r="AU256" s="151" t="s">
        <v>153</v>
      </c>
      <c r="AY256" s="17" t="s">
        <v>145</v>
      </c>
      <c r="BE256" s="152">
        <f t="shared" si="44"/>
        <v>0</v>
      </c>
      <c r="BF256" s="152">
        <f t="shared" si="45"/>
        <v>0</v>
      </c>
      <c r="BG256" s="152">
        <f t="shared" si="46"/>
        <v>0</v>
      </c>
      <c r="BH256" s="152">
        <f t="shared" si="47"/>
        <v>0</v>
      </c>
      <c r="BI256" s="152">
        <f t="shared" si="48"/>
        <v>0</v>
      </c>
      <c r="BJ256" s="17" t="s">
        <v>153</v>
      </c>
      <c r="BK256" s="152">
        <f t="shared" si="49"/>
        <v>0</v>
      </c>
      <c r="BL256" s="17" t="s">
        <v>152</v>
      </c>
      <c r="BM256" s="151" t="s">
        <v>1908</v>
      </c>
    </row>
    <row r="257" spans="2:65" s="1" customFormat="1" ht="16.5" customHeight="1">
      <c r="B257" s="32"/>
      <c r="C257" s="181" t="s">
        <v>1348</v>
      </c>
      <c r="D257" s="181" t="s">
        <v>435</v>
      </c>
      <c r="E257" s="182" t="s">
        <v>1909</v>
      </c>
      <c r="F257" s="183" t="s">
        <v>1910</v>
      </c>
      <c r="G257" s="184" t="s">
        <v>162</v>
      </c>
      <c r="H257" s="185">
        <v>14</v>
      </c>
      <c r="I257" s="186"/>
      <c r="J257" s="187">
        <f t="shared" si="40"/>
        <v>0</v>
      </c>
      <c r="K257" s="188"/>
      <c r="L257" s="189"/>
      <c r="M257" s="190" t="s">
        <v>1</v>
      </c>
      <c r="N257" s="191" t="s">
        <v>41</v>
      </c>
      <c r="P257" s="149">
        <f t="shared" si="41"/>
        <v>0</v>
      </c>
      <c r="Q257" s="149">
        <v>0</v>
      </c>
      <c r="R257" s="149">
        <f t="shared" si="42"/>
        <v>0</v>
      </c>
      <c r="S257" s="149">
        <v>0</v>
      </c>
      <c r="T257" s="150">
        <f t="shared" si="43"/>
        <v>0</v>
      </c>
      <c r="AR257" s="151" t="s">
        <v>201</v>
      </c>
      <c r="AT257" s="151" t="s">
        <v>435</v>
      </c>
      <c r="AU257" s="151" t="s">
        <v>153</v>
      </c>
      <c r="AY257" s="17" t="s">
        <v>145</v>
      </c>
      <c r="BE257" s="152">
        <f t="shared" si="44"/>
        <v>0</v>
      </c>
      <c r="BF257" s="152">
        <f t="shared" si="45"/>
        <v>0</v>
      </c>
      <c r="BG257" s="152">
        <f t="shared" si="46"/>
        <v>0</v>
      </c>
      <c r="BH257" s="152">
        <f t="shared" si="47"/>
        <v>0</v>
      </c>
      <c r="BI257" s="152">
        <f t="shared" si="48"/>
        <v>0</v>
      </c>
      <c r="BJ257" s="17" t="s">
        <v>153</v>
      </c>
      <c r="BK257" s="152">
        <f t="shared" si="49"/>
        <v>0</v>
      </c>
      <c r="BL257" s="17" t="s">
        <v>152</v>
      </c>
      <c r="BM257" s="151" t="s">
        <v>1911</v>
      </c>
    </row>
    <row r="258" spans="2:65" s="1" customFormat="1" ht="16.5" customHeight="1">
      <c r="B258" s="32"/>
      <c r="C258" s="181" t="s">
        <v>1352</v>
      </c>
      <c r="D258" s="181" t="s">
        <v>435</v>
      </c>
      <c r="E258" s="182" t="s">
        <v>1912</v>
      </c>
      <c r="F258" s="183" t="s">
        <v>1913</v>
      </c>
      <c r="G258" s="184" t="s">
        <v>162</v>
      </c>
      <c r="H258" s="185">
        <v>2</v>
      </c>
      <c r="I258" s="186"/>
      <c r="J258" s="187">
        <f t="shared" si="40"/>
        <v>0</v>
      </c>
      <c r="K258" s="188"/>
      <c r="L258" s="189"/>
      <c r="M258" s="190" t="s">
        <v>1</v>
      </c>
      <c r="N258" s="191" t="s">
        <v>41</v>
      </c>
      <c r="P258" s="149">
        <f t="shared" si="41"/>
        <v>0</v>
      </c>
      <c r="Q258" s="149">
        <v>0</v>
      </c>
      <c r="R258" s="149">
        <f t="shared" si="42"/>
        <v>0</v>
      </c>
      <c r="S258" s="149">
        <v>0</v>
      </c>
      <c r="T258" s="150">
        <f t="shared" si="43"/>
        <v>0</v>
      </c>
      <c r="AR258" s="151" t="s">
        <v>201</v>
      </c>
      <c r="AT258" s="151" t="s">
        <v>435</v>
      </c>
      <c r="AU258" s="151" t="s">
        <v>153</v>
      </c>
      <c r="AY258" s="17" t="s">
        <v>145</v>
      </c>
      <c r="BE258" s="152">
        <f t="shared" si="44"/>
        <v>0</v>
      </c>
      <c r="BF258" s="152">
        <f t="shared" si="45"/>
        <v>0</v>
      </c>
      <c r="BG258" s="152">
        <f t="shared" si="46"/>
        <v>0</v>
      </c>
      <c r="BH258" s="152">
        <f t="shared" si="47"/>
        <v>0</v>
      </c>
      <c r="BI258" s="152">
        <f t="shared" si="48"/>
        <v>0</v>
      </c>
      <c r="BJ258" s="17" t="s">
        <v>153</v>
      </c>
      <c r="BK258" s="152">
        <f t="shared" si="49"/>
        <v>0</v>
      </c>
      <c r="BL258" s="17" t="s">
        <v>152</v>
      </c>
      <c r="BM258" s="151" t="s">
        <v>1914</v>
      </c>
    </row>
    <row r="259" spans="2:65" s="1" customFormat="1" ht="16.5" customHeight="1">
      <c r="B259" s="32"/>
      <c r="C259" s="181" t="s">
        <v>1357</v>
      </c>
      <c r="D259" s="181" t="s">
        <v>435</v>
      </c>
      <c r="E259" s="182" t="s">
        <v>1915</v>
      </c>
      <c r="F259" s="183" t="s">
        <v>1916</v>
      </c>
      <c r="G259" s="184" t="s">
        <v>162</v>
      </c>
      <c r="H259" s="185">
        <v>18</v>
      </c>
      <c r="I259" s="186"/>
      <c r="J259" s="187">
        <f t="shared" si="40"/>
        <v>0</v>
      </c>
      <c r="K259" s="188"/>
      <c r="L259" s="189"/>
      <c r="M259" s="190" t="s">
        <v>1</v>
      </c>
      <c r="N259" s="191" t="s">
        <v>41</v>
      </c>
      <c r="P259" s="149">
        <f t="shared" si="41"/>
        <v>0</v>
      </c>
      <c r="Q259" s="149">
        <v>0</v>
      </c>
      <c r="R259" s="149">
        <f t="shared" si="42"/>
        <v>0</v>
      </c>
      <c r="S259" s="149">
        <v>0</v>
      </c>
      <c r="T259" s="150">
        <f t="shared" si="43"/>
        <v>0</v>
      </c>
      <c r="AR259" s="151" t="s">
        <v>201</v>
      </c>
      <c r="AT259" s="151" t="s">
        <v>435</v>
      </c>
      <c r="AU259" s="151" t="s">
        <v>153</v>
      </c>
      <c r="AY259" s="17" t="s">
        <v>145</v>
      </c>
      <c r="BE259" s="152">
        <f t="shared" si="44"/>
        <v>0</v>
      </c>
      <c r="BF259" s="152">
        <f t="shared" si="45"/>
        <v>0</v>
      </c>
      <c r="BG259" s="152">
        <f t="shared" si="46"/>
        <v>0</v>
      </c>
      <c r="BH259" s="152">
        <f t="shared" si="47"/>
        <v>0</v>
      </c>
      <c r="BI259" s="152">
        <f t="shared" si="48"/>
        <v>0</v>
      </c>
      <c r="BJ259" s="17" t="s">
        <v>153</v>
      </c>
      <c r="BK259" s="152">
        <f t="shared" si="49"/>
        <v>0</v>
      </c>
      <c r="BL259" s="17" t="s">
        <v>152</v>
      </c>
      <c r="BM259" s="151" t="s">
        <v>1917</v>
      </c>
    </row>
    <row r="260" spans="2:65" s="1" customFormat="1" ht="16.5" customHeight="1">
      <c r="B260" s="32"/>
      <c r="C260" s="181" t="s">
        <v>1362</v>
      </c>
      <c r="D260" s="181" t="s">
        <v>435</v>
      </c>
      <c r="E260" s="182" t="s">
        <v>1918</v>
      </c>
      <c r="F260" s="183" t="s">
        <v>1919</v>
      </c>
      <c r="G260" s="184" t="s">
        <v>162</v>
      </c>
      <c r="H260" s="185">
        <v>2</v>
      </c>
      <c r="I260" s="186"/>
      <c r="J260" s="187">
        <f t="shared" si="40"/>
        <v>0</v>
      </c>
      <c r="K260" s="188"/>
      <c r="L260" s="189"/>
      <c r="M260" s="190" t="s">
        <v>1</v>
      </c>
      <c r="N260" s="191" t="s">
        <v>41</v>
      </c>
      <c r="P260" s="149">
        <f t="shared" si="41"/>
        <v>0</v>
      </c>
      <c r="Q260" s="149">
        <v>0</v>
      </c>
      <c r="R260" s="149">
        <f t="shared" si="42"/>
        <v>0</v>
      </c>
      <c r="S260" s="149">
        <v>0</v>
      </c>
      <c r="T260" s="150">
        <f t="shared" si="43"/>
        <v>0</v>
      </c>
      <c r="AR260" s="151" t="s">
        <v>201</v>
      </c>
      <c r="AT260" s="151" t="s">
        <v>435</v>
      </c>
      <c r="AU260" s="151" t="s">
        <v>153</v>
      </c>
      <c r="AY260" s="17" t="s">
        <v>145</v>
      </c>
      <c r="BE260" s="152">
        <f t="shared" si="44"/>
        <v>0</v>
      </c>
      <c r="BF260" s="152">
        <f t="shared" si="45"/>
        <v>0</v>
      </c>
      <c r="BG260" s="152">
        <f t="shared" si="46"/>
        <v>0</v>
      </c>
      <c r="BH260" s="152">
        <f t="shared" si="47"/>
        <v>0</v>
      </c>
      <c r="BI260" s="152">
        <f t="shared" si="48"/>
        <v>0</v>
      </c>
      <c r="BJ260" s="17" t="s">
        <v>153</v>
      </c>
      <c r="BK260" s="152">
        <f t="shared" si="49"/>
        <v>0</v>
      </c>
      <c r="BL260" s="17" t="s">
        <v>152</v>
      </c>
      <c r="BM260" s="151" t="s">
        <v>1920</v>
      </c>
    </row>
    <row r="261" spans="2:65" s="1" customFormat="1" ht="16.5" customHeight="1">
      <c r="B261" s="32"/>
      <c r="C261" s="181" t="s">
        <v>1371</v>
      </c>
      <c r="D261" s="181" t="s">
        <v>435</v>
      </c>
      <c r="E261" s="182" t="s">
        <v>1921</v>
      </c>
      <c r="F261" s="183" t="s">
        <v>1922</v>
      </c>
      <c r="G261" s="184" t="s">
        <v>162</v>
      </c>
      <c r="H261" s="185">
        <v>90</v>
      </c>
      <c r="I261" s="186"/>
      <c r="J261" s="187">
        <f t="shared" si="40"/>
        <v>0</v>
      </c>
      <c r="K261" s="188"/>
      <c r="L261" s="189"/>
      <c r="M261" s="190" t="s">
        <v>1</v>
      </c>
      <c r="N261" s="191" t="s">
        <v>41</v>
      </c>
      <c r="P261" s="149">
        <f t="shared" si="41"/>
        <v>0</v>
      </c>
      <c r="Q261" s="149">
        <v>0</v>
      </c>
      <c r="R261" s="149">
        <f t="shared" si="42"/>
        <v>0</v>
      </c>
      <c r="S261" s="149">
        <v>0</v>
      </c>
      <c r="T261" s="150">
        <f t="shared" si="43"/>
        <v>0</v>
      </c>
      <c r="AR261" s="151" t="s">
        <v>201</v>
      </c>
      <c r="AT261" s="151" t="s">
        <v>435</v>
      </c>
      <c r="AU261" s="151" t="s">
        <v>153</v>
      </c>
      <c r="AY261" s="17" t="s">
        <v>145</v>
      </c>
      <c r="BE261" s="152">
        <f t="shared" si="44"/>
        <v>0</v>
      </c>
      <c r="BF261" s="152">
        <f t="shared" si="45"/>
        <v>0</v>
      </c>
      <c r="BG261" s="152">
        <f t="shared" si="46"/>
        <v>0</v>
      </c>
      <c r="BH261" s="152">
        <f t="shared" si="47"/>
        <v>0</v>
      </c>
      <c r="BI261" s="152">
        <f t="shared" si="48"/>
        <v>0</v>
      </c>
      <c r="BJ261" s="17" t="s">
        <v>153</v>
      </c>
      <c r="BK261" s="152">
        <f t="shared" si="49"/>
        <v>0</v>
      </c>
      <c r="BL261" s="17" t="s">
        <v>152</v>
      </c>
      <c r="BM261" s="151" t="s">
        <v>1923</v>
      </c>
    </row>
    <row r="262" spans="2:65" s="1" customFormat="1" ht="16.5" customHeight="1">
      <c r="B262" s="32"/>
      <c r="C262" s="181" t="s">
        <v>1375</v>
      </c>
      <c r="D262" s="181" t="s">
        <v>435</v>
      </c>
      <c r="E262" s="182" t="s">
        <v>1924</v>
      </c>
      <c r="F262" s="183" t="s">
        <v>1925</v>
      </c>
      <c r="G262" s="184" t="s">
        <v>162</v>
      </c>
      <c r="H262" s="185">
        <v>40</v>
      </c>
      <c r="I262" s="186"/>
      <c r="J262" s="187">
        <f t="shared" si="40"/>
        <v>0</v>
      </c>
      <c r="K262" s="188"/>
      <c r="L262" s="189"/>
      <c r="M262" s="190" t="s">
        <v>1</v>
      </c>
      <c r="N262" s="191" t="s">
        <v>41</v>
      </c>
      <c r="P262" s="149">
        <f t="shared" si="41"/>
        <v>0</v>
      </c>
      <c r="Q262" s="149">
        <v>0</v>
      </c>
      <c r="R262" s="149">
        <f t="shared" si="42"/>
        <v>0</v>
      </c>
      <c r="S262" s="149">
        <v>0</v>
      </c>
      <c r="T262" s="150">
        <f t="shared" si="43"/>
        <v>0</v>
      </c>
      <c r="AR262" s="151" t="s">
        <v>201</v>
      </c>
      <c r="AT262" s="151" t="s">
        <v>435</v>
      </c>
      <c r="AU262" s="151" t="s">
        <v>153</v>
      </c>
      <c r="AY262" s="17" t="s">
        <v>145</v>
      </c>
      <c r="BE262" s="152">
        <f t="shared" si="44"/>
        <v>0</v>
      </c>
      <c r="BF262" s="152">
        <f t="shared" si="45"/>
        <v>0</v>
      </c>
      <c r="BG262" s="152">
        <f t="shared" si="46"/>
        <v>0</v>
      </c>
      <c r="BH262" s="152">
        <f t="shared" si="47"/>
        <v>0</v>
      </c>
      <c r="BI262" s="152">
        <f t="shared" si="48"/>
        <v>0</v>
      </c>
      <c r="BJ262" s="17" t="s">
        <v>153</v>
      </c>
      <c r="BK262" s="152">
        <f t="shared" si="49"/>
        <v>0</v>
      </c>
      <c r="BL262" s="17" t="s">
        <v>152</v>
      </c>
      <c r="BM262" s="151" t="s">
        <v>1926</v>
      </c>
    </row>
    <row r="263" spans="2:65" s="1" customFormat="1" ht="16.5" customHeight="1">
      <c r="B263" s="32"/>
      <c r="C263" s="181" t="s">
        <v>1927</v>
      </c>
      <c r="D263" s="181" t="s">
        <v>435</v>
      </c>
      <c r="E263" s="182" t="s">
        <v>1928</v>
      </c>
      <c r="F263" s="183" t="s">
        <v>1843</v>
      </c>
      <c r="G263" s="184" t="s">
        <v>162</v>
      </c>
      <c r="H263" s="185">
        <v>5</v>
      </c>
      <c r="I263" s="186"/>
      <c r="J263" s="187">
        <f t="shared" si="40"/>
        <v>0</v>
      </c>
      <c r="K263" s="188"/>
      <c r="L263" s="189"/>
      <c r="M263" s="190" t="s">
        <v>1</v>
      </c>
      <c r="N263" s="191" t="s">
        <v>41</v>
      </c>
      <c r="P263" s="149">
        <f t="shared" si="41"/>
        <v>0</v>
      </c>
      <c r="Q263" s="149">
        <v>0</v>
      </c>
      <c r="R263" s="149">
        <f t="shared" si="42"/>
        <v>0</v>
      </c>
      <c r="S263" s="149">
        <v>0</v>
      </c>
      <c r="T263" s="150">
        <f t="shared" si="43"/>
        <v>0</v>
      </c>
      <c r="AR263" s="151" t="s">
        <v>201</v>
      </c>
      <c r="AT263" s="151" t="s">
        <v>435</v>
      </c>
      <c r="AU263" s="151" t="s">
        <v>153</v>
      </c>
      <c r="AY263" s="17" t="s">
        <v>145</v>
      </c>
      <c r="BE263" s="152">
        <f t="shared" si="44"/>
        <v>0</v>
      </c>
      <c r="BF263" s="152">
        <f t="shared" si="45"/>
        <v>0</v>
      </c>
      <c r="BG263" s="152">
        <f t="shared" si="46"/>
        <v>0</v>
      </c>
      <c r="BH263" s="152">
        <f t="shared" si="47"/>
        <v>0</v>
      </c>
      <c r="BI263" s="152">
        <f t="shared" si="48"/>
        <v>0</v>
      </c>
      <c r="BJ263" s="17" t="s">
        <v>153</v>
      </c>
      <c r="BK263" s="152">
        <f t="shared" si="49"/>
        <v>0</v>
      </c>
      <c r="BL263" s="17" t="s">
        <v>152</v>
      </c>
      <c r="BM263" s="151" t="s">
        <v>1929</v>
      </c>
    </row>
    <row r="264" spans="2:65" s="1" customFormat="1" ht="16.5" customHeight="1">
      <c r="B264" s="32"/>
      <c r="C264" s="181" t="s">
        <v>1523</v>
      </c>
      <c r="D264" s="181" t="s">
        <v>435</v>
      </c>
      <c r="E264" s="182" t="s">
        <v>1930</v>
      </c>
      <c r="F264" s="183" t="s">
        <v>1931</v>
      </c>
      <c r="G264" s="184" t="s">
        <v>162</v>
      </c>
      <c r="H264" s="185">
        <v>20</v>
      </c>
      <c r="I264" s="186"/>
      <c r="J264" s="187">
        <f t="shared" si="40"/>
        <v>0</v>
      </c>
      <c r="K264" s="188"/>
      <c r="L264" s="189"/>
      <c r="M264" s="190" t="s">
        <v>1</v>
      </c>
      <c r="N264" s="191" t="s">
        <v>41</v>
      </c>
      <c r="P264" s="149">
        <f t="shared" si="41"/>
        <v>0</v>
      </c>
      <c r="Q264" s="149">
        <v>0</v>
      </c>
      <c r="R264" s="149">
        <f t="shared" si="42"/>
        <v>0</v>
      </c>
      <c r="S264" s="149">
        <v>0</v>
      </c>
      <c r="T264" s="150">
        <f t="shared" si="43"/>
        <v>0</v>
      </c>
      <c r="AR264" s="151" t="s">
        <v>201</v>
      </c>
      <c r="AT264" s="151" t="s">
        <v>435</v>
      </c>
      <c r="AU264" s="151" t="s">
        <v>153</v>
      </c>
      <c r="AY264" s="17" t="s">
        <v>145</v>
      </c>
      <c r="BE264" s="152">
        <f t="shared" si="44"/>
        <v>0</v>
      </c>
      <c r="BF264" s="152">
        <f t="shared" si="45"/>
        <v>0</v>
      </c>
      <c r="BG264" s="152">
        <f t="shared" si="46"/>
        <v>0</v>
      </c>
      <c r="BH264" s="152">
        <f t="shared" si="47"/>
        <v>0</v>
      </c>
      <c r="BI264" s="152">
        <f t="shared" si="48"/>
        <v>0</v>
      </c>
      <c r="BJ264" s="17" t="s">
        <v>153</v>
      </c>
      <c r="BK264" s="152">
        <f t="shared" si="49"/>
        <v>0</v>
      </c>
      <c r="BL264" s="17" t="s">
        <v>152</v>
      </c>
      <c r="BM264" s="151" t="s">
        <v>1932</v>
      </c>
    </row>
    <row r="265" spans="2:65" s="1" customFormat="1" ht="16.5" customHeight="1">
      <c r="B265" s="32"/>
      <c r="C265" s="181" t="s">
        <v>1933</v>
      </c>
      <c r="D265" s="181" t="s">
        <v>435</v>
      </c>
      <c r="E265" s="182" t="s">
        <v>1934</v>
      </c>
      <c r="F265" s="183" t="s">
        <v>1935</v>
      </c>
      <c r="G265" s="184" t="s">
        <v>162</v>
      </c>
      <c r="H265" s="185">
        <v>30</v>
      </c>
      <c r="I265" s="186"/>
      <c r="J265" s="187">
        <f t="shared" si="40"/>
        <v>0</v>
      </c>
      <c r="K265" s="188"/>
      <c r="L265" s="189"/>
      <c r="M265" s="190" t="s">
        <v>1</v>
      </c>
      <c r="N265" s="191" t="s">
        <v>41</v>
      </c>
      <c r="P265" s="149">
        <f t="shared" si="41"/>
        <v>0</v>
      </c>
      <c r="Q265" s="149">
        <v>0</v>
      </c>
      <c r="R265" s="149">
        <f t="shared" si="42"/>
        <v>0</v>
      </c>
      <c r="S265" s="149">
        <v>0</v>
      </c>
      <c r="T265" s="150">
        <f t="shared" si="43"/>
        <v>0</v>
      </c>
      <c r="AR265" s="151" t="s">
        <v>201</v>
      </c>
      <c r="AT265" s="151" t="s">
        <v>435</v>
      </c>
      <c r="AU265" s="151" t="s">
        <v>153</v>
      </c>
      <c r="AY265" s="17" t="s">
        <v>145</v>
      </c>
      <c r="BE265" s="152">
        <f t="shared" si="44"/>
        <v>0</v>
      </c>
      <c r="BF265" s="152">
        <f t="shared" si="45"/>
        <v>0</v>
      </c>
      <c r="BG265" s="152">
        <f t="shared" si="46"/>
        <v>0</v>
      </c>
      <c r="BH265" s="152">
        <f t="shared" si="47"/>
        <v>0</v>
      </c>
      <c r="BI265" s="152">
        <f t="shared" si="48"/>
        <v>0</v>
      </c>
      <c r="BJ265" s="17" t="s">
        <v>153</v>
      </c>
      <c r="BK265" s="152">
        <f t="shared" si="49"/>
        <v>0</v>
      </c>
      <c r="BL265" s="17" t="s">
        <v>152</v>
      </c>
      <c r="BM265" s="151" t="s">
        <v>1936</v>
      </c>
    </row>
    <row r="266" spans="2:65" s="1" customFormat="1" ht="16.5" customHeight="1">
      <c r="B266" s="32"/>
      <c r="C266" s="181" t="s">
        <v>1526</v>
      </c>
      <c r="D266" s="181" t="s">
        <v>435</v>
      </c>
      <c r="E266" s="182" t="s">
        <v>1937</v>
      </c>
      <c r="F266" s="183" t="s">
        <v>1938</v>
      </c>
      <c r="G266" s="184" t="s">
        <v>162</v>
      </c>
      <c r="H266" s="185">
        <v>10</v>
      </c>
      <c r="I266" s="186"/>
      <c r="J266" s="187">
        <f t="shared" si="40"/>
        <v>0</v>
      </c>
      <c r="K266" s="188"/>
      <c r="L266" s="189"/>
      <c r="M266" s="190" t="s">
        <v>1</v>
      </c>
      <c r="N266" s="191" t="s">
        <v>41</v>
      </c>
      <c r="P266" s="149">
        <f t="shared" si="41"/>
        <v>0</v>
      </c>
      <c r="Q266" s="149">
        <v>0</v>
      </c>
      <c r="R266" s="149">
        <f t="shared" si="42"/>
        <v>0</v>
      </c>
      <c r="S266" s="149">
        <v>0</v>
      </c>
      <c r="T266" s="150">
        <f t="shared" si="43"/>
        <v>0</v>
      </c>
      <c r="AR266" s="151" t="s">
        <v>201</v>
      </c>
      <c r="AT266" s="151" t="s">
        <v>435</v>
      </c>
      <c r="AU266" s="151" t="s">
        <v>153</v>
      </c>
      <c r="AY266" s="17" t="s">
        <v>145</v>
      </c>
      <c r="BE266" s="152">
        <f t="shared" si="44"/>
        <v>0</v>
      </c>
      <c r="BF266" s="152">
        <f t="shared" si="45"/>
        <v>0</v>
      </c>
      <c r="BG266" s="152">
        <f t="shared" si="46"/>
        <v>0</v>
      </c>
      <c r="BH266" s="152">
        <f t="shared" si="47"/>
        <v>0</v>
      </c>
      <c r="BI266" s="152">
        <f t="shared" si="48"/>
        <v>0</v>
      </c>
      <c r="BJ266" s="17" t="s">
        <v>153</v>
      </c>
      <c r="BK266" s="152">
        <f t="shared" si="49"/>
        <v>0</v>
      </c>
      <c r="BL266" s="17" t="s">
        <v>152</v>
      </c>
      <c r="BM266" s="151" t="s">
        <v>1939</v>
      </c>
    </row>
    <row r="267" spans="2:65" s="1" customFormat="1" ht="16.5" customHeight="1">
      <c r="B267" s="32"/>
      <c r="C267" s="181" t="s">
        <v>1940</v>
      </c>
      <c r="D267" s="181" t="s">
        <v>435</v>
      </c>
      <c r="E267" s="182" t="s">
        <v>1856</v>
      </c>
      <c r="F267" s="183" t="s">
        <v>1857</v>
      </c>
      <c r="G267" s="184" t="s">
        <v>162</v>
      </c>
      <c r="H267" s="185">
        <v>3</v>
      </c>
      <c r="I267" s="186"/>
      <c r="J267" s="187">
        <f t="shared" si="40"/>
        <v>0</v>
      </c>
      <c r="K267" s="188"/>
      <c r="L267" s="189"/>
      <c r="M267" s="190" t="s">
        <v>1</v>
      </c>
      <c r="N267" s="191" t="s">
        <v>41</v>
      </c>
      <c r="P267" s="149">
        <f t="shared" si="41"/>
        <v>0</v>
      </c>
      <c r="Q267" s="149">
        <v>0</v>
      </c>
      <c r="R267" s="149">
        <f t="shared" si="42"/>
        <v>0</v>
      </c>
      <c r="S267" s="149">
        <v>0</v>
      </c>
      <c r="T267" s="150">
        <f t="shared" si="43"/>
        <v>0</v>
      </c>
      <c r="AR267" s="151" t="s">
        <v>201</v>
      </c>
      <c r="AT267" s="151" t="s">
        <v>435</v>
      </c>
      <c r="AU267" s="151" t="s">
        <v>153</v>
      </c>
      <c r="AY267" s="17" t="s">
        <v>145</v>
      </c>
      <c r="BE267" s="152">
        <f t="shared" si="44"/>
        <v>0</v>
      </c>
      <c r="BF267" s="152">
        <f t="shared" si="45"/>
        <v>0</v>
      </c>
      <c r="BG267" s="152">
        <f t="shared" si="46"/>
        <v>0</v>
      </c>
      <c r="BH267" s="152">
        <f t="shared" si="47"/>
        <v>0</v>
      </c>
      <c r="BI267" s="152">
        <f t="shared" si="48"/>
        <v>0</v>
      </c>
      <c r="BJ267" s="17" t="s">
        <v>153</v>
      </c>
      <c r="BK267" s="152">
        <f t="shared" si="49"/>
        <v>0</v>
      </c>
      <c r="BL267" s="17" t="s">
        <v>152</v>
      </c>
      <c r="BM267" s="151" t="s">
        <v>1941</v>
      </c>
    </row>
    <row r="268" spans="2:65" s="1" customFormat="1" ht="16.5" customHeight="1">
      <c r="B268" s="32"/>
      <c r="C268" s="181" t="s">
        <v>1529</v>
      </c>
      <c r="D268" s="181" t="s">
        <v>435</v>
      </c>
      <c r="E268" s="182" t="s">
        <v>1859</v>
      </c>
      <c r="F268" s="183" t="s">
        <v>1860</v>
      </c>
      <c r="G268" s="184" t="s">
        <v>162</v>
      </c>
      <c r="H268" s="185">
        <v>2</v>
      </c>
      <c r="I268" s="186"/>
      <c r="J268" s="187">
        <f t="shared" si="40"/>
        <v>0</v>
      </c>
      <c r="K268" s="188"/>
      <c r="L268" s="189"/>
      <c r="M268" s="190" t="s">
        <v>1</v>
      </c>
      <c r="N268" s="191" t="s">
        <v>41</v>
      </c>
      <c r="P268" s="149">
        <f t="shared" si="41"/>
        <v>0</v>
      </c>
      <c r="Q268" s="149">
        <v>0</v>
      </c>
      <c r="R268" s="149">
        <f t="shared" si="42"/>
        <v>0</v>
      </c>
      <c r="S268" s="149">
        <v>0</v>
      </c>
      <c r="T268" s="150">
        <f t="shared" si="43"/>
        <v>0</v>
      </c>
      <c r="AR268" s="151" t="s">
        <v>201</v>
      </c>
      <c r="AT268" s="151" t="s">
        <v>435</v>
      </c>
      <c r="AU268" s="151" t="s">
        <v>153</v>
      </c>
      <c r="AY268" s="17" t="s">
        <v>145</v>
      </c>
      <c r="BE268" s="152">
        <f t="shared" si="44"/>
        <v>0</v>
      </c>
      <c r="BF268" s="152">
        <f t="shared" si="45"/>
        <v>0</v>
      </c>
      <c r="BG268" s="152">
        <f t="shared" si="46"/>
        <v>0</v>
      </c>
      <c r="BH268" s="152">
        <f t="shared" si="47"/>
        <v>0</v>
      </c>
      <c r="BI268" s="152">
        <f t="shared" si="48"/>
        <v>0</v>
      </c>
      <c r="BJ268" s="17" t="s">
        <v>153</v>
      </c>
      <c r="BK268" s="152">
        <f t="shared" si="49"/>
        <v>0</v>
      </c>
      <c r="BL268" s="17" t="s">
        <v>152</v>
      </c>
      <c r="BM268" s="151" t="s">
        <v>1942</v>
      </c>
    </row>
    <row r="269" spans="2:65" s="1" customFormat="1" ht="16.5" customHeight="1">
      <c r="B269" s="32"/>
      <c r="C269" s="181" t="s">
        <v>1943</v>
      </c>
      <c r="D269" s="181" t="s">
        <v>435</v>
      </c>
      <c r="E269" s="182" t="s">
        <v>1862</v>
      </c>
      <c r="F269" s="183" t="s">
        <v>1863</v>
      </c>
      <c r="G269" s="184" t="s">
        <v>162</v>
      </c>
      <c r="H269" s="185">
        <v>2</v>
      </c>
      <c r="I269" s="186"/>
      <c r="J269" s="187">
        <f t="shared" si="40"/>
        <v>0</v>
      </c>
      <c r="K269" s="188"/>
      <c r="L269" s="189"/>
      <c r="M269" s="190" t="s">
        <v>1</v>
      </c>
      <c r="N269" s="191" t="s">
        <v>41</v>
      </c>
      <c r="P269" s="149">
        <f t="shared" si="41"/>
        <v>0</v>
      </c>
      <c r="Q269" s="149">
        <v>0</v>
      </c>
      <c r="R269" s="149">
        <f t="shared" si="42"/>
        <v>0</v>
      </c>
      <c r="S269" s="149">
        <v>0</v>
      </c>
      <c r="T269" s="150">
        <f t="shared" si="43"/>
        <v>0</v>
      </c>
      <c r="AR269" s="151" t="s">
        <v>201</v>
      </c>
      <c r="AT269" s="151" t="s">
        <v>435</v>
      </c>
      <c r="AU269" s="151" t="s">
        <v>153</v>
      </c>
      <c r="AY269" s="17" t="s">
        <v>145</v>
      </c>
      <c r="BE269" s="152">
        <f t="shared" si="44"/>
        <v>0</v>
      </c>
      <c r="BF269" s="152">
        <f t="shared" si="45"/>
        <v>0</v>
      </c>
      <c r="BG269" s="152">
        <f t="shared" si="46"/>
        <v>0</v>
      </c>
      <c r="BH269" s="152">
        <f t="shared" si="47"/>
        <v>0</v>
      </c>
      <c r="BI269" s="152">
        <f t="shared" si="48"/>
        <v>0</v>
      </c>
      <c r="BJ269" s="17" t="s">
        <v>153</v>
      </c>
      <c r="BK269" s="152">
        <f t="shared" si="49"/>
        <v>0</v>
      </c>
      <c r="BL269" s="17" t="s">
        <v>152</v>
      </c>
      <c r="BM269" s="151" t="s">
        <v>1944</v>
      </c>
    </row>
    <row r="270" spans="2:65" s="1" customFormat="1" ht="16.5" customHeight="1">
      <c r="B270" s="32"/>
      <c r="C270" s="181" t="s">
        <v>1532</v>
      </c>
      <c r="D270" s="181" t="s">
        <v>435</v>
      </c>
      <c r="E270" s="182" t="s">
        <v>1865</v>
      </c>
      <c r="F270" s="183" t="s">
        <v>1866</v>
      </c>
      <c r="G270" s="184" t="s">
        <v>162</v>
      </c>
      <c r="H270" s="185">
        <v>1</v>
      </c>
      <c r="I270" s="186"/>
      <c r="J270" s="187">
        <f t="shared" si="40"/>
        <v>0</v>
      </c>
      <c r="K270" s="188"/>
      <c r="L270" s="189"/>
      <c r="M270" s="190" t="s">
        <v>1</v>
      </c>
      <c r="N270" s="191" t="s">
        <v>41</v>
      </c>
      <c r="P270" s="149">
        <f t="shared" si="41"/>
        <v>0</v>
      </c>
      <c r="Q270" s="149">
        <v>0</v>
      </c>
      <c r="R270" s="149">
        <f t="shared" si="42"/>
        <v>0</v>
      </c>
      <c r="S270" s="149">
        <v>0</v>
      </c>
      <c r="T270" s="150">
        <f t="shared" si="43"/>
        <v>0</v>
      </c>
      <c r="AR270" s="151" t="s">
        <v>201</v>
      </c>
      <c r="AT270" s="151" t="s">
        <v>435</v>
      </c>
      <c r="AU270" s="151" t="s">
        <v>153</v>
      </c>
      <c r="AY270" s="17" t="s">
        <v>145</v>
      </c>
      <c r="BE270" s="152">
        <f t="shared" si="44"/>
        <v>0</v>
      </c>
      <c r="BF270" s="152">
        <f t="shared" si="45"/>
        <v>0</v>
      </c>
      <c r="BG270" s="152">
        <f t="shared" si="46"/>
        <v>0</v>
      </c>
      <c r="BH270" s="152">
        <f t="shared" si="47"/>
        <v>0</v>
      </c>
      <c r="BI270" s="152">
        <f t="shared" si="48"/>
        <v>0</v>
      </c>
      <c r="BJ270" s="17" t="s">
        <v>153</v>
      </c>
      <c r="BK270" s="152">
        <f t="shared" si="49"/>
        <v>0</v>
      </c>
      <c r="BL270" s="17" t="s">
        <v>152</v>
      </c>
      <c r="BM270" s="151" t="s">
        <v>1945</v>
      </c>
    </row>
    <row r="271" spans="2:65" s="1" customFormat="1" ht="16.5" customHeight="1">
      <c r="B271" s="32"/>
      <c r="C271" s="181" t="s">
        <v>1946</v>
      </c>
      <c r="D271" s="181" t="s">
        <v>435</v>
      </c>
      <c r="E271" s="182" t="s">
        <v>1868</v>
      </c>
      <c r="F271" s="183" t="s">
        <v>1869</v>
      </c>
      <c r="G271" s="184" t="s">
        <v>162</v>
      </c>
      <c r="H271" s="185">
        <v>80</v>
      </c>
      <c r="I271" s="186"/>
      <c r="J271" s="187">
        <f t="shared" si="40"/>
        <v>0</v>
      </c>
      <c r="K271" s="188"/>
      <c r="L271" s="189"/>
      <c r="M271" s="190" t="s">
        <v>1</v>
      </c>
      <c r="N271" s="191" t="s">
        <v>41</v>
      </c>
      <c r="P271" s="149">
        <f t="shared" si="41"/>
        <v>0</v>
      </c>
      <c r="Q271" s="149">
        <v>0</v>
      </c>
      <c r="R271" s="149">
        <f t="shared" si="42"/>
        <v>0</v>
      </c>
      <c r="S271" s="149">
        <v>0</v>
      </c>
      <c r="T271" s="150">
        <f t="shared" si="43"/>
        <v>0</v>
      </c>
      <c r="AR271" s="151" t="s">
        <v>201</v>
      </c>
      <c r="AT271" s="151" t="s">
        <v>435</v>
      </c>
      <c r="AU271" s="151" t="s">
        <v>153</v>
      </c>
      <c r="AY271" s="17" t="s">
        <v>145</v>
      </c>
      <c r="BE271" s="152">
        <f t="shared" si="44"/>
        <v>0</v>
      </c>
      <c r="BF271" s="152">
        <f t="shared" si="45"/>
        <v>0</v>
      </c>
      <c r="BG271" s="152">
        <f t="shared" si="46"/>
        <v>0</v>
      </c>
      <c r="BH271" s="152">
        <f t="shared" si="47"/>
        <v>0</v>
      </c>
      <c r="BI271" s="152">
        <f t="shared" si="48"/>
        <v>0</v>
      </c>
      <c r="BJ271" s="17" t="s">
        <v>153</v>
      </c>
      <c r="BK271" s="152">
        <f t="shared" si="49"/>
        <v>0</v>
      </c>
      <c r="BL271" s="17" t="s">
        <v>152</v>
      </c>
      <c r="BM271" s="151" t="s">
        <v>1947</v>
      </c>
    </row>
    <row r="272" spans="2:65" s="1" customFormat="1" ht="16.5" customHeight="1">
      <c r="B272" s="32"/>
      <c r="C272" s="181" t="s">
        <v>1535</v>
      </c>
      <c r="D272" s="181" t="s">
        <v>435</v>
      </c>
      <c r="E272" s="182" t="s">
        <v>1871</v>
      </c>
      <c r="F272" s="183" t="s">
        <v>1872</v>
      </c>
      <c r="G272" s="184" t="s">
        <v>162</v>
      </c>
      <c r="H272" s="185">
        <v>1</v>
      </c>
      <c r="I272" s="186"/>
      <c r="J272" s="187">
        <f t="shared" si="40"/>
        <v>0</v>
      </c>
      <c r="K272" s="188"/>
      <c r="L272" s="189"/>
      <c r="M272" s="190" t="s">
        <v>1</v>
      </c>
      <c r="N272" s="191" t="s">
        <v>41</v>
      </c>
      <c r="P272" s="149">
        <f t="shared" si="41"/>
        <v>0</v>
      </c>
      <c r="Q272" s="149">
        <v>0</v>
      </c>
      <c r="R272" s="149">
        <f t="shared" si="42"/>
        <v>0</v>
      </c>
      <c r="S272" s="149">
        <v>0</v>
      </c>
      <c r="T272" s="150">
        <f t="shared" si="43"/>
        <v>0</v>
      </c>
      <c r="AR272" s="151" t="s">
        <v>201</v>
      </c>
      <c r="AT272" s="151" t="s">
        <v>435</v>
      </c>
      <c r="AU272" s="151" t="s">
        <v>153</v>
      </c>
      <c r="AY272" s="17" t="s">
        <v>145</v>
      </c>
      <c r="BE272" s="152">
        <f t="shared" si="44"/>
        <v>0</v>
      </c>
      <c r="BF272" s="152">
        <f t="shared" si="45"/>
        <v>0</v>
      </c>
      <c r="BG272" s="152">
        <f t="shared" si="46"/>
        <v>0</v>
      </c>
      <c r="BH272" s="152">
        <f t="shared" si="47"/>
        <v>0</v>
      </c>
      <c r="BI272" s="152">
        <f t="shared" si="48"/>
        <v>0</v>
      </c>
      <c r="BJ272" s="17" t="s">
        <v>153</v>
      </c>
      <c r="BK272" s="152">
        <f t="shared" si="49"/>
        <v>0</v>
      </c>
      <c r="BL272" s="17" t="s">
        <v>152</v>
      </c>
      <c r="BM272" s="151" t="s">
        <v>1948</v>
      </c>
    </row>
    <row r="273" spans="2:65" s="1" customFormat="1" ht="16.5" customHeight="1">
      <c r="B273" s="32"/>
      <c r="C273" s="139" t="s">
        <v>1949</v>
      </c>
      <c r="D273" s="139" t="s">
        <v>148</v>
      </c>
      <c r="E273" s="140" t="s">
        <v>1950</v>
      </c>
      <c r="F273" s="141" t="s">
        <v>1951</v>
      </c>
      <c r="G273" s="142" t="s">
        <v>162</v>
      </c>
      <c r="H273" s="143">
        <v>1</v>
      </c>
      <c r="I273" s="144"/>
      <c r="J273" s="145">
        <f t="shared" si="40"/>
        <v>0</v>
      </c>
      <c r="K273" s="146"/>
      <c r="L273" s="32"/>
      <c r="M273" s="147" t="s">
        <v>1</v>
      </c>
      <c r="N273" s="148" t="s">
        <v>41</v>
      </c>
      <c r="P273" s="149">
        <f t="shared" si="41"/>
        <v>0</v>
      </c>
      <c r="Q273" s="149">
        <v>0</v>
      </c>
      <c r="R273" s="149">
        <f t="shared" si="42"/>
        <v>0</v>
      </c>
      <c r="S273" s="149">
        <v>0</v>
      </c>
      <c r="T273" s="150">
        <f t="shared" si="43"/>
        <v>0</v>
      </c>
      <c r="AR273" s="151" t="s">
        <v>152</v>
      </c>
      <c r="AT273" s="151" t="s">
        <v>148</v>
      </c>
      <c r="AU273" s="151" t="s">
        <v>153</v>
      </c>
      <c r="AY273" s="17" t="s">
        <v>145</v>
      </c>
      <c r="BE273" s="152">
        <f t="shared" si="44"/>
        <v>0</v>
      </c>
      <c r="BF273" s="152">
        <f t="shared" si="45"/>
        <v>0</v>
      </c>
      <c r="BG273" s="152">
        <f t="shared" si="46"/>
        <v>0</v>
      </c>
      <c r="BH273" s="152">
        <f t="shared" si="47"/>
        <v>0</v>
      </c>
      <c r="BI273" s="152">
        <f t="shared" si="48"/>
        <v>0</v>
      </c>
      <c r="BJ273" s="17" t="s">
        <v>153</v>
      </c>
      <c r="BK273" s="152">
        <f t="shared" si="49"/>
        <v>0</v>
      </c>
      <c r="BL273" s="17" t="s">
        <v>152</v>
      </c>
      <c r="BM273" s="151" t="s">
        <v>1952</v>
      </c>
    </row>
    <row r="274" spans="2:65" s="11" customFormat="1" ht="22.9" customHeight="1">
      <c r="B274" s="127"/>
      <c r="D274" s="128" t="s">
        <v>74</v>
      </c>
      <c r="E274" s="137" t="s">
        <v>1953</v>
      </c>
      <c r="F274" s="137" t="s">
        <v>1954</v>
      </c>
      <c r="I274" s="130"/>
      <c r="J274" s="138">
        <f>BK274</f>
        <v>0</v>
      </c>
      <c r="L274" s="127"/>
      <c r="M274" s="132"/>
      <c r="P274" s="133">
        <f>SUM(P275:P301)</f>
        <v>0</v>
      </c>
      <c r="R274" s="133">
        <f>SUM(R275:R301)</f>
        <v>0</v>
      </c>
      <c r="T274" s="134">
        <f>SUM(T275:T301)</f>
        <v>0</v>
      </c>
      <c r="AR274" s="128" t="s">
        <v>83</v>
      </c>
      <c r="AT274" s="135" t="s">
        <v>74</v>
      </c>
      <c r="AU274" s="135" t="s">
        <v>83</v>
      </c>
      <c r="AY274" s="128" t="s">
        <v>145</v>
      </c>
      <c r="BK274" s="136">
        <f>SUM(BK275:BK301)</f>
        <v>0</v>
      </c>
    </row>
    <row r="275" spans="2:65" s="1" customFormat="1" ht="16.5" customHeight="1">
      <c r="B275" s="32"/>
      <c r="C275" s="181" t="s">
        <v>1538</v>
      </c>
      <c r="D275" s="181" t="s">
        <v>435</v>
      </c>
      <c r="E275" s="182" t="s">
        <v>1879</v>
      </c>
      <c r="F275" s="183" t="s">
        <v>1880</v>
      </c>
      <c r="G275" s="184" t="s">
        <v>162</v>
      </c>
      <c r="H275" s="185">
        <v>1</v>
      </c>
      <c r="I275" s="186"/>
      <c r="J275" s="187">
        <f t="shared" ref="J275:J301" si="50">ROUND(I275*H275,2)</f>
        <v>0</v>
      </c>
      <c r="K275" s="188"/>
      <c r="L275" s="189"/>
      <c r="M275" s="190" t="s">
        <v>1</v>
      </c>
      <c r="N275" s="191" t="s">
        <v>41</v>
      </c>
      <c r="P275" s="149">
        <f t="shared" ref="P275:P301" si="51">O275*H275</f>
        <v>0</v>
      </c>
      <c r="Q275" s="149">
        <v>0</v>
      </c>
      <c r="R275" s="149">
        <f t="shared" ref="R275:R301" si="52">Q275*H275</f>
        <v>0</v>
      </c>
      <c r="S275" s="149">
        <v>0</v>
      </c>
      <c r="T275" s="150">
        <f t="shared" ref="T275:T301" si="53">S275*H275</f>
        <v>0</v>
      </c>
      <c r="AR275" s="151" t="s">
        <v>201</v>
      </c>
      <c r="AT275" s="151" t="s">
        <v>435</v>
      </c>
      <c r="AU275" s="151" t="s">
        <v>153</v>
      </c>
      <c r="AY275" s="17" t="s">
        <v>145</v>
      </c>
      <c r="BE275" s="152">
        <f t="shared" ref="BE275:BE301" si="54">IF(N275="základná",J275,0)</f>
        <v>0</v>
      </c>
      <c r="BF275" s="152">
        <f t="shared" ref="BF275:BF301" si="55">IF(N275="znížená",J275,0)</f>
        <v>0</v>
      </c>
      <c r="BG275" s="152">
        <f t="shared" ref="BG275:BG301" si="56">IF(N275="zákl. prenesená",J275,0)</f>
        <v>0</v>
      </c>
      <c r="BH275" s="152">
        <f t="shared" ref="BH275:BH301" si="57">IF(N275="zníž. prenesená",J275,0)</f>
        <v>0</v>
      </c>
      <c r="BI275" s="152">
        <f t="shared" ref="BI275:BI301" si="58">IF(N275="nulová",J275,0)</f>
        <v>0</v>
      </c>
      <c r="BJ275" s="17" t="s">
        <v>153</v>
      </c>
      <c r="BK275" s="152">
        <f t="shared" ref="BK275:BK301" si="59">ROUND(I275*H275,2)</f>
        <v>0</v>
      </c>
      <c r="BL275" s="17" t="s">
        <v>152</v>
      </c>
      <c r="BM275" s="151" t="s">
        <v>1955</v>
      </c>
    </row>
    <row r="276" spans="2:65" s="1" customFormat="1" ht="16.5" customHeight="1">
      <c r="B276" s="32"/>
      <c r="C276" s="181" t="s">
        <v>1956</v>
      </c>
      <c r="D276" s="181" t="s">
        <v>435</v>
      </c>
      <c r="E276" s="182" t="s">
        <v>1882</v>
      </c>
      <c r="F276" s="183" t="s">
        <v>1883</v>
      </c>
      <c r="G276" s="184" t="s">
        <v>162</v>
      </c>
      <c r="H276" s="185">
        <v>1</v>
      </c>
      <c r="I276" s="186"/>
      <c r="J276" s="187">
        <f t="shared" si="50"/>
        <v>0</v>
      </c>
      <c r="K276" s="188"/>
      <c r="L276" s="189"/>
      <c r="M276" s="190" t="s">
        <v>1</v>
      </c>
      <c r="N276" s="191" t="s">
        <v>41</v>
      </c>
      <c r="P276" s="149">
        <f t="shared" si="51"/>
        <v>0</v>
      </c>
      <c r="Q276" s="149">
        <v>0</v>
      </c>
      <c r="R276" s="149">
        <f t="shared" si="52"/>
        <v>0</v>
      </c>
      <c r="S276" s="149">
        <v>0</v>
      </c>
      <c r="T276" s="150">
        <f t="shared" si="53"/>
        <v>0</v>
      </c>
      <c r="AR276" s="151" t="s">
        <v>201</v>
      </c>
      <c r="AT276" s="151" t="s">
        <v>435</v>
      </c>
      <c r="AU276" s="151" t="s">
        <v>153</v>
      </c>
      <c r="AY276" s="17" t="s">
        <v>145</v>
      </c>
      <c r="BE276" s="152">
        <f t="shared" si="54"/>
        <v>0</v>
      </c>
      <c r="BF276" s="152">
        <f t="shared" si="55"/>
        <v>0</v>
      </c>
      <c r="BG276" s="152">
        <f t="shared" si="56"/>
        <v>0</v>
      </c>
      <c r="BH276" s="152">
        <f t="shared" si="57"/>
        <v>0</v>
      </c>
      <c r="BI276" s="152">
        <f t="shared" si="58"/>
        <v>0</v>
      </c>
      <c r="BJ276" s="17" t="s">
        <v>153</v>
      </c>
      <c r="BK276" s="152">
        <f t="shared" si="59"/>
        <v>0</v>
      </c>
      <c r="BL276" s="17" t="s">
        <v>152</v>
      </c>
      <c r="BM276" s="151" t="s">
        <v>1957</v>
      </c>
    </row>
    <row r="277" spans="2:65" s="1" customFormat="1" ht="16.5" customHeight="1">
      <c r="B277" s="32"/>
      <c r="C277" s="181" t="s">
        <v>1541</v>
      </c>
      <c r="D277" s="181" t="s">
        <v>435</v>
      </c>
      <c r="E277" s="182" t="s">
        <v>1885</v>
      </c>
      <c r="F277" s="183" t="s">
        <v>1886</v>
      </c>
      <c r="G277" s="184" t="s">
        <v>162</v>
      </c>
      <c r="H277" s="185">
        <v>1</v>
      </c>
      <c r="I277" s="186"/>
      <c r="J277" s="187">
        <f t="shared" si="50"/>
        <v>0</v>
      </c>
      <c r="K277" s="188"/>
      <c r="L277" s="189"/>
      <c r="M277" s="190" t="s">
        <v>1</v>
      </c>
      <c r="N277" s="191" t="s">
        <v>41</v>
      </c>
      <c r="P277" s="149">
        <f t="shared" si="51"/>
        <v>0</v>
      </c>
      <c r="Q277" s="149">
        <v>0</v>
      </c>
      <c r="R277" s="149">
        <f t="shared" si="52"/>
        <v>0</v>
      </c>
      <c r="S277" s="149">
        <v>0</v>
      </c>
      <c r="T277" s="150">
        <f t="shared" si="53"/>
        <v>0</v>
      </c>
      <c r="AR277" s="151" t="s">
        <v>201</v>
      </c>
      <c r="AT277" s="151" t="s">
        <v>435</v>
      </c>
      <c r="AU277" s="151" t="s">
        <v>153</v>
      </c>
      <c r="AY277" s="17" t="s">
        <v>145</v>
      </c>
      <c r="BE277" s="152">
        <f t="shared" si="54"/>
        <v>0</v>
      </c>
      <c r="BF277" s="152">
        <f t="shared" si="55"/>
        <v>0</v>
      </c>
      <c r="BG277" s="152">
        <f t="shared" si="56"/>
        <v>0</v>
      </c>
      <c r="BH277" s="152">
        <f t="shared" si="57"/>
        <v>0</v>
      </c>
      <c r="BI277" s="152">
        <f t="shared" si="58"/>
        <v>0</v>
      </c>
      <c r="BJ277" s="17" t="s">
        <v>153</v>
      </c>
      <c r="BK277" s="152">
        <f t="shared" si="59"/>
        <v>0</v>
      </c>
      <c r="BL277" s="17" t="s">
        <v>152</v>
      </c>
      <c r="BM277" s="151" t="s">
        <v>1958</v>
      </c>
    </row>
    <row r="278" spans="2:65" s="1" customFormat="1" ht="16.5" customHeight="1">
      <c r="B278" s="32"/>
      <c r="C278" s="181" t="s">
        <v>1959</v>
      </c>
      <c r="D278" s="181" t="s">
        <v>435</v>
      </c>
      <c r="E278" s="182" t="s">
        <v>1888</v>
      </c>
      <c r="F278" s="183" t="s">
        <v>1889</v>
      </c>
      <c r="G278" s="184" t="s">
        <v>162</v>
      </c>
      <c r="H278" s="185">
        <v>1</v>
      </c>
      <c r="I278" s="186"/>
      <c r="J278" s="187">
        <f t="shared" si="50"/>
        <v>0</v>
      </c>
      <c r="K278" s="188"/>
      <c r="L278" s="189"/>
      <c r="M278" s="190" t="s">
        <v>1</v>
      </c>
      <c r="N278" s="191" t="s">
        <v>41</v>
      </c>
      <c r="P278" s="149">
        <f t="shared" si="51"/>
        <v>0</v>
      </c>
      <c r="Q278" s="149">
        <v>0</v>
      </c>
      <c r="R278" s="149">
        <f t="shared" si="52"/>
        <v>0</v>
      </c>
      <c r="S278" s="149">
        <v>0</v>
      </c>
      <c r="T278" s="150">
        <f t="shared" si="53"/>
        <v>0</v>
      </c>
      <c r="AR278" s="151" t="s">
        <v>201</v>
      </c>
      <c r="AT278" s="151" t="s">
        <v>435</v>
      </c>
      <c r="AU278" s="151" t="s">
        <v>153</v>
      </c>
      <c r="AY278" s="17" t="s">
        <v>145</v>
      </c>
      <c r="BE278" s="152">
        <f t="shared" si="54"/>
        <v>0</v>
      </c>
      <c r="BF278" s="152">
        <f t="shared" si="55"/>
        <v>0</v>
      </c>
      <c r="BG278" s="152">
        <f t="shared" si="56"/>
        <v>0</v>
      </c>
      <c r="BH278" s="152">
        <f t="shared" si="57"/>
        <v>0</v>
      </c>
      <c r="BI278" s="152">
        <f t="shared" si="58"/>
        <v>0</v>
      </c>
      <c r="BJ278" s="17" t="s">
        <v>153</v>
      </c>
      <c r="BK278" s="152">
        <f t="shared" si="59"/>
        <v>0</v>
      </c>
      <c r="BL278" s="17" t="s">
        <v>152</v>
      </c>
      <c r="BM278" s="151" t="s">
        <v>1960</v>
      </c>
    </row>
    <row r="279" spans="2:65" s="1" customFormat="1" ht="16.5" customHeight="1">
      <c r="B279" s="32"/>
      <c r="C279" s="181" t="s">
        <v>1544</v>
      </c>
      <c r="D279" s="181" t="s">
        <v>435</v>
      </c>
      <c r="E279" s="182" t="s">
        <v>1891</v>
      </c>
      <c r="F279" s="183" t="s">
        <v>1892</v>
      </c>
      <c r="G279" s="184" t="s">
        <v>162</v>
      </c>
      <c r="H279" s="185">
        <v>3</v>
      </c>
      <c r="I279" s="186"/>
      <c r="J279" s="187">
        <f t="shared" si="50"/>
        <v>0</v>
      </c>
      <c r="K279" s="188"/>
      <c r="L279" s="189"/>
      <c r="M279" s="190" t="s">
        <v>1</v>
      </c>
      <c r="N279" s="191" t="s">
        <v>41</v>
      </c>
      <c r="P279" s="149">
        <f t="shared" si="51"/>
        <v>0</v>
      </c>
      <c r="Q279" s="149">
        <v>0</v>
      </c>
      <c r="R279" s="149">
        <f t="shared" si="52"/>
        <v>0</v>
      </c>
      <c r="S279" s="149">
        <v>0</v>
      </c>
      <c r="T279" s="150">
        <f t="shared" si="53"/>
        <v>0</v>
      </c>
      <c r="AR279" s="151" t="s">
        <v>201</v>
      </c>
      <c r="AT279" s="151" t="s">
        <v>435</v>
      </c>
      <c r="AU279" s="151" t="s">
        <v>153</v>
      </c>
      <c r="AY279" s="17" t="s">
        <v>145</v>
      </c>
      <c r="BE279" s="152">
        <f t="shared" si="54"/>
        <v>0</v>
      </c>
      <c r="BF279" s="152">
        <f t="shared" si="55"/>
        <v>0</v>
      </c>
      <c r="BG279" s="152">
        <f t="shared" si="56"/>
        <v>0</v>
      </c>
      <c r="BH279" s="152">
        <f t="shared" si="57"/>
        <v>0</v>
      </c>
      <c r="BI279" s="152">
        <f t="shared" si="58"/>
        <v>0</v>
      </c>
      <c r="BJ279" s="17" t="s">
        <v>153</v>
      </c>
      <c r="BK279" s="152">
        <f t="shared" si="59"/>
        <v>0</v>
      </c>
      <c r="BL279" s="17" t="s">
        <v>152</v>
      </c>
      <c r="BM279" s="151" t="s">
        <v>1961</v>
      </c>
    </row>
    <row r="280" spans="2:65" s="1" customFormat="1" ht="16.5" customHeight="1">
      <c r="B280" s="32"/>
      <c r="C280" s="181" t="s">
        <v>1962</v>
      </c>
      <c r="D280" s="181" t="s">
        <v>435</v>
      </c>
      <c r="E280" s="182" t="s">
        <v>1894</v>
      </c>
      <c r="F280" s="183" t="s">
        <v>1895</v>
      </c>
      <c r="G280" s="184" t="s">
        <v>162</v>
      </c>
      <c r="H280" s="185">
        <v>1</v>
      </c>
      <c r="I280" s="186"/>
      <c r="J280" s="187">
        <f t="shared" si="50"/>
        <v>0</v>
      </c>
      <c r="K280" s="188"/>
      <c r="L280" s="189"/>
      <c r="M280" s="190" t="s">
        <v>1</v>
      </c>
      <c r="N280" s="191" t="s">
        <v>41</v>
      </c>
      <c r="P280" s="149">
        <f t="shared" si="51"/>
        <v>0</v>
      </c>
      <c r="Q280" s="149">
        <v>0</v>
      </c>
      <c r="R280" s="149">
        <f t="shared" si="52"/>
        <v>0</v>
      </c>
      <c r="S280" s="149">
        <v>0</v>
      </c>
      <c r="T280" s="150">
        <f t="shared" si="53"/>
        <v>0</v>
      </c>
      <c r="AR280" s="151" t="s">
        <v>201</v>
      </c>
      <c r="AT280" s="151" t="s">
        <v>435</v>
      </c>
      <c r="AU280" s="151" t="s">
        <v>153</v>
      </c>
      <c r="AY280" s="17" t="s">
        <v>145</v>
      </c>
      <c r="BE280" s="152">
        <f t="shared" si="54"/>
        <v>0</v>
      </c>
      <c r="BF280" s="152">
        <f t="shared" si="55"/>
        <v>0</v>
      </c>
      <c r="BG280" s="152">
        <f t="shared" si="56"/>
        <v>0</v>
      </c>
      <c r="BH280" s="152">
        <f t="shared" si="57"/>
        <v>0</v>
      </c>
      <c r="BI280" s="152">
        <f t="shared" si="58"/>
        <v>0</v>
      </c>
      <c r="BJ280" s="17" t="s">
        <v>153</v>
      </c>
      <c r="BK280" s="152">
        <f t="shared" si="59"/>
        <v>0</v>
      </c>
      <c r="BL280" s="17" t="s">
        <v>152</v>
      </c>
      <c r="BM280" s="151" t="s">
        <v>1963</v>
      </c>
    </row>
    <row r="281" spans="2:65" s="1" customFormat="1" ht="16.5" customHeight="1">
      <c r="B281" s="32"/>
      <c r="C281" s="181" t="s">
        <v>1547</v>
      </c>
      <c r="D281" s="181" t="s">
        <v>435</v>
      </c>
      <c r="E281" s="182" t="s">
        <v>1897</v>
      </c>
      <c r="F281" s="183" t="s">
        <v>1898</v>
      </c>
      <c r="G281" s="184" t="s">
        <v>162</v>
      </c>
      <c r="H281" s="185">
        <v>2</v>
      </c>
      <c r="I281" s="186"/>
      <c r="J281" s="187">
        <f t="shared" si="50"/>
        <v>0</v>
      </c>
      <c r="K281" s="188"/>
      <c r="L281" s="189"/>
      <c r="M281" s="190" t="s">
        <v>1</v>
      </c>
      <c r="N281" s="191" t="s">
        <v>41</v>
      </c>
      <c r="P281" s="149">
        <f t="shared" si="51"/>
        <v>0</v>
      </c>
      <c r="Q281" s="149">
        <v>0</v>
      </c>
      <c r="R281" s="149">
        <f t="shared" si="52"/>
        <v>0</v>
      </c>
      <c r="S281" s="149">
        <v>0</v>
      </c>
      <c r="T281" s="150">
        <f t="shared" si="53"/>
        <v>0</v>
      </c>
      <c r="AR281" s="151" t="s">
        <v>201</v>
      </c>
      <c r="AT281" s="151" t="s">
        <v>435</v>
      </c>
      <c r="AU281" s="151" t="s">
        <v>153</v>
      </c>
      <c r="AY281" s="17" t="s">
        <v>145</v>
      </c>
      <c r="BE281" s="152">
        <f t="shared" si="54"/>
        <v>0</v>
      </c>
      <c r="BF281" s="152">
        <f t="shared" si="55"/>
        <v>0</v>
      </c>
      <c r="BG281" s="152">
        <f t="shared" si="56"/>
        <v>0</v>
      </c>
      <c r="BH281" s="152">
        <f t="shared" si="57"/>
        <v>0</v>
      </c>
      <c r="BI281" s="152">
        <f t="shared" si="58"/>
        <v>0</v>
      </c>
      <c r="BJ281" s="17" t="s">
        <v>153</v>
      </c>
      <c r="BK281" s="152">
        <f t="shared" si="59"/>
        <v>0</v>
      </c>
      <c r="BL281" s="17" t="s">
        <v>152</v>
      </c>
      <c r="BM281" s="151" t="s">
        <v>1964</v>
      </c>
    </row>
    <row r="282" spans="2:65" s="1" customFormat="1" ht="16.5" customHeight="1">
      <c r="B282" s="32"/>
      <c r="C282" s="181" t="s">
        <v>1965</v>
      </c>
      <c r="D282" s="181" t="s">
        <v>435</v>
      </c>
      <c r="E282" s="182" t="s">
        <v>1900</v>
      </c>
      <c r="F282" s="183" t="s">
        <v>1901</v>
      </c>
      <c r="G282" s="184" t="s">
        <v>162</v>
      </c>
      <c r="H282" s="185">
        <v>6</v>
      </c>
      <c r="I282" s="186"/>
      <c r="J282" s="187">
        <f t="shared" si="50"/>
        <v>0</v>
      </c>
      <c r="K282" s="188"/>
      <c r="L282" s="189"/>
      <c r="M282" s="190" t="s">
        <v>1</v>
      </c>
      <c r="N282" s="191" t="s">
        <v>41</v>
      </c>
      <c r="P282" s="149">
        <f t="shared" si="51"/>
        <v>0</v>
      </c>
      <c r="Q282" s="149">
        <v>0</v>
      </c>
      <c r="R282" s="149">
        <f t="shared" si="52"/>
        <v>0</v>
      </c>
      <c r="S282" s="149">
        <v>0</v>
      </c>
      <c r="T282" s="150">
        <f t="shared" si="53"/>
        <v>0</v>
      </c>
      <c r="AR282" s="151" t="s">
        <v>201</v>
      </c>
      <c r="AT282" s="151" t="s">
        <v>435</v>
      </c>
      <c r="AU282" s="151" t="s">
        <v>153</v>
      </c>
      <c r="AY282" s="17" t="s">
        <v>145</v>
      </c>
      <c r="BE282" s="152">
        <f t="shared" si="54"/>
        <v>0</v>
      </c>
      <c r="BF282" s="152">
        <f t="shared" si="55"/>
        <v>0</v>
      </c>
      <c r="BG282" s="152">
        <f t="shared" si="56"/>
        <v>0</v>
      </c>
      <c r="BH282" s="152">
        <f t="shared" si="57"/>
        <v>0</v>
      </c>
      <c r="BI282" s="152">
        <f t="shared" si="58"/>
        <v>0</v>
      </c>
      <c r="BJ282" s="17" t="s">
        <v>153</v>
      </c>
      <c r="BK282" s="152">
        <f t="shared" si="59"/>
        <v>0</v>
      </c>
      <c r="BL282" s="17" t="s">
        <v>152</v>
      </c>
      <c r="BM282" s="151" t="s">
        <v>1966</v>
      </c>
    </row>
    <row r="283" spans="2:65" s="1" customFormat="1" ht="16.5" customHeight="1">
      <c r="B283" s="32"/>
      <c r="C283" s="181" t="s">
        <v>1550</v>
      </c>
      <c r="D283" s="181" t="s">
        <v>435</v>
      </c>
      <c r="E283" s="182" t="s">
        <v>1903</v>
      </c>
      <c r="F283" s="183" t="s">
        <v>1904</v>
      </c>
      <c r="G283" s="184" t="s">
        <v>162</v>
      </c>
      <c r="H283" s="185">
        <v>1</v>
      </c>
      <c r="I283" s="186"/>
      <c r="J283" s="187">
        <f t="shared" si="50"/>
        <v>0</v>
      </c>
      <c r="K283" s="188"/>
      <c r="L283" s="189"/>
      <c r="M283" s="190" t="s">
        <v>1</v>
      </c>
      <c r="N283" s="191" t="s">
        <v>41</v>
      </c>
      <c r="P283" s="149">
        <f t="shared" si="51"/>
        <v>0</v>
      </c>
      <c r="Q283" s="149">
        <v>0</v>
      </c>
      <c r="R283" s="149">
        <f t="shared" si="52"/>
        <v>0</v>
      </c>
      <c r="S283" s="149">
        <v>0</v>
      </c>
      <c r="T283" s="150">
        <f t="shared" si="53"/>
        <v>0</v>
      </c>
      <c r="AR283" s="151" t="s">
        <v>201</v>
      </c>
      <c r="AT283" s="151" t="s">
        <v>435</v>
      </c>
      <c r="AU283" s="151" t="s">
        <v>153</v>
      </c>
      <c r="AY283" s="17" t="s">
        <v>145</v>
      </c>
      <c r="BE283" s="152">
        <f t="shared" si="54"/>
        <v>0</v>
      </c>
      <c r="BF283" s="152">
        <f t="shared" si="55"/>
        <v>0</v>
      </c>
      <c r="BG283" s="152">
        <f t="shared" si="56"/>
        <v>0</v>
      </c>
      <c r="BH283" s="152">
        <f t="shared" si="57"/>
        <v>0</v>
      </c>
      <c r="BI283" s="152">
        <f t="shared" si="58"/>
        <v>0</v>
      </c>
      <c r="BJ283" s="17" t="s">
        <v>153</v>
      </c>
      <c r="BK283" s="152">
        <f t="shared" si="59"/>
        <v>0</v>
      </c>
      <c r="BL283" s="17" t="s">
        <v>152</v>
      </c>
      <c r="BM283" s="151" t="s">
        <v>1967</v>
      </c>
    </row>
    <row r="284" spans="2:65" s="1" customFormat="1" ht="16.5" customHeight="1">
      <c r="B284" s="32"/>
      <c r="C284" s="181" t="s">
        <v>1968</v>
      </c>
      <c r="D284" s="181" t="s">
        <v>435</v>
      </c>
      <c r="E284" s="182" t="s">
        <v>1906</v>
      </c>
      <c r="F284" s="183" t="s">
        <v>1907</v>
      </c>
      <c r="G284" s="184" t="s">
        <v>162</v>
      </c>
      <c r="H284" s="185">
        <v>1</v>
      </c>
      <c r="I284" s="186"/>
      <c r="J284" s="187">
        <f t="shared" si="50"/>
        <v>0</v>
      </c>
      <c r="K284" s="188"/>
      <c r="L284" s="189"/>
      <c r="M284" s="190" t="s">
        <v>1</v>
      </c>
      <c r="N284" s="191" t="s">
        <v>41</v>
      </c>
      <c r="P284" s="149">
        <f t="shared" si="51"/>
        <v>0</v>
      </c>
      <c r="Q284" s="149">
        <v>0</v>
      </c>
      <c r="R284" s="149">
        <f t="shared" si="52"/>
        <v>0</v>
      </c>
      <c r="S284" s="149">
        <v>0</v>
      </c>
      <c r="T284" s="150">
        <f t="shared" si="53"/>
        <v>0</v>
      </c>
      <c r="AR284" s="151" t="s">
        <v>201</v>
      </c>
      <c r="AT284" s="151" t="s">
        <v>435</v>
      </c>
      <c r="AU284" s="151" t="s">
        <v>153</v>
      </c>
      <c r="AY284" s="17" t="s">
        <v>145</v>
      </c>
      <c r="BE284" s="152">
        <f t="shared" si="54"/>
        <v>0</v>
      </c>
      <c r="BF284" s="152">
        <f t="shared" si="55"/>
        <v>0</v>
      </c>
      <c r="BG284" s="152">
        <f t="shared" si="56"/>
        <v>0</v>
      </c>
      <c r="BH284" s="152">
        <f t="shared" si="57"/>
        <v>0</v>
      </c>
      <c r="BI284" s="152">
        <f t="shared" si="58"/>
        <v>0</v>
      </c>
      <c r="BJ284" s="17" t="s">
        <v>153</v>
      </c>
      <c r="BK284" s="152">
        <f t="shared" si="59"/>
        <v>0</v>
      </c>
      <c r="BL284" s="17" t="s">
        <v>152</v>
      </c>
      <c r="BM284" s="151" t="s">
        <v>1969</v>
      </c>
    </row>
    <row r="285" spans="2:65" s="1" customFormat="1" ht="16.5" customHeight="1">
      <c r="B285" s="32"/>
      <c r="C285" s="181" t="s">
        <v>1553</v>
      </c>
      <c r="D285" s="181" t="s">
        <v>435</v>
      </c>
      <c r="E285" s="182" t="s">
        <v>1909</v>
      </c>
      <c r="F285" s="183" t="s">
        <v>1910</v>
      </c>
      <c r="G285" s="184" t="s">
        <v>162</v>
      </c>
      <c r="H285" s="185">
        <v>14</v>
      </c>
      <c r="I285" s="186"/>
      <c r="J285" s="187">
        <f t="shared" si="50"/>
        <v>0</v>
      </c>
      <c r="K285" s="188"/>
      <c r="L285" s="189"/>
      <c r="M285" s="190" t="s">
        <v>1</v>
      </c>
      <c r="N285" s="191" t="s">
        <v>41</v>
      </c>
      <c r="P285" s="149">
        <f t="shared" si="51"/>
        <v>0</v>
      </c>
      <c r="Q285" s="149">
        <v>0</v>
      </c>
      <c r="R285" s="149">
        <f t="shared" si="52"/>
        <v>0</v>
      </c>
      <c r="S285" s="149">
        <v>0</v>
      </c>
      <c r="T285" s="150">
        <f t="shared" si="53"/>
        <v>0</v>
      </c>
      <c r="AR285" s="151" t="s">
        <v>201</v>
      </c>
      <c r="AT285" s="151" t="s">
        <v>435</v>
      </c>
      <c r="AU285" s="151" t="s">
        <v>153</v>
      </c>
      <c r="AY285" s="17" t="s">
        <v>145</v>
      </c>
      <c r="BE285" s="152">
        <f t="shared" si="54"/>
        <v>0</v>
      </c>
      <c r="BF285" s="152">
        <f t="shared" si="55"/>
        <v>0</v>
      </c>
      <c r="BG285" s="152">
        <f t="shared" si="56"/>
        <v>0</v>
      </c>
      <c r="BH285" s="152">
        <f t="shared" si="57"/>
        <v>0</v>
      </c>
      <c r="BI285" s="152">
        <f t="shared" si="58"/>
        <v>0</v>
      </c>
      <c r="BJ285" s="17" t="s">
        <v>153</v>
      </c>
      <c r="BK285" s="152">
        <f t="shared" si="59"/>
        <v>0</v>
      </c>
      <c r="BL285" s="17" t="s">
        <v>152</v>
      </c>
      <c r="BM285" s="151" t="s">
        <v>1970</v>
      </c>
    </row>
    <row r="286" spans="2:65" s="1" customFormat="1" ht="16.5" customHeight="1">
      <c r="B286" s="32"/>
      <c r="C286" s="181" t="s">
        <v>1971</v>
      </c>
      <c r="D286" s="181" t="s">
        <v>435</v>
      </c>
      <c r="E286" s="182" t="s">
        <v>1912</v>
      </c>
      <c r="F286" s="183" t="s">
        <v>1913</v>
      </c>
      <c r="G286" s="184" t="s">
        <v>162</v>
      </c>
      <c r="H286" s="185">
        <v>2</v>
      </c>
      <c r="I286" s="186"/>
      <c r="J286" s="187">
        <f t="shared" si="50"/>
        <v>0</v>
      </c>
      <c r="K286" s="188"/>
      <c r="L286" s="189"/>
      <c r="M286" s="190" t="s">
        <v>1</v>
      </c>
      <c r="N286" s="191" t="s">
        <v>41</v>
      </c>
      <c r="P286" s="149">
        <f t="shared" si="51"/>
        <v>0</v>
      </c>
      <c r="Q286" s="149">
        <v>0</v>
      </c>
      <c r="R286" s="149">
        <f t="shared" si="52"/>
        <v>0</v>
      </c>
      <c r="S286" s="149">
        <v>0</v>
      </c>
      <c r="T286" s="150">
        <f t="shared" si="53"/>
        <v>0</v>
      </c>
      <c r="AR286" s="151" t="s">
        <v>201</v>
      </c>
      <c r="AT286" s="151" t="s">
        <v>435</v>
      </c>
      <c r="AU286" s="151" t="s">
        <v>153</v>
      </c>
      <c r="AY286" s="17" t="s">
        <v>145</v>
      </c>
      <c r="BE286" s="152">
        <f t="shared" si="54"/>
        <v>0</v>
      </c>
      <c r="BF286" s="152">
        <f t="shared" si="55"/>
        <v>0</v>
      </c>
      <c r="BG286" s="152">
        <f t="shared" si="56"/>
        <v>0</v>
      </c>
      <c r="BH286" s="152">
        <f t="shared" si="57"/>
        <v>0</v>
      </c>
      <c r="BI286" s="152">
        <f t="shared" si="58"/>
        <v>0</v>
      </c>
      <c r="BJ286" s="17" t="s">
        <v>153</v>
      </c>
      <c r="BK286" s="152">
        <f t="shared" si="59"/>
        <v>0</v>
      </c>
      <c r="BL286" s="17" t="s">
        <v>152</v>
      </c>
      <c r="BM286" s="151" t="s">
        <v>1972</v>
      </c>
    </row>
    <row r="287" spans="2:65" s="1" customFormat="1" ht="16.5" customHeight="1">
      <c r="B287" s="32"/>
      <c r="C287" s="181" t="s">
        <v>1556</v>
      </c>
      <c r="D287" s="181" t="s">
        <v>435</v>
      </c>
      <c r="E287" s="182" t="s">
        <v>1915</v>
      </c>
      <c r="F287" s="183" t="s">
        <v>1916</v>
      </c>
      <c r="G287" s="184" t="s">
        <v>162</v>
      </c>
      <c r="H287" s="185">
        <v>18</v>
      </c>
      <c r="I287" s="186"/>
      <c r="J287" s="187">
        <f t="shared" si="50"/>
        <v>0</v>
      </c>
      <c r="K287" s="188"/>
      <c r="L287" s="189"/>
      <c r="M287" s="190" t="s">
        <v>1</v>
      </c>
      <c r="N287" s="191" t="s">
        <v>41</v>
      </c>
      <c r="P287" s="149">
        <f t="shared" si="51"/>
        <v>0</v>
      </c>
      <c r="Q287" s="149">
        <v>0</v>
      </c>
      <c r="R287" s="149">
        <f t="shared" si="52"/>
        <v>0</v>
      </c>
      <c r="S287" s="149">
        <v>0</v>
      </c>
      <c r="T287" s="150">
        <f t="shared" si="53"/>
        <v>0</v>
      </c>
      <c r="AR287" s="151" t="s">
        <v>201</v>
      </c>
      <c r="AT287" s="151" t="s">
        <v>435</v>
      </c>
      <c r="AU287" s="151" t="s">
        <v>153</v>
      </c>
      <c r="AY287" s="17" t="s">
        <v>145</v>
      </c>
      <c r="BE287" s="152">
        <f t="shared" si="54"/>
        <v>0</v>
      </c>
      <c r="BF287" s="152">
        <f t="shared" si="55"/>
        <v>0</v>
      </c>
      <c r="BG287" s="152">
        <f t="shared" si="56"/>
        <v>0</v>
      </c>
      <c r="BH287" s="152">
        <f t="shared" si="57"/>
        <v>0</v>
      </c>
      <c r="BI287" s="152">
        <f t="shared" si="58"/>
        <v>0</v>
      </c>
      <c r="BJ287" s="17" t="s">
        <v>153</v>
      </c>
      <c r="BK287" s="152">
        <f t="shared" si="59"/>
        <v>0</v>
      </c>
      <c r="BL287" s="17" t="s">
        <v>152</v>
      </c>
      <c r="BM287" s="151" t="s">
        <v>1973</v>
      </c>
    </row>
    <row r="288" spans="2:65" s="1" customFormat="1" ht="16.5" customHeight="1">
      <c r="B288" s="32"/>
      <c r="C288" s="181" t="s">
        <v>1974</v>
      </c>
      <c r="D288" s="181" t="s">
        <v>435</v>
      </c>
      <c r="E288" s="182" t="s">
        <v>1918</v>
      </c>
      <c r="F288" s="183" t="s">
        <v>1919</v>
      </c>
      <c r="G288" s="184" t="s">
        <v>162</v>
      </c>
      <c r="H288" s="185">
        <v>2</v>
      </c>
      <c r="I288" s="186"/>
      <c r="J288" s="187">
        <f t="shared" si="50"/>
        <v>0</v>
      </c>
      <c r="K288" s="188"/>
      <c r="L288" s="189"/>
      <c r="M288" s="190" t="s">
        <v>1</v>
      </c>
      <c r="N288" s="191" t="s">
        <v>41</v>
      </c>
      <c r="P288" s="149">
        <f t="shared" si="51"/>
        <v>0</v>
      </c>
      <c r="Q288" s="149">
        <v>0</v>
      </c>
      <c r="R288" s="149">
        <f t="shared" si="52"/>
        <v>0</v>
      </c>
      <c r="S288" s="149">
        <v>0</v>
      </c>
      <c r="T288" s="150">
        <f t="shared" si="53"/>
        <v>0</v>
      </c>
      <c r="AR288" s="151" t="s">
        <v>201</v>
      </c>
      <c r="AT288" s="151" t="s">
        <v>435</v>
      </c>
      <c r="AU288" s="151" t="s">
        <v>153</v>
      </c>
      <c r="AY288" s="17" t="s">
        <v>145</v>
      </c>
      <c r="BE288" s="152">
        <f t="shared" si="54"/>
        <v>0</v>
      </c>
      <c r="BF288" s="152">
        <f t="shared" si="55"/>
        <v>0</v>
      </c>
      <c r="BG288" s="152">
        <f t="shared" si="56"/>
        <v>0</v>
      </c>
      <c r="BH288" s="152">
        <f t="shared" si="57"/>
        <v>0</v>
      </c>
      <c r="BI288" s="152">
        <f t="shared" si="58"/>
        <v>0</v>
      </c>
      <c r="BJ288" s="17" t="s">
        <v>153</v>
      </c>
      <c r="BK288" s="152">
        <f t="shared" si="59"/>
        <v>0</v>
      </c>
      <c r="BL288" s="17" t="s">
        <v>152</v>
      </c>
      <c r="BM288" s="151" t="s">
        <v>1975</v>
      </c>
    </row>
    <row r="289" spans="2:65" s="1" customFormat="1" ht="16.5" customHeight="1">
      <c r="B289" s="32"/>
      <c r="C289" s="181" t="s">
        <v>1559</v>
      </c>
      <c r="D289" s="181" t="s">
        <v>435</v>
      </c>
      <c r="E289" s="182" t="s">
        <v>1921</v>
      </c>
      <c r="F289" s="183" t="s">
        <v>1922</v>
      </c>
      <c r="G289" s="184" t="s">
        <v>162</v>
      </c>
      <c r="H289" s="185">
        <v>90</v>
      </c>
      <c r="I289" s="186"/>
      <c r="J289" s="187">
        <f t="shared" si="50"/>
        <v>0</v>
      </c>
      <c r="K289" s="188"/>
      <c r="L289" s="189"/>
      <c r="M289" s="190" t="s">
        <v>1</v>
      </c>
      <c r="N289" s="191" t="s">
        <v>41</v>
      </c>
      <c r="P289" s="149">
        <f t="shared" si="51"/>
        <v>0</v>
      </c>
      <c r="Q289" s="149">
        <v>0</v>
      </c>
      <c r="R289" s="149">
        <f t="shared" si="52"/>
        <v>0</v>
      </c>
      <c r="S289" s="149">
        <v>0</v>
      </c>
      <c r="T289" s="150">
        <f t="shared" si="53"/>
        <v>0</v>
      </c>
      <c r="AR289" s="151" t="s">
        <v>201</v>
      </c>
      <c r="AT289" s="151" t="s">
        <v>435</v>
      </c>
      <c r="AU289" s="151" t="s">
        <v>153</v>
      </c>
      <c r="AY289" s="17" t="s">
        <v>145</v>
      </c>
      <c r="BE289" s="152">
        <f t="shared" si="54"/>
        <v>0</v>
      </c>
      <c r="BF289" s="152">
        <f t="shared" si="55"/>
        <v>0</v>
      </c>
      <c r="BG289" s="152">
        <f t="shared" si="56"/>
        <v>0</v>
      </c>
      <c r="BH289" s="152">
        <f t="shared" si="57"/>
        <v>0</v>
      </c>
      <c r="BI289" s="152">
        <f t="shared" si="58"/>
        <v>0</v>
      </c>
      <c r="BJ289" s="17" t="s">
        <v>153</v>
      </c>
      <c r="BK289" s="152">
        <f t="shared" si="59"/>
        <v>0</v>
      </c>
      <c r="BL289" s="17" t="s">
        <v>152</v>
      </c>
      <c r="BM289" s="151" t="s">
        <v>1976</v>
      </c>
    </row>
    <row r="290" spans="2:65" s="1" customFormat="1" ht="16.5" customHeight="1">
      <c r="B290" s="32"/>
      <c r="C290" s="181" t="s">
        <v>1977</v>
      </c>
      <c r="D290" s="181" t="s">
        <v>435</v>
      </c>
      <c r="E290" s="182" t="s">
        <v>1924</v>
      </c>
      <c r="F290" s="183" t="s">
        <v>1925</v>
      </c>
      <c r="G290" s="184" t="s">
        <v>162</v>
      </c>
      <c r="H290" s="185">
        <v>40</v>
      </c>
      <c r="I290" s="186"/>
      <c r="J290" s="187">
        <f t="shared" si="50"/>
        <v>0</v>
      </c>
      <c r="K290" s="188"/>
      <c r="L290" s="189"/>
      <c r="M290" s="190" t="s">
        <v>1</v>
      </c>
      <c r="N290" s="191" t="s">
        <v>41</v>
      </c>
      <c r="P290" s="149">
        <f t="shared" si="51"/>
        <v>0</v>
      </c>
      <c r="Q290" s="149">
        <v>0</v>
      </c>
      <c r="R290" s="149">
        <f t="shared" si="52"/>
        <v>0</v>
      </c>
      <c r="S290" s="149">
        <v>0</v>
      </c>
      <c r="T290" s="150">
        <f t="shared" si="53"/>
        <v>0</v>
      </c>
      <c r="AR290" s="151" t="s">
        <v>201</v>
      </c>
      <c r="AT290" s="151" t="s">
        <v>435</v>
      </c>
      <c r="AU290" s="151" t="s">
        <v>153</v>
      </c>
      <c r="AY290" s="17" t="s">
        <v>145</v>
      </c>
      <c r="BE290" s="152">
        <f t="shared" si="54"/>
        <v>0</v>
      </c>
      <c r="BF290" s="152">
        <f t="shared" si="55"/>
        <v>0</v>
      </c>
      <c r="BG290" s="152">
        <f t="shared" si="56"/>
        <v>0</v>
      </c>
      <c r="BH290" s="152">
        <f t="shared" si="57"/>
        <v>0</v>
      </c>
      <c r="BI290" s="152">
        <f t="shared" si="58"/>
        <v>0</v>
      </c>
      <c r="BJ290" s="17" t="s">
        <v>153</v>
      </c>
      <c r="BK290" s="152">
        <f t="shared" si="59"/>
        <v>0</v>
      </c>
      <c r="BL290" s="17" t="s">
        <v>152</v>
      </c>
      <c r="BM290" s="151" t="s">
        <v>1978</v>
      </c>
    </row>
    <row r="291" spans="2:65" s="1" customFormat="1" ht="16.5" customHeight="1">
      <c r="B291" s="32"/>
      <c r="C291" s="181" t="s">
        <v>1562</v>
      </c>
      <c r="D291" s="181" t="s">
        <v>435</v>
      </c>
      <c r="E291" s="182" t="s">
        <v>1928</v>
      </c>
      <c r="F291" s="183" t="s">
        <v>1843</v>
      </c>
      <c r="G291" s="184" t="s">
        <v>162</v>
      </c>
      <c r="H291" s="185">
        <v>5</v>
      </c>
      <c r="I291" s="186"/>
      <c r="J291" s="187">
        <f t="shared" si="50"/>
        <v>0</v>
      </c>
      <c r="K291" s="188"/>
      <c r="L291" s="189"/>
      <c r="M291" s="190" t="s">
        <v>1</v>
      </c>
      <c r="N291" s="191" t="s">
        <v>41</v>
      </c>
      <c r="P291" s="149">
        <f t="shared" si="51"/>
        <v>0</v>
      </c>
      <c r="Q291" s="149">
        <v>0</v>
      </c>
      <c r="R291" s="149">
        <f t="shared" si="52"/>
        <v>0</v>
      </c>
      <c r="S291" s="149">
        <v>0</v>
      </c>
      <c r="T291" s="150">
        <f t="shared" si="53"/>
        <v>0</v>
      </c>
      <c r="AR291" s="151" t="s">
        <v>201</v>
      </c>
      <c r="AT291" s="151" t="s">
        <v>435</v>
      </c>
      <c r="AU291" s="151" t="s">
        <v>153</v>
      </c>
      <c r="AY291" s="17" t="s">
        <v>145</v>
      </c>
      <c r="BE291" s="152">
        <f t="shared" si="54"/>
        <v>0</v>
      </c>
      <c r="BF291" s="152">
        <f t="shared" si="55"/>
        <v>0</v>
      </c>
      <c r="BG291" s="152">
        <f t="shared" si="56"/>
        <v>0</v>
      </c>
      <c r="BH291" s="152">
        <f t="shared" si="57"/>
        <v>0</v>
      </c>
      <c r="BI291" s="152">
        <f t="shared" si="58"/>
        <v>0</v>
      </c>
      <c r="BJ291" s="17" t="s">
        <v>153</v>
      </c>
      <c r="BK291" s="152">
        <f t="shared" si="59"/>
        <v>0</v>
      </c>
      <c r="BL291" s="17" t="s">
        <v>152</v>
      </c>
      <c r="BM291" s="151" t="s">
        <v>1979</v>
      </c>
    </row>
    <row r="292" spans="2:65" s="1" customFormat="1" ht="16.5" customHeight="1">
      <c r="B292" s="32"/>
      <c r="C292" s="181" t="s">
        <v>1980</v>
      </c>
      <c r="D292" s="181" t="s">
        <v>435</v>
      </c>
      <c r="E292" s="182" t="s">
        <v>1930</v>
      </c>
      <c r="F292" s="183" t="s">
        <v>1931</v>
      </c>
      <c r="G292" s="184" t="s">
        <v>162</v>
      </c>
      <c r="H292" s="185">
        <v>20</v>
      </c>
      <c r="I292" s="186"/>
      <c r="J292" s="187">
        <f t="shared" si="50"/>
        <v>0</v>
      </c>
      <c r="K292" s="188"/>
      <c r="L292" s="189"/>
      <c r="M292" s="190" t="s">
        <v>1</v>
      </c>
      <c r="N292" s="191" t="s">
        <v>41</v>
      </c>
      <c r="P292" s="149">
        <f t="shared" si="51"/>
        <v>0</v>
      </c>
      <c r="Q292" s="149">
        <v>0</v>
      </c>
      <c r="R292" s="149">
        <f t="shared" si="52"/>
        <v>0</v>
      </c>
      <c r="S292" s="149">
        <v>0</v>
      </c>
      <c r="T292" s="150">
        <f t="shared" si="53"/>
        <v>0</v>
      </c>
      <c r="AR292" s="151" t="s">
        <v>201</v>
      </c>
      <c r="AT292" s="151" t="s">
        <v>435</v>
      </c>
      <c r="AU292" s="151" t="s">
        <v>153</v>
      </c>
      <c r="AY292" s="17" t="s">
        <v>145</v>
      </c>
      <c r="BE292" s="152">
        <f t="shared" si="54"/>
        <v>0</v>
      </c>
      <c r="BF292" s="152">
        <f t="shared" si="55"/>
        <v>0</v>
      </c>
      <c r="BG292" s="152">
        <f t="shared" si="56"/>
        <v>0</v>
      </c>
      <c r="BH292" s="152">
        <f t="shared" si="57"/>
        <v>0</v>
      </c>
      <c r="BI292" s="152">
        <f t="shared" si="58"/>
        <v>0</v>
      </c>
      <c r="BJ292" s="17" t="s">
        <v>153</v>
      </c>
      <c r="BK292" s="152">
        <f t="shared" si="59"/>
        <v>0</v>
      </c>
      <c r="BL292" s="17" t="s">
        <v>152</v>
      </c>
      <c r="BM292" s="151" t="s">
        <v>1981</v>
      </c>
    </row>
    <row r="293" spans="2:65" s="1" customFormat="1" ht="16.5" customHeight="1">
      <c r="B293" s="32"/>
      <c r="C293" s="181" t="s">
        <v>1565</v>
      </c>
      <c r="D293" s="181" t="s">
        <v>435</v>
      </c>
      <c r="E293" s="182" t="s">
        <v>1934</v>
      </c>
      <c r="F293" s="183" t="s">
        <v>1935</v>
      </c>
      <c r="G293" s="184" t="s">
        <v>162</v>
      </c>
      <c r="H293" s="185">
        <v>30</v>
      </c>
      <c r="I293" s="186"/>
      <c r="J293" s="187">
        <f t="shared" si="50"/>
        <v>0</v>
      </c>
      <c r="K293" s="188"/>
      <c r="L293" s="189"/>
      <c r="M293" s="190" t="s">
        <v>1</v>
      </c>
      <c r="N293" s="191" t="s">
        <v>41</v>
      </c>
      <c r="P293" s="149">
        <f t="shared" si="51"/>
        <v>0</v>
      </c>
      <c r="Q293" s="149">
        <v>0</v>
      </c>
      <c r="R293" s="149">
        <f t="shared" si="52"/>
        <v>0</v>
      </c>
      <c r="S293" s="149">
        <v>0</v>
      </c>
      <c r="T293" s="150">
        <f t="shared" si="53"/>
        <v>0</v>
      </c>
      <c r="AR293" s="151" t="s">
        <v>201</v>
      </c>
      <c r="AT293" s="151" t="s">
        <v>435</v>
      </c>
      <c r="AU293" s="151" t="s">
        <v>153</v>
      </c>
      <c r="AY293" s="17" t="s">
        <v>145</v>
      </c>
      <c r="BE293" s="152">
        <f t="shared" si="54"/>
        <v>0</v>
      </c>
      <c r="BF293" s="152">
        <f t="shared" si="55"/>
        <v>0</v>
      </c>
      <c r="BG293" s="152">
        <f t="shared" si="56"/>
        <v>0</v>
      </c>
      <c r="BH293" s="152">
        <f t="shared" si="57"/>
        <v>0</v>
      </c>
      <c r="BI293" s="152">
        <f t="shared" si="58"/>
        <v>0</v>
      </c>
      <c r="BJ293" s="17" t="s">
        <v>153</v>
      </c>
      <c r="BK293" s="152">
        <f t="shared" si="59"/>
        <v>0</v>
      </c>
      <c r="BL293" s="17" t="s">
        <v>152</v>
      </c>
      <c r="BM293" s="151" t="s">
        <v>1982</v>
      </c>
    </row>
    <row r="294" spans="2:65" s="1" customFormat="1" ht="16.5" customHeight="1">
      <c r="B294" s="32"/>
      <c r="C294" s="181" t="s">
        <v>1983</v>
      </c>
      <c r="D294" s="181" t="s">
        <v>435</v>
      </c>
      <c r="E294" s="182" t="s">
        <v>1937</v>
      </c>
      <c r="F294" s="183" t="s">
        <v>1938</v>
      </c>
      <c r="G294" s="184" t="s">
        <v>162</v>
      </c>
      <c r="H294" s="185">
        <v>10</v>
      </c>
      <c r="I294" s="186"/>
      <c r="J294" s="187">
        <f t="shared" si="50"/>
        <v>0</v>
      </c>
      <c r="K294" s="188"/>
      <c r="L294" s="189"/>
      <c r="M294" s="190" t="s">
        <v>1</v>
      </c>
      <c r="N294" s="191" t="s">
        <v>41</v>
      </c>
      <c r="P294" s="149">
        <f t="shared" si="51"/>
        <v>0</v>
      </c>
      <c r="Q294" s="149">
        <v>0</v>
      </c>
      <c r="R294" s="149">
        <f t="shared" si="52"/>
        <v>0</v>
      </c>
      <c r="S294" s="149">
        <v>0</v>
      </c>
      <c r="T294" s="150">
        <f t="shared" si="53"/>
        <v>0</v>
      </c>
      <c r="AR294" s="151" t="s">
        <v>201</v>
      </c>
      <c r="AT294" s="151" t="s">
        <v>435</v>
      </c>
      <c r="AU294" s="151" t="s">
        <v>153</v>
      </c>
      <c r="AY294" s="17" t="s">
        <v>145</v>
      </c>
      <c r="BE294" s="152">
        <f t="shared" si="54"/>
        <v>0</v>
      </c>
      <c r="BF294" s="152">
        <f t="shared" si="55"/>
        <v>0</v>
      </c>
      <c r="BG294" s="152">
        <f t="shared" si="56"/>
        <v>0</v>
      </c>
      <c r="BH294" s="152">
        <f t="shared" si="57"/>
        <v>0</v>
      </c>
      <c r="BI294" s="152">
        <f t="shared" si="58"/>
        <v>0</v>
      </c>
      <c r="BJ294" s="17" t="s">
        <v>153</v>
      </c>
      <c r="BK294" s="152">
        <f t="shared" si="59"/>
        <v>0</v>
      </c>
      <c r="BL294" s="17" t="s">
        <v>152</v>
      </c>
      <c r="BM294" s="151" t="s">
        <v>1984</v>
      </c>
    </row>
    <row r="295" spans="2:65" s="1" customFormat="1" ht="16.5" customHeight="1">
      <c r="B295" s="32"/>
      <c r="C295" s="181" t="s">
        <v>1568</v>
      </c>
      <c r="D295" s="181" t="s">
        <v>435</v>
      </c>
      <c r="E295" s="182" t="s">
        <v>1856</v>
      </c>
      <c r="F295" s="183" t="s">
        <v>1857</v>
      </c>
      <c r="G295" s="184" t="s">
        <v>162</v>
      </c>
      <c r="H295" s="185">
        <v>3</v>
      </c>
      <c r="I295" s="186"/>
      <c r="J295" s="187">
        <f t="shared" si="50"/>
        <v>0</v>
      </c>
      <c r="K295" s="188"/>
      <c r="L295" s="189"/>
      <c r="M295" s="190" t="s">
        <v>1</v>
      </c>
      <c r="N295" s="191" t="s">
        <v>41</v>
      </c>
      <c r="P295" s="149">
        <f t="shared" si="51"/>
        <v>0</v>
      </c>
      <c r="Q295" s="149">
        <v>0</v>
      </c>
      <c r="R295" s="149">
        <f t="shared" si="52"/>
        <v>0</v>
      </c>
      <c r="S295" s="149">
        <v>0</v>
      </c>
      <c r="T295" s="150">
        <f t="shared" si="53"/>
        <v>0</v>
      </c>
      <c r="AR295" s="151" t="s">
        <v>201</v>
      </c>
      <c r="AT295" s="151" t="s">
        <v>435</v>
      </c>
      <c r="AU295" s="151" t="s">
        <v>153</v>
      </c>
      <c r="AY295" s="17" t="s">
        <v>145</v>
      </c>
      <c r="BE295" s="152">
        <f t="shared" si="54"/>
        <v>0</v>
      </c>
      <c r="BF295" s="152">
        <f t="shared" si="55"/>
        <v>0</v>
      </c>
      <c r="BG295" s="152">
        <f t="shared" si="56"/>
        <v>0</v>
      </c>
      <c r="BH295" s="152">
        <f t="shared" si="57"/>
        <v>0</v>
      </c>
      <c r="BI295" s="152">
        <f t="shared" si="58"/>
        <v>0</v>
      </c>
      <c r="BJ295" s="17" t="s">
        <v>153</v>
      </c>
      <c r="BK295" s="152">
        <f t="shared" si="59"/>
        <v>0</v>
      </c>
      <c r="BL295" s="17" t="s">
        <v>152</v>
      </c>
      <c r="BM295" s="151" t="s">
        <v>1985</v>
      </c>
    </row>
    <row r="296" spans="2:65" s="1" customFormat="1" ht="16.5" customHeight="1">
      <c r="B296" s="32"/>
      <c r="C296" s="181" t="s">
        <v>1986</v>
      </c>
      <c r="D296" s="181" t="s">
        <v>435</v>
      </c>
      <c r="E296" s="182" t="s">
        <v>1859</v>
      </c>
      <c r="F296" s="183" t="s">
        <v>1860</v>
      </c>
      <c r="G296" s="184" t="s">
        <v>162</v>
      </c>
      <c r="H296" s="185">
        <v>2</v>
      </c>
      <c r="I296" s="186"/>
      <c r="J296" s="187">
        <f t="shared" si="50"/>
        <v>0</v>
      </c>
      <c r="K296" s="188"/>
      <c r="L296" s="189"/>
      <c r="M296" s="190" t="s">
        <v>1</v>
      </c>
      <c r="N296" s="191" t="s">
        <v>41</v>
      </c>
      <c r="P296" s="149">
        <f t="shared" si="51"/>
        <v>0</v>
      </c>
      <c r="Q296" s="149">
        <v>0</v>
      </c>
      <c r="R296" s="149">
        <f t="shared" si="52"/>
        <v>0</v>
      </c>
      <c r="S296" s="149">
        <v>0</v>
      </c>
      <c r="T296" s="150">
        <f t="shared" si="53"/>
        <v>0</v>
      </c>
      <c r="AR296" s="151" t="s">
        <v>201</v>
      </c>
      <c r="AT296" s="151" t="s">
        <v>435</v>
      </c>
      <c r="AU296" s="151" t="s">
        <v>153</v>
      </c>
      <c r="AY296" s="17" t="s">
        <v>145</v>
      </c>
      <c r="BE296" s="152">
        <f t="shared" si="54"/>
        <v>0</v>
      </c>
      <c r="BF296" s="152">
        <f t="shared" si="55"/>
        <v>0</v>
      </c>
      <c r="BG296" s="152">
        <f t="shared" si="56"/>
        <v>0</v>
      </c>
      <c r="BH296" s="152">
        <f t="shared" si="57"/>
        <v>0</v>
      </c>
      <c r="BI296" s="152">
        <f t="shared" si="58"/>
        <v>0</v>
      </c>
      <c r="BJ296" s="17" t="s">
        <v>153</v>
      </c>
      <c r="BK296" s="152">
        <f t="shared" si="59"/>
        <v>0</v>
      </c>
      <c r="BL296" s="17" t="s">
        <v>152</v>
      </c>
      <c r="BM296" s="151" t="s">
        <v>1987</v>
      </c>
    </row>
    <row r="297" spans="2:65" s="1" customFormat="1" ht="16.5" customHeight="1">
      <c r="B297" s="32"/>
      <c r="C297" s="181" t="s">
        <v>1571</v>
      </c>
      <c r="D297" s="181" t="s">
        <v>435</v>
      </c>
      <c r="E297" s="182" t="s">
        <v>1862</v>
      </c>
      <c r="F297" s="183" t="s">
        <v>1863</v>
      </c>
      <c r="G297" s="184" t="s">
        <v>162</v>
      </c>
      <c r="H297" s="185">
        <v>2</v>
      </c>
      <c r="I297" s="186"/>
      <c r="J297" s="187">
        <f t="shared" si="50"/>
        <v>0</v>
      </c>
      <c r="K297" s="188"/>
      <c r="L297" s="189"/>
      <c r="M297" s="190" t="s">
        <v>1</v>
      </c>
      <c r="N297" s="191" t="s">
        <v>41</v>
      </c>
      <c r="P297" s="149">
        <f t="shared" si="51"/>
        <v>0</v>
      </c>
      <c r="Q297" s="149">
        <v>0</v>
      </c>
      <c r="R297" s="149">
        <f t="shared" si="52"/>
        <v>0</v>
      </c>
      <c r="S297" s="149">
        <v>0</v>
      </c>
      <c r="T297" s="150">
        <f t="shared" si="53"/>
        <v>0</v>
      </c>
      <c r="AR297" s="151" t="s">
        <v>201</v>
      </c>
      <c r="AT297" s="151" t="s">
        <v>435</v>
      </c>
      <c r="AU297" s="151" t="s">
        <v>153</v>
      </c>
      <c r="AY297" s="17" t="s">
        <v>145</v>
      </c>
      <c r="BE297" s="152">
        <f t="shared" si="54"/>
        <v>0</v>
      </c>
      <c r="BF297" s="152">
        <f t="shared" si="55"/>
        <v>0</v>
      </c>
      <c r="BG297" s="152">
        <f t="shared" si="56"/>
        <v>0</v>
      </c>
      <c r="BH297" s="152">
        <f t="shared" si="57"/>
        <v>0</v>
      </c>
      <c r="BI297" s="152">
        <f t="shared" si="58"/>
        <v>0</v>
      </c>
      <c r="BJ297" s="17" t="s">
        <v>153</v>
      </c>
      <c r="BK297" s="152">
        <f t="shared" si="59"/>
        <v>0</v>
      </c>
      <c r="BL297" s="17" t="s">
        <v>152</v>
      </c>
      <c r="BM297" s="151" t="s">
        <v>1988</v>
      </c>
    </row>
    <row r="298" spans="2:65" s="1" customFormat="1" ht="16.5" customHeight="1">
      <c r="B298" s="32"/>
      <c r="C298" s="181" t="s">
        <v>1989</v>
      </c>
      <c r="D298" s="181" t="s">
        <v>435</v>
      </c>
      <c r="E298" s="182" t="s">
        <v>1865</v>
      </c>
      <c r="F298" s="183" t="s">
        <v>1866</v>
      </c>
      <c r="G298" s="184" t="s">
        <v>162</v>
      </c>
      <c r="H298" s="185">
        <v>1</v>
      </c>
      <c r="I298" s="186"/>
      <c r="J298" s="187">
        <f t="shared" si="50"/>
        <v>0</v>
      </c>
      <c r="K298" s="188"/>
      <c r="L298" s="189"/>
      <c r="M298" s="190" t="s">
        <v>1</v>
      </c>
      <c r="N298" s="191" t="s">
        <v>41</v>
      </c>
      <c r="P298" s="149">
        <f t="shared" si="51"/>
        <v>0</v>
      </c>
      <c r="Q298" s="149">
        <v>0</v>
      </c>
      <c r="R298" s="149">
        <f t="shared" si="52"/>
        <v>0</v>
      </c>
      <c r="S298" s="149">
        <v>0</v>
      </c>
      <c r="T298" s="150">
        <f t="shared" si="53"/>
        <v>0</v>
      </c>
      <c r="AR298" s="151" t="s">
        <v>201</v>
      </c>
      <c r="AT298" s="151" t="s">
        <v>435</v>
      </c>
      <c r="AU298" s="151" t="s">
        <v>153</v>
      </c>
      <c r="AY298" s="17" t="s">
        <v>145</v>
      </c>
      <c r="BE298" s="152">
        <f t="shared" si="54"/>
        <v>0</v>
      </c>
      <c r="BF298" s="152">
        <f t="shared" si="55"/>
        <v>0</v>
      </c>
      <c r="BG298" s="152">
        <f t="shared" si="56"/>
        <v>0</v>
      </c>
      <c r="BH298" s="152">
        <f t="shared" si="57"/>
        <v>0</v>
      </c>
      <c r="BI298" s="152">
        <f t="shared" si="58"/>
        <v>0</v>
      </c>
      <c r="BJ298" s="17" t="s">
        <v>153</v>
      </c>
      <c r="BK298" s="152">
        <f t="shared" si="59"/>
        <v>0</v>
      </c>
      <c r="BL298" s="17" t="s">
        <v>152</v>
      </c>
      <c r="BM298" s="151" t="s">
        <v>1990</v>
      </c>
    </row>
    <row r="299" spans="2:65" s="1" customFormat="1" ht="16.5" customHeight="1">
      <c r="B299" s="32"/>
      <c r="C299" s="181" t="s">
        <v>1574</v>
      </c>
      <c r="D299" s="181" t="s">
        <v>435</v>
      </c>
      <c r="E299" s="182" t="s">
        <v>1868</v>
      </c>
      <c r="F299" s="183" t="s">
        <v>1869</v>
      </c>
      <c r="G299" s="184" t="s">
        <v>162</v>
      </c>
      <c r="H299" s="185">
        <v>80</v>
      </c>
      <c r="I299" s="186"/>
      <c r="J299" s="187">
        <f t="shared" si="50"/>
        <v>0</v>
      </c>
      <c r="K299" s="188"/>
      <c r="L299" s="189"/>
      <c r="M299" s="190" t="s">
        <v>1</v>
      </c>
      <c r="N299" s="191" t="s">
        <v>41</v>
      </c>
      <c r="P299" s="149">
        <f t="shared" si="51"/>
        <v>0</v>
      </c>
      <c r="Q299" s="149">
        <v>0</v>
      </c>
      <c r="R299" s="149">
        <f t="shared" si="52"/>
        <v>0</v>
      </c>
      <c r="S299" s="149">
        <v>0</v>
      </c>
      <c r="T299" s="150">
        <f t="shared" si="53"/>
        <v>0</v>
      </c>
      <c r="AR299" s="151" t="s">
        <v>201</v>
      </c>
      <c r="AT299" s="151" t="s">
        <v>435</v>
      </c>
      <c r="AU299" s="151" t="s">
        <v>153</v>
      </c>
      <c r="AY299" s="17" t="s">
        <v>145</v>
      </c>
      <c r="BE299" s="152">
        <f t="shared" si="54"/>
        <v>0</v>
      </c>
      <c r="BF299" s="152">
        <f t="shared" si="55"/>
        <v>0</v>
      </c>
      <c r="BG299" s="152">
        <f t="shared" si="56"/>
        <v>0</v>
      </c>
      <c r="BH299" s="152">
        <f t="shared" si="57"/>
        <v>0</v>
      </c>
      <c r="BI299" s="152">
        <f t="shared" si="58"/>
        <v>0</v>
      </c>
      <c r="BJ299" s="17" t="s">
        <v>153</v>
      </c>
      <c r="BK299" s="152">
        <f t="shared" si="59"/>
        <v>0</v>
      </c>
      <c r="BL299" s="17" t="s">
        <v>152</v>
      </c>
      <c r="BM299" s="151" t="s">
        <v>1991</v>
      </c>
    </row>
    <row r="300" spans="2:65" s="1" customFormat="1" ht="16.5" customHeight="1">
      <c r="B300" s="32"/>
      <c r="C300" s="181" t="s">
        <v>1992</v>
      </c>
      <c r="D300" s="181" t="s">
        <v>435</v>
      </c>
      <c r="E300" s="182" t="s">
        <v>1871</v>
      </c>
      <c r="F300" s="183" t="s">
        <v>1872</v>
      </c>
      <c r="G300" s="184" t="s">
        <v>162</v>
      </c>
      <c r="H300" s="185">
        <v>1</v>
      </c>
      <c r="I300" s="186"/>
      <c r="J300" s="187">
        <f t="shared" si="50"/>
        <v>0</v>
      </c>
      <c r="K300" s="188"/>
      <c r="L300" s="189"/>
      <c r="M300" s="190" t="s">
        <v>1</v>
      </c>
      <c r="N300" s="191" t="s">
        <v>41</v>
      </c>
      <c r="P300" s="149">
        <f t="shared" si="51"/>
        <v>0</v>
      </c>
      <c r="Q300" s="149">
        <v>0</v>
      </c>
      <c r="R300" s="149">
        <f t="shared" si="52"/>
        <v>0</v>
      </c>
      <c r="S300" s="149">
        <v>0</v>
      </c>
      <c r="T300" s="150">
        <f t="shared" si="53"/>
        <v>0</v>
      </c>
      <c r="AR300" s="151" t="s">
        <v>201</v>
      </c>
      <c r="AT300" s="151" t="s">
        <v>435</v>
      </c>
      <c r="AU300" s="151" t="s">
        <v>153</v>
      </c>
      <c r="AY300" s="17" t="s">
        <v>145</v>
      </c>
      <c r="BE300" s="152">
        <f t="shared" si="54"/>
        <v>0</v>
      </c>
      <c r="BF300" s="152">
        <f t="shared" si="55"/>
        <v>0</v>
      </c>
      <c r="BG300" s="152">
        <f t="shared" si="56"/>
        <v>0</v>
      </c>
      <c r="BH300" s="152">
        <f t="shared" si="57"/>
        <v>0</v>
      </c>
      <c r="BI300" s="152">
        <f t="shared" si="58"/>
        <v>0</v>
      </c>
      <c r="BJ300" s="17" t="s">
        <v>153</v>
      </c>
      <c r="BK300" s="152">
        <f t="shared" si="59"/>
        <v>0</v>
      </c>
      <c r="BL300" s="17" t="s">
        <v>152</v>
      </c>
      <c r="BM300" s="151" t="s">
        <v>1993</v>
      </c>
    </row>
    <row r="301" spans="2:65" s="1" customFormat="1" ht="16.5" customHeight="1">
      <c r="B301" s="32"/>
      <c r="C301" s="139" t="s">
        <v>1577</v>
      </c>
      <c r="D301" s="139" t="s">
        <v>148</v>
      </c>
      <c r="E301" s="140" t="s">
        <v>1950</v>
      </c>
      <c r="F301" s="141" t="s">
        <v>1951</v>
      </c>
      <c r="G301" s="142" t="s">
        <v>162</v>
      </c>
      <c r="H301" s="143">
        <v>1</v>
      </c>
      <c r="I301" s="144"/>
      <c r="J301" s="145">
        <f t="shared" si="50"/>
        <v>0</v>
      </c>
      <c r="K301" s="146"/>
      <c r="L301" s="32"/>
      <c r="M301" s="147" t="s">
        <v>1</v>
      </c>
      <c r="N301" s="148" t="s">
        <v>41</v>
      </c>
      <c r="P301" s="149">
        <f t="shared" si="51"/>
        <v>0</v>
      </c>
      <c r="Q301" s="149">
        <v>0</v>
      </c>
      <c r="R301" s="149">
        <f t="shared" si="52"/>
        <v>0</v>
      </c>
      <c r="S301" s="149">
        <v>0</v>
      </c>
      <c r="T301" s="150">
        <f t="shared" si="53"/>
        <v>0</v>
      </c>
      <c r="AR301" s="151" t="s">
        <v>152</v>
      </c>
      <c r="AT301" s="151" t="s">
        <v>148</v>
      </c>
      <c r="AU301" s="151" t="s">
        <v>153</v>
      </c>
      <c r="AY301" s="17" t="s">
        <v>145</v>
      </c>
      <c r="BE301" s="152">
        <f t="shared" si="54"/>
        <v>0</v>
      </c>
      <c r="BF301" s="152">
        <f t="shared" si="55"/>
        <v>0</v>
      </c>
      <c r="BG301" s="152">
        <f t="shared" si="56"/>
        <v>0</v>
      </c>
      <c r="BH301" s="152">
        <f t="shared" si="57"/>
        <v>0</v>
      </c>
      <c r="BI301" s="152">
        <f t="shared" si="58"/>
        <v>0</v>
      </c>
      <c r="BJ301" s="17" t="s">
        <v>153</v>
      </c>
      <c r="BK301" s="152">
        <f t="shared" si="59"/>
        <v>0</v>
      </c>
      <c r="BL301" s="17" t="s">
        <v>152</v>
      </c>
      <c r="BM301" s="151" t="s">
        <v>1994</v>
      </c>
    </row>
    <row r="302" spans="2:65" s="11" customFormat="1" ht="22.9" customHeight="1">
      <c r="B302" s="127"/>
      <c r="D302" s="128" t="s">
        <v>74</v>
      </c>
      <c r="E302" s="137" t="s">
        <v>1995</v>
      </c>
      <c r="F302" s="137" t="s">
        <v>1996</v>
      </c>
      <c r="I302" s="130"/>
      <c r="J302" s="138">
        <f>BK302</f>
        <v>0</v>
      </c>
      <c r="L302" s="127"/>
      <c r="M302" s="132"/>
      <c r="P302" s="133">
        <f>SUM(P303:P329)</f>
        <v>0</v>
      </c>
      <c r="R302" s="133">
        <f>SUM(R303:R329)</f>
        <v>0</v>
      </c>
      <c r="T302" s="134">
        <f>SUM(T303:T329)</f>
        <v>0</v>
      </c>
      <c r="AR302" s="128" t="s">
        <v>83</v>
      </c>
      <c r="AT302" s="135" t="s">
        <v>74</v>
      </c>
      <c r="AU302" s="135" t="s">
        <v>83</v>
      </c>
      <c r="AY302" s="128" t="s">
        <v>145</v>
      </c>
      <c r="BK302" s="136">
        <f>SUM(BK303:BK329)</f>
        <v>0</v>
      </c>
    </row>
    <row r="303" spans="2:65" s="1" customFormat="1" ht="16.5" customHeight="1">
      <c r="B303" s="32"/>
      <c r="C303" s="181" t="s">
        <v>1997</v>
      </c>
      <c r="D303" s="181" t="s">
        <v>435</v>
      </c>
      <c r="E303" s="182" t="s">
        <v>1879</v>
      </c>
      <c r="F303" s="183" t="s">
        <v>1880</v>
      </c>
      <c r="G303" s="184" t="s">
        <v>162</v>
      </c>
      <c r="H303" s="185">
        <v>1</v>
      </c>
      <c r="I303" s="186"/>
      <c r="J303" s="187">
        <f t="shared" ref="J303:J329" si="60">ROUND(I303*H303,2)</f>
        <v>0</v>
      </c>
      <c r="K303" s="188"/>
      <c r="L303" s="189"/>
      <c r="M303" s="190" t="s">
        <v>1</v>
      </c>
      <c r="N303" s="191" t="s">
        <v>41</v>
      </c>
      <c r="P303" s="149">
        <f t="shared" ref="P303:P329" si="61">O303*H303</f>
        <v>0</v>
      </c>
      <c r="Q303" s="149">
        <v>0</v>
      </c>
      <c r="R303" s="149">
        <f t="shared" ref="R303:R329" si="62">Q303*H303</f>
        <v>0</v>
      </c>
      <c r="S303" s="149">
        <v>0</v>
      </c>
      <c r="T303" s="150">
        <f t="shared" ref="T303:T329" si="63">S303*H303</f>
        <v>0</v>
      </c>
      <c r="AR303" s="151" t="s">
        <v>201</v>
      </c>
      <c r="AT303" s="151" t="s">
        <v>435</v>
      </c>
      <c r="AU303" s="151" t="s">
        <v>153</v>
      </c>
      <c r="AY303" s="17" t="s">
        <v>145</v>
      </c>
      <c r="BE303" s="152">
        <f t="shared" ref="BE303:BE329" si="64">IF(N303="základná",J303,0)</f>
        <v>0</v>
      </c>
      <c r="BF303" s="152">
        <f t="shared" ref="BF303:BF329" si="65">IF(N303="znížená",J303,0)</f>
        <v>0</v>
      </c>
      <c r="BG303" s="152">
        <f t="shared" ref="BG303:BG329" si="66">IF(N303="zákl. prenesená",J303,0)</f>
        <v>0</v>
      </c>
      <c r="BH303" s="152">
        <f t="shared" ref="BH303:BH329" si="67">IF(N303="zníž. prenesená",J303,0)</f>
        <v>0</v>
      </c>
      <c r="BI303" s="152">
        <f t="shared" ref="BI303:BI329" si="68">IF(N303="nulová",J303,0)</f>
        <v>0</v>
      </c>
      <c r="BJ303" s="17" t="s">
        <v>153</v>
      </c>
      <c r="BK303" s="152">
        <f t="shared" ref="BK303:BK329" si="69">ROUND(I303*H303,2)</f>
        <v>0</v>
      </c>
      <c r="BL303" s="17" t="s">
        <v>152</v>
      </c>
      <c r="BM303" s="151" t="s">
        <v>1998</v>
      </c>
    </row>
    <row r="304" spans="2:65" s="1" customFormat="1" ht="16.5" customHeight="1">
      <c r="B304" s="32"/>
      <c r="C304" s="181" t="s">
        <v>1580</v>
      </c>
      <c r="D304" s="181" t="s">
        <v>435</v>
      </c>
      <c r="E304" s="182" t="s">
        <v>1882</v>
      </c>
      <c r="F304" s="183" t="s">
        <v>1883</v>
      </c>
      <c r="G304" s="184" t="s">
        <v>162</v>
      </c>
      <c r="H304" s="185">
        <v>1</v>
      </c>
      <c r="I304" s="186"/>
      <c r="J304" s="187">
        <f t="shared" si="60"/>
        <v>0</v>
      </c>
      <c r="K304" s="188"/>
      <c r="L304" s="189"/>
      <c r="M304" s="190" t="s">
        <v>1</v>
      </c>
      <c r="N304" s="191" t="s">
        <v>41</v>
      </c>
      <c r="P304" s="149">
        <f t="shared" si="61"/>
        <v>0</v>
      </c>
      <c r="Q304" s="149">
        <v>0</v>
      </c>
      <c r="R304" s="149">
        <f t="shared" si="62"/>
        <v>0</v>
      </c>
      <c r="S304" s="149">
        <v>0</v>
      </c>
      <c r="T304" s="150">
        <f t="shared" si="63"/>
        <v>0</v>
      </c>
      <c r="AR304" s="151" t="s">
        <v>201</v>
      </c>
      <c r="AT304" s="151" t="s">
        <v>435</v>
      </c>
      <c r="AU304" s="151" t="s">
        <v>153</v>
      </c>
      <c r="AY304" s="17" t="s">
        <v>145</v>
      </c>
      <c r="BE304" s="152">
        <f t="shared" si="64"/>
        <v>0</v>
      </c>
      <c r="BF304" s="152">
        <f t="shared" si="65"/>
        <v>0</v>
      </c>
      <c r="BG304" s="152">
        <f t="shared" si="66"/>
        <v>0</v>
      </c>
      <c r="BH304" s="152">
        <f t="shared" si="67"/>
        <v>0</v>
      </c>
      <c r="BI304" s="152">
        <f t="shared" si="68"/>
        <v>0</v>
      </c>
      <c r="BJ304" s="17" t="s">
        <v>153</v>
      </c>
      <c r="BK304" s="152">
        <f t="shared" si="69"/>
        <v>0</v>
      </c>
      <c r="BL304" s="17" t="s">
        <v>152</v>
      </c>
      <c r="BM304" s="151" t="s">
        <v>1999</v>
      </c>
    </row>
    <row r="305" spans="2:65" s="1" customFormat="1" ht="16.5" customHeight="1">
      <c r="B305" s="32"/>
      <c r="C305" s="181" t="s">
        <v>2000</v>
      </c>
      <c r="D305" s="181" t="s">
        <v>435</v>
      </c>
      <c r="E305" s="182" t="s">
        <v>1885</v>
      </c>
      <c r="F305" s="183" t="s">
        <v>1886</v>
      </c>
      <c r="G305" s="184" t="s">
        <v>162</v>
      </c>
      <c r="H305" s="185">
        <v>1</v>
      </c>
      <c r="I305" s="186"/>
      <c r="J305" s="187">
        <f t="shared" si="60"/>
        <v>0</v>
      </c>
      <c r="K305" s="188"/>
      <c r="L305" s="189"/>
      <c r="M305" s="190" t="s">
        <v>1</v>
      </c>
      <c r="N305" s="191" t="s">
        <v>41</v>
      </c>
      <c r="P305" s="149">
        <f t="shared" si="61"/>
        <v>0</v>
      </c>
      <c r="Q305" s="149">
        <v>0</v>
      </c>
      <c r="R305" s="149">
        <f t="shared" si="62"/>
        <v>0</v>
      </c>
      <c r="S305" s="149">
        <v>0</v>
      </c>
      <c r="T305" s="150">
        <f t="shared" si="63"/>
        <v>0</v>
      </c>
      <c r="AR305" s="151" t="s">
        <v>201</v>
      </c>
      <c r="AT305" s="151" t="s">
        <v>435</v>
      </c>
      <c r="AU305" s="151" t="s">
        <v>153</v>
      </c>
      <c r="AY305" s="17" t="s">
        <v>145</v>
      </c>
      <c r="BE305" s="152">
        <f t="shared" si="64"/>
        <v>0</v>
      </c>
      <c r="BF305" s="152">
        <f t="shared" si="65"/>
        <v>0</v>
      </c>
      <c r="BG305" s="152">
        <f t="shared" si="66"/>
        <v>0</v>
      </c>
      <c r="BH305" s="152">
        <f t="shared" si="67"/>
        <v>0</v>
      </c>
      <c r="BI305" s="152">
        <f t="shared" si="68"/>
        <v>0</v>
      </c>
      <c r="BJ305" s="17" t="s">
        <v>153</v>
      </c>
      <c r="BK305" s="152">
        <f t="shared" si="69"/>
        <v>0</v>
      </c>
      <c r="BL305" s="17" t="s">
        <v>152</v>
      </c>
      <c r="BM305" s="151" t="s">
        <v>2001</v>
      </c>
    </row>
    <row r="306" spans="2:65" s="1" customFormat="1" ht="16.5" customHeight="1">
      <c r="B306" s="32"/>
      <c r="C306" s="181" t="s">
        <v>1583</v>
      </c>
      <c r="D306" s="181" t="s">
        <v>435</v>
      </c>
      <c r="E306" s="182" t="s">
        <v>1888</v>
      </c>
      <c r="F306" s="183" t="s">
        <v>1889</v>
      </c>
      <c r="G306" s="184" t="s">
        <v>162</v>
      </c>
      <c r="H306" s="185">
        <v>1</v>
      </c>
      <c r="I306" s="186"/>
      <c r="J306" s="187">
        <f t="shared" si="60"/>
        <v>0</v>
      </c>
      <c r="K306" s="188"/>
      <c r="L306" s="189"/>
      <c r="M306" s="190" t="s">
        <v>1</v>
      </c>
      <c r="N306" s="191" t="s">
        <v>41</v>
      </c>
      <c r="P306" s="149">
        <f t="shared" si="61"/>
        <v>0</v>
      </c>
      <c r="Q306" s="149">
        <v>0</v>
      </c>
      <c r="R306" s="149">
        <f t="shared" si="62"/>
        <v>0</v>
      </c>
      <c r="S306" s="149">
        <v>0</v>
      </c>
      <c r="T306" s="150">
        <f t="shared" si="63"/>
        <v>0</v>
      </c>
      <c r="AR306" s="151" t="s">
        <v>201</v>
      </c>
      <c r="AT306" s="151" t="s">
        <v>435</v>
      </c>
      <c r="AU306" s="151" t="s">
        <v>153</v>
      </c>
      <c r="AY306" s="17" t="s">
        <v>145</v>
      </c>
      <c r="BE306" s="152">
        <f t="shared" si="64"/>
        <v>0</v>
      </c>
      <c r="BF306" s="152">
        <f t="shared" si="65"/>
        <v>0</v>
      </c>
      <c r="BG306" s="152">
        <f t="shared" si="66"/>
        <v>0</v>
      </c>
      <c r="BH306" s="152">
        <f t="shared" si="67"/>
        <v>0</v>
      </c>
      <c r="BI306" s="152">
        <f t="shared" si="68"/>
        <v>0</v>
      </c>
      <c r="BJ306" s="17" t="s">
        <v>153</v>
      </c>
      <c r="BK306" s="152">
        <f t="shared" si="69"/>
        <v>0</v>
      </c>
      <c r="BL306" s="17" t="s">
        <v>152</v>
      </c>
      <c r="BM306" s="151" t="s">
        <v>2002</v>
      </c>
    </row>
    <row r="307" spans="2:65" s="1" customFormat="1" ht="16.5" customHeight="1">
      <c r="B307" s="32"/>
      <c r="C307" s="181" t="s">
        <v>2003</v>
      </c>
      <c r="D307" s="181" t="s">
        <v>435</v>
      </c>
      <c r="E307" s="182" t="s">
        <v>1891</v>
      </c>
      <c r="F307" s="183" t="s">
        <v>1892</v>
      </c>
      <c r="G307" s="184" t="s">
        <v>162</v>
      </c>
      <c r="H307" s="185">
        <v>3</v>
      </c>
      <c r="I307" s="186"/>
      <c r="J307" s="187">
        <f t="shared" si="60"/>
        <v>0</v>
      </c>
      <c r="K307" s="188"/>
      <c r="L307" s="189"/>
      <c r="M307" s="190" t="s">
        <v>1</v>
      </c>
      <c r="N307" s="191" t="s">
        <v>41</v>
      </c>
      <c r="P307" s="149">
        <f t="shared" si="61"/>
        <v>0</v>
      </c>
      <c r="Q307" s="149">
        <v>0</v>
      </c>
      <c r="R307" s="149">
        <f t="shared" si="62"/>
        <v>0</v>
      </c>
      <c r="S307" s="149">
        <v>0</v>
      </c>
      <c r="T307" s="150">
        <f t="shared" si="63"/>
        <v>0</v>
      </c>
      <c r="AR307" s="151" t="s">
        <v>201</v>
      </c>
      <c r="AT307" s="151" t="s">
        <v>435</v>
      </c>
      <c r="AU307" s="151" t="s">
        <v>153</v>
      </c>
      <c r="AY307" s="17" t="s">
        <v>145</v>
      </c>
      <c r="BE307" s="152">
        <f t="shared" si="64"/>
        <v>0</v>
      </c>
      <c r="BF307" s="152">
        <f t="shared" si="65"/>
        <v>0</v>
      </c>
      <c r="BG307" s="152">
        <f t="shared" si="66"/>
        <v>0</v>
      </c>
      <c r="BH307" s="152">
        <f t="shared" si="67"/>
        <v>0</v>
      </c>
      <c r="BI307" s="152">
        <f t="shared" si="68"/>
        <v>0</v>
      </c>
      <c r="BJ307" s="17" t="s">
        <v>153</v>
      </c>
      <c r="BK307" s="152">
        <f t="shared" si="69"/>
        <v>0</v>
      </c>
      <c r="BL307" s="17" t="s">
        <v>152</v>
      </c>
      <c r="BM307" s="151" t="s">
        <v>2004</v>
      </c>
    </row>
    <row r="308" spans="2:65" s="1" customFormat="1" ht="16.5" customHeight="1">
      <c r="B308" s="32"/>
      <c r="C308" s="181" t="s">
        <v>1586</v>
      </c>
      <c r="D308" s="181" t="s">
        <v>435</v>
      </c>
      <c r="E308" s="182" t="s">
        <v>1894</v>
      </c>
      <c r="F308" s="183" t="s">
        <v>1895</v>
      </c>
      <c r="G308" s="184" t="s">
        <v>162</v>
      </c>
      <c r="H308" s="185">
        <v>1</v>
      </c>
      <c r="I308" s="186"/>
      <c r="J308" s="187">
        <f t="shared" si="60"/>
        <v>0</v>
      </c>
      <c r="K308" s="188"/>
      <c r="L308" s="189"/>
      <c r="M308" s="190" t="s">
        <v>1</v>
      </c>
      <c r="N308" s="191" t="s">
        <v>41</v>
      </c>
      <c r="P308" s="149">
        <f t="shared" si="61"/>
        <v>0</v>
      </c>
      <c r="Q308" s="149">
        <v>0</v>
      </c>
      <c r="R308" s="149">
        <f t="shared" si="62"/>
        <v>0</v>
      </c>
      <c r="S308" s="149">
        <v>0</v>
      </c>
      <c r="T308" s="150">
        <f t="shared" si="63"/>
        <v>0</v>
      </c>
      <c r="AR308" s="151" t="s">
        <v>201</v>
      </c>
      <c r="AT308" s="151" t="s">
        <v>435</v>
      </c>
      <c r="AU308" s="151" t="s">
        <v>153</v>
      </c>
      <c r="AY308" s="17" t="s">
        <v>145</v>
      </c>
      <c r="BE308" s="152">
        <f t="shared" si="64"/>
        <v>0</v>
      </c>
      <c r="BF308" s="152">
        <f t="shared" si="65"/>
        <v>0</v>
      </c>
      <c r="BG308" s="152">
        <f t="shared" si="66"/>
        <v>0</v>
      </c>
      <c r="BH308" s="152">
        <f t="shared" si="67"/>
        <v>0</v>
      </c>
      <c r="BI308" s="152">
        <f t="shared" si="68"/>
        <v>0</v>
      </c>
      <c r="BJ308" s="17" t="s">
        <v>153</v>
      </c>
      <c r="BK308" s="152">
        <f t="shared" si="69"/>
        <v>0</v>
      </c>
      <c r="BL308" s="17" t="s">
        <v>152</v>
      </c>
      <c r="BM308" s="151" t="s">
        <v>2005</v>
      </c>
    </row>
    <row r="309" spans="2:65" s="1" customFormat="1" ht="16.5" customHeight="1">
      <c r="B309" s="32"/>
      <c r="C309" s="181" t="s">
        <v>2006</v>
      </c>
      <c r="D309" s="181" t="s">
        <v>435</v>
      </c>
      <c r="E309" s="182" t="s">
        <v>1897</v>
      </c>
      <c r="F309" s="183" t="s">
        <v>1898</v>
      </c>
      <c r="G309" s="184" t="s">
        <v>162</v>
      </c>
      <c r="H309" s="185">
        <v>2</v>
      </c>
      <c r="I309" s="186"/>
      <c r="J309" s="187">
        <f t="shared" si="60"/>
        <v>0</v>
      </c>
      <c r="K309" s="188"/>
      <c r="L309" s="189"/>
      <c r="M309" s="190" t="s">
        <v>1</v>
      </c>
      <c r="N309" s="191" t="s">
        <v>41</v>
      </c>
      <c r="P309" s="149">
        <f t="shared" si="61"/>
        <v>0</v>
      </c>
      <c r="Q309" s="149">
        <v>0</v>
      </c>
      <c r="R309" s="149">
        <f t="shared" si="62"/>
        <v>0</v>
      </c>
      <c r="S309" s="149">
        <v>0</v>
      </c>
      <c r="T309" s="150">
        <f t="shared" si="63"/>
        <v>0</v>
      </c>
      <c r="AR309" s="151" t="s">
        <v>201</v>
      </c>
      <c r="AT309" s="151" t="s">
        <v>435</v>
      </c>
      <c r="AU309" s="151" t="s">
        <v>153</v>
      </c>
      <c r="AY309" s="17" t="s">
        <v>145</v>
      </c>
      <c r="BE309" s="152">
        <f t="shared" si="64"/>
        <v>0</v>
      </c>
      <c r="BF309" s="152">
        <f t="shared" si="65"/>
        <v>0</v>
      </c>
      <c r="BG309" s="152">
        <f t="shared" si="66"/>
        <v>0</v>
      </c>
      <c r="BH309" s="152">
        <f t="shared" si="67"/>
        <v>0</v>
      </c>
      <c r="BI309" s="152">
        <f t="shared" si="68"/>
        <v>0</v>
      </c>
      <c r="BJ309" s="17" t="s">
        <v>153</v>
      </c>
      <c r="BK309" s="152">
        <f t="shared" si="69"/>
        <v>0</v>
      </c>
      <c r="BL309" s="17" t="s">
        <v>152</v>
      </c>
      <c r="BM309" s="151" t="s">
        <v>2007</v>
      </c>
    </row>
    <row r="310" spans="2:65" s="1" customFormat="1" ht="16.5" customHeight="1">
      <c r="B310" s="32"/>
      <c r="C310" s="181" t="s">
        <v>1589</v>
      </c>
      <c r="D310" s="181" t="s">
        <v>435</v>
      </c>
      <c r="E310" s="182" t="s">
        <v>1900</v>
      </c>
      <c r="F310" s="183" t="s">
        <v>1901</v>
      </c>
      <c r="G310" s="184" t="s">
        <v>162</v>
      </c>
      <c r="H310" s="185">
        <v>6</v>
      </c>
      <c r="I310" s="186"/>
      <c r="J310" s="187">
        <f t="shared" si="60"/>
        <v>0</v>
      </c>
      <c r="K310" s="188"/>
      <c r="L310" s="189"/>
      <c r="M310" s="190" t="s">
        <v>1</v>
      </c>
      <c r="N310" s="191" t="s">
        <v>41</v>
      </c>
      <c r="P310" s="149">
        <f t="shared" si="61"/>
        <v>0</v>
      </c>
      <c r="Q310" s="149">
        <v>0</v>
      </c>
      <c r="R310" s="149">
        <f t="shared" si="62"/>
        <v>0</v>
      </c>
      <c r="S310" s="149">
        <v>0</v>
      </c>
      <c r="T310" s="150">
        <f t="shared" si="63"/>
        <v>0</v>
      </c>
      <c r="AR310" s="151" t="s">
        <v>201</v>
      </c>
      <c r="AT310" s="151" t="s">
        <v>435</v>
      </c>
      <c r="AU310" s="151" t="s">
        <v>153</v>
      </c>
      <c r="AY310" s="17" t="s">
        <v>145</v>
      </c>
      <c r="BE310" s="152">
        <f t="shared" si="64"/>
        <v>0</v>
      </c>
      <c r="BF310" s="152">
        <f t="shared" si="65"/>
        <v>0</v>
      </c>
      <c r="BG310" s="152">
        <f t="shared" si="66"/>
        <v>0</v>
      </c>
      <c r="BH310" s="152">
        <f t="shared" si="67"/>
        <v>0</v>
      </c>
      <c r="BI310" s="152">
        <f t="shared" si="68"/>
        <v>0</v>
      </c>
      <c r="BJ310" s="17" t="s">
        <v>153</v>
      </c>
      <c r="BK310" s="152">
        <f t="shared" si="69"/>
        <v>0</v>
      </c>
      <c r="BL310" s="17" t="s">
        <v>152</v>
      </c>
      <c r="BM310" s="151" t="s">
        <v>2008</v>
      </c>
    </row>
    <row r="311" spans="2:65" s="1" customFormat="1" ht="16.5" customHeight="1">
      <c r="B311" s="32"/>
      <c r="C311" s="181" t="s">
        <v>2009</v>
      </c>
      <c r="D311" s="181" t="s">
        <v>435</v>
      </c>
      <c r="E311" s="182" t="s">
        <v>1903</v>
      </c>
      <c r="F311" s="183" t="s">
        <v>1904</v>
      </c>
      <c r="G311" s="184" t="s">
        <v>162</v>
      </c>
      <c r="H311" s="185">
        <v>1</v>
      </c>
      <c r="I311" s="186"/>
      <c r="J311" s="187">
        <f t="shared" si="60"/>
        <v>0</v>
      </c>
      <c r="K311" s="188"/>
      <c r="L311" s="189"/>
      <c r="M311" s="190" t="s">
        <v>1</v>
      </c>
      <c r="N311" s="191" t="s">
        <v>41</v>
      </c>
      <c r="P311" s="149">
        <f t="shared" si="61"/>
        <v>0</v>
      </c>
      <c r="Q311" s="149">
        <v>0</v>
      </c>
      <c r="R311" s="149">
        <f t="shared" si="62"/>
        <v>0</v>
      </c>
      <c r="S311" s="149">
        <v>0</v>
      </c>
      <c r="T311" s="150">
        <f t="shared" si="63"/>
        <v>0</v>
      </c>
      <c r="AR311" s="151" t="s">
        <v>201</v>
      </c>
      <c r="AT311" s="151" t="s">
        <v>435</v>
      </c>
      <c r="AU311" s="151" t="s">
        <v>153</v>
      </c>
      <c r="AY311" s="17" t="s">
        <v>145</v>
      </c>
      <c r="BE311" s="152">
        <f t="shared" si="64"/>
        <v>0</v>
      </c>
      <c r="BF311" s="152">
        <f t="shared" si="65"/>
        <v>0</v>
      </c>
      <c r="BG311" s="152">
        <f t="shared" si="66"/>
        <v>0</v>
      </c>
      <c r="BH311" s="152">
        <f t="shared" si="67"/>
        <v>0</v>
      </c>
      <c r="BI311" s="152">
        <f t="shared" si="68"/>
        <v>0</v>
      </c>
      <c r="BJ311" s="17" t="s">
        <v>153</v>
      </c>
      <c r="BK311" s="152">
        <f t="shared" si="69"/>
        <v>0</v>
      </c>
      <c r="BL311" s="17" t="s">
        <v>152</v>
      </c>
      <c r="BM311" s="151" t="s">
        <v>2010</v>
      </c>
    </row>
    <row r="312" spans="2:65" s="1" customFormat="1" ht="16.5" customHeight="1">
      <c r="B312" s="32"/>
      <c r="C312" s="181" t="s">
        <v>1816</v>
      </c>
      <c r="D312" s="181" t="s">
        <v>435</v>
      </c>
      <c r="E312" s="182" t="s">
        <v>1906</v>
      </c>
      <c r="F312" s="183" t="s">
        <v>1907</v>
      </c>
      <c r="G312" s="184" t="s">
        <v>162</v>
      </c>
      <c r="H312" s="185">
        <v>1</v>
      </c>
      <c r="I312" s="186"/>
      <c r="J312" s="187">
        <f t="shared" si="60"/>
        <v>0</v>
      </c>
      <c r="K312" s="188"/>
      <c r="L312" s="189"/>
      <c r="M312" s="190" t="s">
        <v>1</v>
      </c>
      <c r="N312" s="191" t="s">
        <v>41</v>
      </c>
      <c r="P312" s="149">
        <f t="shared" si="61"/>
        <v>0</v>
      </c>
      <c r="Q312" s="149">
        <v>0</v>
      </c>
      <c r="R312" s="149">
        <f t="shared" si="62"/>
        <v>0</v>
      </c>
      <c r="S312" s="149">
        <v>0</v>
      </c>
      <c r="T312" s="150">
        <f t="shared" si="63"/>
        <v>0</v>
      </c>
      <c r="AR312" s="151" t="s">
        <v>201</v>
      </c>
      <c r="AT312" s="151" t="s">
        <v>435</v>
      </c>
      <c r="AU312" s="151" t="s">
        <v>153</v>
      </c>
      <c r="AY312" s="17" t="s">
        <v>145</v>
      </c>
      <c r="BE312" s="152">
        <f t="shared" si="64"/>
        <v>0</v>
      </c>
      <c r="BF312" s="152">
        <f t="shared" si="65"/>
        <v>0</v>
      </c>
      <c r="BG312" s="152">
        <f t="shared" si="66"/>
        <v>0</v>
      </c>
      <c r="BH312" s="152">
        <f t="shared" si="67"/>
        <v>0</v>
      </c>
      <c r="BI312" s="152">
        <f t="shared" si="68"/>
        <v>0</v>
      </c>
      <c r="BJ312" s="17" t="s">
        <v>153</v>
      </c>
      <c r="BK312" s="152">
        <f t="shared" si="69"/>
        <v>0</v>
      </c>
      <c r="BL312" s="17" t="s">
        <v>152</v>
      </c>
      <c r="BM312" s="151" t="s">
        <v>2011</v>
      </c>
    </row>
    <row r="313" spans="2:65" s="1" customFormat="1" ht="16.5" customHeight="1">
      <c r="B313" s="32"/>
      <c r="C313" s="181" t="s">
        <v>2012</v>
      </c>
      <c r="D313" s="181" t="s">
        <v>435</v>
      </c>
      <c r="E313" s="182" t="s">
        <v>1909</v>
      </c>
      <c r="F313" s="183" t="s">
        <v>1910</v>
      </c>
      <c r="G313" s="184" t="s">
        <v>162</v>
      </c>
      <c r="H313" s="185">
        <v>14</v>
      </c>
      <c r="I313" s="186"/>
      <c r="J313" s="187">
        <f t="shared" si="60"/>
        <v>0</v>
      </c>
      <c r="K313" s="188"/>
      <c r="L313" s="189"/>
      <c r="M313" s="190" t="s">
        <v>1</v>
      </c>
      <c r="N313" s="191" t="s">
        <v>41</v>
      </c>
      <c r="P313" s="149">
        <f t="shared" si="61"/>
        <v>0</v>
      </c>
      <c r="Q313" s="149">
        <v>0</v>
      </c>
      <c r="R313" s="149">
        <f t="shared" si="62"/>
        <v>0</v>
      </c>
      <c r="S313" s="149">
        <v>0</v>
      </c>
      <c r="T313" s="150">
        <f t="shared" si="63"/>
        <v>0</v>
      </c>
      <c r="AR313" s="151" t="s">
        <v>201</v>
      </c>
      <c r="AT313" s="151" t="s">
        <v>435</v>
      </c>
      <c r="AU313" s="151" t="s">
        <v>153</v>
      </c>
      <c r="AY313" s="17" t="s">
        <v>145</v>
      </c>
      <c r="BE313" s="152">
        <f t="shared" si="64"/>
        <v>0</v>
      </c>
      <c r="BF313" s="152">
        <f t="shared" si="65"/>
        <v>0</v>
      </c>
      <c r="BG313" s="152">
        <f t="shared" si="66"/>
        <v>0</v>
      </c>
      <c r="BH313" s="152">
        <f t="shared" si="67"/>
        <v>0</v>
      </c>
      <c r="BI313" s="152">
        <f t="shared" si="68"/>
        <v>0</v>
      </c>
      <c r="BJ313" s="17" t="s">
        <v>153</v>
      </c>
      <c r="BK313" s="152">
        <f t="shared" si="69"/>
        <v>0</v>
      </c>
      <c r="BL313" s="17" t="s">
        <v>152</v>
      </c>
      <c r="BM313" s="151" t="s">
        <v>2013</v>
      </c>
    </row>
    <row r="314" spans="2:65" s="1" customFormat="1" ht="16.5" customHeight="1">
      <c r="B314" s="32"/>
      <c r="C314" s="181" t="s">
        <v>1818</v>
      </c>
      <c r="D314" s="181" t="s">
        <v>435</v>
      </c>
      <c r="E314" s="182" t="s">
        <v>1912</v>
      </c>
      <c r="F314" s="183" t="s">
        <v>1913</v>
      </c>
      <c r="G314" s="184" t="s">
        <v>162</v>
      </c>
      <c r="H314" s="185">
        <v>2</v>
      </c>
      <c r="I314" s="186"/>
      <c r="J314" s="187">
        <f t="shared" si="60"/>
        <v>0</v>
      </c>
      <c r="K314" s="188"/>
      <c r="L314" s="189"/>
      <c r="M314" s="190" t="s">
        <v>1</v>
      </c>
      <c r="N314" s="191" t="s">
        <v>41</v>
      </c>
      <c r="P314" s="149">
        <f t="shared" si="61"/>
        <v>0</v>
      </c>
      <c r="Q314" s="149">
        <v>0</v>
      </c>
      <c r="R314" s="149">
        <f t="shared" si="62"/>
        <v>0</v>
      </c>
      <c r="S314" s="149">
        <v>0</v>
      </c>
      <c r="T314" s="150">
        <f t="shared" si="63"/>
        <v>0</v>
      </c>
      <c r="AR314" s="151" t="s">
        <v>201</v>
      </c>
      <c r="AT314" s="151" t="s">
        <v>435</v>
      </c>
      <c r="AU314" s="151" t="s">
        <v>153</v>
      </c>
      <c r="AY314" s="17" t="s">
        <v>145</v>
      </c>
      <c r="BE314" s="152">
        <f t="shared" si="64"/>
        <v>0</v>
      </c>
      <c r="BF314" s="152">
        <f t="shared" si="65"/>
        <v>0</v>
      </c>
      <c r="BG314" s="152">
        <f t="shared" si="66"/>
        <v>0</v>
      </c>
      <c r="BH314" s="152">
        <f t="shared" si="67"/>
        <v>0</v>
      </c>
      <c r="BI314" s="152">
        <f t="shared" si="68"/>
        <v>0</v>
      </c>
      <c r="BJ314" s="17" t="s">
        <v>153</v>
      </c>
      <c r="BK314" s="152">
        <f t="shared" si="69"/>
        <v>0</v>
      </c>
      <c r="BL314" s="17" t="s">
        <v>152</v>
      </c>
      <c r="BM314" s="151" t="s">
        <v>2014</v>
      </c>
    </row>
    <row r="315" spans="2:65" s="1" customFormat="1" ht="16.5" customHeight="1">
      <c r="B315" s="32"/>
      <c r="C315" s="181" t="s">
        <v>2015</v>
      </c>
      <c r="D315" s="181" t="s">
        <v>435</v>
      </c>
      <c r="E315" s="182" t="s">
        <v>1915</v>
      </c>
      <c r="F315" s="183" t="s">
        <v>1916</v>
      </c>
      <c r="G315" s="184" t="s">
        <v>162</v>
      </c>
      <c r="H315" s="185">
        <v>18</v>
      </c>
      <c r="I315" s="186"/>
      <c r="J315" s="187">
        <f t="shared" si="60"/>
        <v>0</v>
      </c>
      <c r="K315" s="188"/>
      <c r="L315" s="189"/>
      <c r="M315" s="190" t="s">
        <v>1</v>
      </c>
      <c r="N315" s="191" t="s">
        <v>41</v>
      </c>
      <c r="P315" s="149">
        <f t="shared" si="61"/>
        <v>0</v>
      </c>
      <c r="Q315" s="149">
        <v>0</v>
      </c>
      <c r="R315" s="149">
        <f t="shared" si="62"/>
        <v>0</v>
      </c>
      <c r="S315" s="149">
        <v>0</v>
      </c>
      <c r="T315" s="150">
        <f t="shared" si="63"/>
        <v>0</v>
      </c>
      <c r="AR315" s="151" t="s">
        <v>201</v>
      </c>
      <c r="AT315" s="151" t="s">
        <v>435</v>
      </c>
      <c r="AU315" s="151" t="s">
        <v>153</v>
      </c>
      <c r="AY315" s="17" t="s">
        <v>145</v>
      </c>
      <c r="BE315" s="152">
        <f t="shared" si="64"/>
        <v>0</v>
      </c>
      <c r="BF315" s="152">
        <f t="shared" si="65"/>
        <v>0</v>
      </c>
      <c r="BG315" s="152">
        <f t="shared" si="66"/>
        <v>0</v>
      </c>
      <c r="BH315" s="152">
        <f t="shared" si="67"/>
        <v>0</v>
      </c>
      <c r="BI315" s="152">
        <f t="shared" si="68"/>
        <v>0</v>
      </c>
      <c r="BJ315" s="17" t="s">
        <v>153</v>
      </c>
      <c r="BK315" s="152">
        <f t="shared" si="69"/>
        <v>0</v>
      </c>
      <c r="BL315" s="17" t="s">
        <v>152</v>
      </c>
      <c r="BM315" s="151" t="s">
        <v>2016</v>
      </c>
    </row>
    <row r="316" spans="2:65" s="1" customFormat="1" ht="16.5" customHeight="1">
      <c r="B316" s="32"/>
      <c r="C316" s="181" t="s">
        <v>1820</v>
      </c>
      <c r="D316" s="181" t="s">
        <v>435</v>
      </c>
      <c r="E316" s="182" t="s">
        <v>1918</v>
      </c>
      <c r="F316" s="183" t="s">
        <v>1919</v>
      </c>
      <c r="G316" s="184" t="s">
        <v>162</v>
      </c>
      <c r="H316" s="185">
        <v>2</v>
      </c>
      <c r="I316" s="186"/>
      <c r="J316" s="187">
        <f t="shared" si="60"/>
        <v>0</v>
      </c>
      <c r="K316" s="188"/>
      <c r="L316" s="189"/>
      <c r="M316" s="190" t="s">
        <v>1</v>
      </c>
      <c r="N316" s="191" t="s">
        <v>41</v>
      </c>
      <c r="P316" s="149">
        <f t="shared" si="61"/>
        <v>0</v>
      </c>
      <c r="Q316" s="149">
        <v>0</v>
      </c>
      <c r="R316" s="149">
        <f t="shared" si="62"/>
        <v>0</v>
      </c>
      <c r="S316" s="149">
        <v>0</v>
      </c>
      <c r="T316" s="150">
        <f t="shared" si="63"/>
        <v>0</v>
      </c>
      <c r="AR316" s="151" t="s">
        <v>201</v>
      </c>
      <c r="AT316" s="151" t="s">
        <v>435</v>
      </c>
      <c r="AU316" s="151" t="s">
        <v>153</v>
      </c>
      <c r="AY316" s="17" t="s">
        <v>145</v>
      </c>
      <c r="BE316" s="152">
        <f t="shared" si="64"/>
        <v>0</v>
      </c>
      <c r="BF316" s="152">
        <f t="shared" si="65"/>
        <v>0</v>
      </c>
      <c r="BG316" s="152">
        <f t="shared" si="66"/>
        <v>0</v>
      </c>
      <c r="BH316" s="152">
        <f t="shared" si="67"/>
        <v>0</v>
      </c>
      <c r="BI316" s="152">
        <f t="shared" si="68"/>
        <v>0</v>
      </c>
      <c r="BJ316" s="17" t="s">
        <v>153</v>
      </c>
      <c r="BK316" s="152">
        <f t="shared" si="69"/>
        <v>0</v>
      </c>
      <c r="BL316" s="17" t="s">
        <v>152</v>
      </c>
      <c r="BM316" s="151" t="s">
        <v>2017</v>
      </c>
    </row>
    <row r="317" spans="2:65" s="1" customFormat="1" ht="16.5" customHeight="1">
      <c r="B317" s="32"/>
      <c r="C317" s="181" t="s">
        <v>2018</v>
      </c>
      <c r="D317" s="181" t="s">
        <v>435</v>
      </c>
      <c r="E317" s="182" t="s">
        <v>1921</v>
      </c>
      <c r="F317" s="183" t="s">
        <v>1922</v>
      </c>
      <c r="G317" s="184" t="s">
        <v>162</v>
      </c>
      <c r="H317" s="185">
        <v>90</v>
      </c>
      <c r="I317" s="186"/>
      <c r="J317" s="187">
        <f t="shared" si="60"/>
        <v>0</v>
      </c>
      <c r="K317" s="188"/>
      <c r="L317" s="189"/>
      <c r="M317" s="190" t="s">
        <v>1</v>
      </c>
      <c r="N317" s="191" t="s">
        <v>41</v>
      </c>
      <c r="P317" s="149">
        <f t="shared" si="61"/>
        <v>0</v>
      </c>
      <c r="Q317" s="149">
        <v>0</v>
      </c>
      <c r="R317" s="149">
        <f t="shared" si="62"/>
        <v>0</v>
      </c>
      <c r="S317" s="149">
        <v>0</v>
      </c>
      <c r="T317" s="150">
        <f t="shared" si="63"/>
        <v>0</v>
      </c>
      <c r="AR317" s="151" t="s">
        <v>201</v>
      </c>
      <c r="AT317" s="151" t="s">
        <v>435</v>
      </c>
      <c r="AU317" s="151" t="s">
        <v>153</v>
      </c>
      <c r="AY317" s="17" t="s">
        <v>145</v>
      </c>
      <c r="BE317" s="152">
        <f t="shared" si="64"/>
        <v>0</v>
      </c>
      <c r="BF317" s="152">
        <f t="shared" si="65"/>
        <v>0</v>
      </c>
      <c r="BG317" s="152">
        <f t="shared" si="66"/>
        <v>0</v>
      </c>
      <c r="BH317" s="152">
        <f t="shared" si="67"/>
        <v>0</v>
      </c>
      <c r="BI317" s="152">
        <f t="shared" si="68"/>
        <v>0</v>
      </c>
      <c r="BJ317" s="17" t="s">
        <v>153</v>
      </c>
      <c r="BK317" s="152">
        <f t="shared" si="69"/>
        <v>0</v>
      </c>
      <c r="BL317" s="17" t="s">
        <v>152</v>
      </c>
      <c r="BM317" s="151" t="s">
        <v>2019</v>
      </c>
    </row>
    <row r="318" spans="2:65" s="1" customFormat="1" ht="16.5" customHeight="1">
      <c r="B318" s="32"/>
      <c r="C318" s="181" t="s">
        <v>1822</v>
      </c>
      <c r="D318" s="181" t="s">
        <v>435</v>
      </c>
      <c r="E318" s="182" t="s">
        <v>1924</v>
      </c>
      <c r="F318" s="183" t="s">
        <v>1925</v>
      </c>
      <c r="G318" s="184" t="s">
        <v>162</v>
      </c>
      <c r="H318" s="185">
        <v>40</v>
      </c>
      <c r="I318" s="186"/>
      <c r="J318" s="187">
        <f t="shared" si="60"/>
        <v>0</v>
      </c>
      <c r="K318" s="188"/>
      <c r="L318" s="189"/>
      <c r="M318" s="190" t="s">
        <v>1</v>
      </c>
      <c r="N318" s="191" t="s">
        <v>41</v>
      </c>
      <c r="P318" s="149">
        <f t="shared" si="61"/>
        <v>0</v>
      </c>
      <c r="Q318" s="149">
        <v>0</v>
      </c>
      <c r="R318" s="149">
        <f t="shared" si="62"/>
        <v>0</v>
      </c>
      <c r="S318" s="149">
        <v>0</v>
      </c>
      <c r="T318" s="150">
        <f t="shared" si="63"/>
        <v>0</v>
      </c>
      <c r="AR318" s="151" t="s">
        <v>201</v>
      </c>
      <c r="AT318" s="151" t="s">
        <v>435</v>
      </c>
      <c r="AU318" s="151" t="s">
        <v>153</v>
      </c>
      <c r="AY318" s="17" t="s">
        <v>145</v>
      </c>
      <c r="BE318" s="152">
        <f t="shared" si="64"/>
        <v>0</v>
      </c>
      <c r="BF318" s="152">
        <f t="shared" si="65"/>
        <v>0</v>
      </c>
      <c r="BG318" s="152">
        <f t="shared" si="66"/>
        <v>0</v>
      </c>
      <c r="BH318" s="152">
        <f t="shared" si="67"/>
        <v>0</v>
      </c>
      <c r="BI318" s="152">
        <f t="shared" si="68"/>
        <v>0</v>
      </c>
      <c r="BJ318" s="17" t="s">
        <v>153</v>
      </c>
      <c r="BK318" s="152">
        <f t="shared" si="69"/>
        <v>0</v>
      </c>
      <c r="BL318" s="17" t="s">
        <v>152</v>
      </c>
      <c r="BM318" s="151" t="s">
        <v>2020</v>
      </c>
    </row>
    <row r="319" spans="2:65" s="1" customFormat="1" ht="16.5" customHeight="1">
      <c r="B319" s="32"/>
      <c r="C319" s="181" t="s">
        <v>2021</v>
      </c>
      <c r="D319" s="181" t="s">
        <v>435</v>
      </c>
      <c r="E319" s="182" t="s">
        <v>1928</v>
      </c>
      <c r="F319" s="183" t="s">
        <v>1843</v>
      </c>
      <c r="G319" s="184" t="s">
        <v>162</v>
      </c>
      <c r="H319" s="185">
        <v>5</v>
      </c>
      <c r="I319" s="186"/>
      <c r="J319" s="187">
        <f t="shared" si="60"/>
        <v>0</v>
      </c>
      <c r="K319" s="188"/>
      <c r="L319" s="189"/>
      <c r="M319" s="190" t="s">
        <v>1</v>
      </c>
      <c r="N319" s="191" t="s">
        <v>41</v>
      </c>
      <c r="P319" s="149">
        <f t="shared" si="61"/>
        <v>0</v>
      </c>
      <c r="Q319" s="149">
        <v>0</v>
      </c>
      <c r="R319" s="149">
        <f t="shared" si="62"/>
        <v>0</v>
      </c>
      <c r="S319" s="149">
        <v>0</v>
      </c>
      <c r="T319" s="150">
        <f t="shared" si="63"/>
        <v>0</v>
      </c>
      <c r="AR319" s="151" t="s">
        <v>201</v>
      </c>
      <c r="AT319" s="151" t="s">
        <v>435</v>
      </c>
      <c r="AU319" s="151" t="s">
        <v>153</v>
      </c>
      <c r="AY319" s="17" t="s">
        <v>145</v>
      </c>
      <c r="BE319" s="152">
        <f t="shared" si="64"/>
        <v>0</v>
      </c>
      <c r="BF319" s="152">
        <f t="shared" si="65"/>
        <v>0</v>
      </c>
      <c r="BG319" s="152">
        <f t="shared" si="66"/>
        <v>0</v>
      </c>
      <c r="BH319" s="152">
        <f t="shared" si="67"/>
        <v>0</v>
      </c>
      <c r="BI319" s="152">
        <f t="shared" si="68"/>
        <v>0</v>
      </c>
      <c r="BJ319" s="17" t="s">
        <v>153</v>
      </c>
      <c r="BK319" s="152">
        <f t="shared" si="69"/>
        <v>0</v>
      </c>
      <c r="BL319" s="17" t="s">
        <v>152</v>
      </c>
      <c r="BM319" s="151" t="s">
        <v>2022</v>
      </c>
    </row>
    <row r="320" spans="2:65" s="1" customFormat="1" ht="16.5" customHeight="1">
      <c r="B320" s="32"/>
      <c r="C320" s="181" t="s">
        <v>1824</v>
      </c>
      <c r="D320" s="181" t="s">
        <v>435</v>
      </c>
      <c r="E320" s="182" t="s">
        <v>1930</v>
      </c>
      <c r="F320" s="183" t="s">
        <v>1931</v>
      </c>
      <c r="G320" s="184" t="s">
        <v>162</v>
      </c>
      <c r="H320" s="185">
        <v>20</v>
      </c>
      <c r="I320" s="186"/>
      <c r="J320" s="187">
        <f t="shared" si="60"/>
        <v>0</v>
      </c>
      <c r="K320" s="188"/>
      <c r="L320" s="189"/>
      <c r="M320" s="190" t="s">
        <v>1</v>
      </c>
      <c r="N320" s="191" t="s">
        <v>41</v>
      </c>
      <c r="P320" s="149">
        <f t="shared" si="61"/>
        <v>0</v>
      </c>
      <c r="Q320" s="149">
        <v>0</v>
      </c>
      <c r="R320" s="149">
        <f t="shared" si="62"/>
        <v>0</v>
      </c>
      <c r="S320" s="149">
        <v>0</v>
      </c>
      <c r="T320" s="150">
        <f t="shared" si="63"/>
        <v>0</v>
      </c>
      <c r="AR320" s="151" t="s">
        <v>201</v>
      </c>
      <c r="AT320" s="151" t="s">
        <v>435</v>
      </c>
      <c r="AU320" s="151" t="s">
        <v>153</v>
      </c>
      <c r="AY320" s="17" t="s">
        <v>145</v>
      </c>
      <c r="BE320" s="152">
        <f t="shared" si="64"/>
        <v>0</v>
      </c>
      <c r="BF320" s="152">
        <f t="shared" si="65"/>
        <v>0</v>
      </c>
      <c r="BG320" s="152">
        <f t="shared" si="66"/>
        <v>0</v>
      </c>
      <c r="BH320" s="152">
        <f t="shared" si="67"/>
        <v>0</v>
      </c>
      <c r="BI320" s="152">
        <f t="shared" si="68"/>
        <v>0</v>
      </c>
      <c r="BJ320" s="17" t="s">
        <v>153</v>
      </c>
      <c r="BK320" s="152">
        <f t="shared" si="69"/>
        <v>0</v>
      </c>
      <c r="BL320" s="17" t="s">
        <v>152</v>
      </c>
      <c r="BM320" s="151" t="s">
        <v>2023</v>
      </c>
    </row>
    <row r="321" spans="2:65" s="1" customFormat="1" ht="16.5" customHeight="1">
      <c r="B321" s="32"/>
      <c r="C321" s="181" t="s">
        <v>2024</v>
      </c>
      <c r="D321" s="181" t="s">
        <v>435</v>
      </c>
      <c r="E321" s="182" t="s">
        <v>1934</v>
      </c>
      <c r="F321" s="183" t="s">
        <v>1935</v>
      </c>
      <c r="G321" s="184" t="s">
        <v>162</v>
      </c>
      <c r="H321" s="185">
        <v>30</v>
      </c>
      <c r="I321" s="186"/>
      <c r="J321" s="187">
        <f t="shared" si="60"/>
        <v>0</v>
      </c>
      <c r="K321" s="188"/>
      <c r="L321" s="189"/>
      <c r="M321" s="190" t="s">
        <v>1</v>
      </c>
      <c r="N321" s="191" t="s">
        <v>41</v>
      </c>
      <c r="P321" s="149">
        <f t="shared" si="61"/>
        <v>0</v>
      </c>
      <c r="Q321" s="149">
        <v>0</v>
      </c>
      <c r="R321" s="149">
        <f t="shared" si="62"/>
        <v>0</v>
      </c>
      <c r="S321" s="149">
        <v>0</v>
      </c>
      <c r="T321" s="150">
        <f t="shared" si="63"/>
        <v>0</v>
      </c>
      <c r="AR321" s="151" t="s">
        <v>201</v>
      </c>
      <c r="AT321" s="151" t="s">
        <v>435</v>
      </c>
      <c r="AU321" s="151" t="s">
        <v>153</v>
      </c>
      <c r="AY321" s="17" t="s">
        <v>145</v>
      </c>
      <c r="BE321" s="152">
        <f t="shared" si="64"/>
        <v>0</v>
      </c>
      <c r="BF321" s="152">
        <f t="shared" si="65"/>
        <v>0</v>
      </c>
      <c r="BG321" s="152">
        <f t="shared" si="66"/>
        <v>0</v>
      </c>
      <c r="BH321" s="152">
        <f t="shared" si="67"/>
        <v>0</v>
      </c>
      <c r="BI321" s="152">
        <f t="shared" si="68"/>
        <v>0</v>
      </c>
      <c r="BJ321" s="17" t="s">
        <v>153</v>
      </c>
      <c r="BK321" s="152">
        <f t="shared" si="69"/>
        <v>0</v>
      </c>
      <c r="BL321" s="17" t="s">
        <v>152</v>
      </c>
      <c r="BM321" s="151" t="s">
        <v>2025</v>
      </c>
    </row>
    <row r="322" spans="2:65" s="1" customFormat="1" ht="16.5" customHeight="1">
      <c r="B322" s="32"/>
      <c r="C322" s="181" t="s">
        <v>1826</v>
      </c>
      <c r="D322" s="181" t="s">
        <v>435</v>
      </c>
      <c r="E322" s="182" t="s">
        <v>1937</v>
      </c>
      <c r="F322" s="183" t="s">
        <v>1938</v>
      </c>
      <c r="G322" s="184" t="s">
        <v>162</v>
      </c>
      <c r="H322" s="185">
        <v>10</v>
      </c>
      <c r="I322" s="186"/>
      <c r="J322" s="187">
        <f t="shared" si="60"/>
        <v>0</v>
      </c>
      <c r="K322" s="188"/>
      <c r="L322" s="189"/>
      <c r="M322" s="190" t="s">
        <v>1</v>
      </c>
      <c r="N322" s="191" t="s">
        <v>41</v>
      </c>
      <c r="P322" s="149">
        <f t="shared" si="61"/>
        <v>0</v>
      </c>
      <c r="Q322" s="149">
        <v>0</v>
      </c>
      <c r="R322" s="149">
        <f t="shared" si="62"/>
        <v>0</v>
      </c>
      <c r="S322" s="149">
        <v>0</v>
      </c>
      <c r="T322" s="150">
        <f t="shared" si="63"/>
        <v>0</v>
      </c>
      <c r="AR322" s="151" t="s">
        <v>201</v>
      </c>
      <c r="AT322" s="151" t="s">
        <v>435</v>
      </c>
      <c r="AU322" s="151" t="s">
        <v>153</v>
      </c>
      <c r="AY322" s="17" t="s">
        <v>145</v>
      </c>
      <c r="BE322" s="152">
        <f t="shared" si="64"/>
        <v>0</v>
      </c>
      <c r="BF322" s="152">
        <f t="shared" si="65"/>
        <v>0</v>
      </c>
      <c r="BG322" s="152">
        <f t="shared" si="66"/>
        <v>0</v>
      </c>
      <c r="BH322" s="152">
        <f t="shared" si="67"/>
        <v>0</v>
      </c>
      <c r="BI322" s="152">
        <f t="shared" si="68"/>
        <v>0</v>
      </c>
      <c r="BJ322" s="17" t="s">
        <v>153</v>
      </c>
      <c r="BK322" s="152">
        <f t="shared" si="69"/>
        <v>0</v>
      </c>
      <c r="BL322" s="17" t="s">
        <v>152</v>
      </c>
      <c r="BM322" s="151" t="s">
        <v>2026</v>
      </c>
    </row>
    <row r="323" spans="2:65" s="1" customFormat="1" ht="16.5" customHeight="1">
      <c r="B323" s="32"/>
      <c r="C323" s="181" t="s">
        <v>2027</v>
      </c>
      <c r="D323" s="181" t="s">
        <v>435</v>
      </c>
      <c r="E323" s="182" t="s">
        <v>1856</v>
      </c>
      <c r="F323" s="183" t="s">
        <v>1857</v>
      </c>
      <c r="G323" s="184" t="s">
        <v>162</v>
      </c>
      <c r="H323" s="185">
        <v>3</v>
      </c>
      <c r="I323" s="186"/>
      <c r="J323" s="187">
        <f t="shared" si="60"/>
        <v>0</v>
      </c>
      <c r="K323" s="188"/>
      <c r="L323" s="189"/>
      <c r="M323" s="190" t="s">
        <v>1</v>
      </c>
      <c r="N323" s="191" t="s">
        <v>41</v>
      </c>
      <c r="P323" s="149">
        <f t="shared" si="61"/>
        <v>0</v>
      </c>
      <c r="Q323" s="149">
        <v>0</v>
      </c>
      <c r="R323" s="149">
        <f t="shared" si="62"/>
        <v>0</v>
      </c>
      <c r="S323" s="149">
        <v>0</v>
      </c>
      <c r="T323" s="150">
        <f t="shared" si="63"/>
        <v>0</v>
      </c>
      <c r="AR323" s="151" t="s">
        <v>201</v>
      </c>
      <c r="AT323" s="151" t="s">
        <v>435</v>
      </c>
      <c r="AU323" s="151" t="s">
        <v>153</v>
      </c>
      <c r="AY323" s="17" t="s">
        <v>145</v>
      </c>
      <c r="BE323" s="152">
        <f t="shared" si="64"/>
        <v>0</v>
      </c>
      <c r="BF323" s="152">
        <f t="shared" si="65"/>
        <v>0</v>
      </c>
      <c r="BG323" s="152">
        <f t="shared" si="66"/>
        <v>0</v>
      </c>
      <c r="BH323" s="152">
        <f t="shared" si="67"/>
        <v>0</v>
      </c>
      <c r="BI323" s="152">
        <f t="shared" si="68"/>
        <v>0</v>
      </c>
      <c r="BJ323" s="17" t="s">
        <v>153</v>
      </c>
      <c r="BK323" s="152">
        <f t="shared" si="69"/>
        <v>0</v>
      </c>
      <c r="BL323" s="17" t="s">
        <v>152</v>
      </c>
      <c r="BM323" s="151" t="s">
        <v>2028</v>
      </c>
    </row>
    <row r="324" spans="2:65" s="1" customFormat="1" ht="16.5" customHeight="1">
      <c r="B324" s="32"/>
      <c r="C324" s="181" t="s">
        <v>1828</v>
      </c>
      <c r="D324" s="181" t="s">
        <v>435</v>
      </c>
      <c r="E324" s="182" t="s">
        <v>1859</v>
      </c>
      <c r="F324" s="183" t="s">
        <v>1860</v>
      </c>
      <c r="G324" s="184" t="s">
        <v>162</v>
      </c>
      <c r="H324" s="185">
        <v>2</v>
      </c>
      <c r="I324" s="186"/>
      <c r="J324" s="187">
        <f t="shared" si="60"/>
        <v>0</v>
      </c>
      <c r="K324" s="188"/>
      <c r="L324" s="189"/>
      <c r="M324" s="190" t="s">
        <v>1</v>
      </c>
      <c r="N324" s="191" t="s">
        <v>41</v>
      </c>
      <c r="P324" s="149">
        <f t="shared" si="61"/>
        <v>0</v>
      </c>
      <c r="Q324" s="149">
        <v>0</v>
      </c>
      <c r="R324" s="149">
        <f t="shared" si="62"/>
        <v>0</v>
      </c>
      <c r="S324" s="149">
        <v>0</v>
      </c>
      <c r="T324" s="150">
        <f t="shared" si="63"/>
        <v>0</v>
      </c>
      <c r="AR324" s="151" t="s">
        <v>201</v>
      </c>
      <c r="AT324" s="151" t="s">
        <v>435</v>
      </c>
      <c r="AU324" s="151" t="s">
        <v>153</v>
      </c>
      <c r="AY324" s="17" t="s">
        <v>145</v>
      </c>
      <c r="BE324" s="152">
        <f t="shared" si="64"/>
        <v>0</v>
      </c>
      <c r="BF324" s="152">
        <f t="shared" si="65"/>
        <v>0</v>
      </c>
      <c r="BG324" s="152">
        <f t="shared" si="66"/>
        <v>0</v>
      </c>
      <c r="BH324" s="152">
        <f t="shared" si="67"/>
        <v>0</v>
      </c>
      <c r="BI324" s="152">
        <f t="shared" si="68"/>
        <v>0</v>
      </c>
      <c r="BJ324" s="17" t="s">
        <v>153</v>
      </c>
      <c r="BK324" s="152">
        <f t="shared" si="69"/>
        <v>0</v>
      </c>
      <c r="BL324" s="17" t="s">
        <v>152</v>
      </c>
      <c r="BM324" s="151" t="s">
        <v>2029</v>
      </c>
    </row>
    <row r="325" spans="2:65" s="1" customFormat="1" ht="16.5" customHeight="1">
      <c r="B325" s="32"/>
      <c r="C325" s="181" t="s">
        <v>2030</v>
      </c>
      <c r="D325" s="181" t="s">
        <v>435</v>
      </c>
      <c r="E325" s="182" t="s">
        <v>1862</v>
      </c>
      <c r="F325" s="183" t="s">
        <v>1863</v>
      </c>
      <c r="G325" s="184" t="s">
        <v>162</v>
      </c>
      <c r="H325" s="185">
        <v>2</v>
      </c>
      <c r="I325" s="186"/>
      <c r="J325" s="187">
        <f t="shared" si="60"/>
        <v>0</v>
      </c>
      <c r="K325" s="188"/>
      <c r="L325" s="189"/>
      <c r="M325" s="190" t="s">
        <v>1</v>
      </c>
      <c r="N325" s="191" t="s">
        <v>41</v>
      </c>
      <c r="P325" s="149">
        <f t="shared" si="61"/>
        <v>0</v>
      </c>
      <c r="Q325" s="149">
        <v>0</v>
      </c>
      <c r="R325" s="149">
        <f t="shared" si="62"/>
        <v>0</v>
      </c>
      <c r="S325" s="149">
        <v>0</v>
      </c>
      <c r="T325" s="150">
        <f t="shared" si="63"/>
        <v>0</v>
      </c>
      <c r="AR325" s="151" t="s">
        <v>201</v>
      </c>
      <c r="AT325" s="151" t="s">
        <v>435</v>
      </c>
      <c r="AU325" s="151" t="s">
        <v>153</v>
      </c>
      <c r="AY325" s="17" t="s">
        <v>145</v>
      </c>
      <c r="BE325" s="152">
        <f t="shared" si="64"/>
        <v>0</v>
      </c>
      <c r="BF325" s="152">
        <f t="shared" si="65"/>
        <v>0</v>
      </c>
      <c r="BG325" s="152">
        <f t="shared" si="66"/>
        <v>0</v>
      </c>
      <c r="BH325" s="152">
        <f t="shared" si="67"/>
        <v>0</v>
      </c>
      <c r="BI325" s="152">
        <f t="shared" si="68"/>
        <v>0</v>
      </c>
      <c r="BJ325" s="17" t="s">
        <v>153</v>
      </c>
      <c r="BK325" s="152">
        <f t="shared" si="69"/>
        <v>0</v>
      </c>
      <c r="BL325" s="17" t="s">
        <v>152</v>
      </c>
      <c r="BM325" s="151" t="s">
        <v>2031</v>
      </c>
    </row>
    <row r="326" spans="2:65" s="1" customFormat="1" ht="16.5" customHeight="1">
      <c r="B326" s="32"/>
      <c r="C326" s="181" t="s">
        <v>1835</v>
      </c>
      <c r="D326" s="181" t="s">
        <v>435</v>
      </c>
      <c r="E326" s="182" t="s">
        <v>1865</v>
      </c>
      <c r="F326" s="183" t="s">
        <v>1866</v>
      </c>
      <c r="G326" s="184" t="s">
        <v>162</v>
      </c>
      <c r="H326" s="185">
        <v>1</v>
      </c>
      <c r="I326" s="186"/>
      <c r="J326" s="187">
        <f t="shared" si="60"/>
        <v>0</v>
      </c>
      <c r="K326" s="188"/>
      <c r="L326" s="189"/>
      <c r="M326" s="190" t="s">
        <v>1</v>
      </c>
      <c r="N326" s="191" t="s">
        <v>41</v>
      </c>
      <c r="P326" s="149">
        <f t="shared" si="61"/>
        <v>0</v>
      </c>
      <c r="Q326" s="149">
        <v>0</v>
      </c>
      <c r="R326" s="149">
        <f t="shared" si="62"/>
        <v>0</v>
      </c>
      <c r="S326" s="149">
        <v>0</v>
      </c>
      <c r="T326" s="150">
        <f t="shared" si="63"/>
        <v>0</v>
      </c>
      <c r="AR326" s="151" t="s">
        <v>201</v>
      </c>
      <c r="AT326" s="151" t="s">
        <v>435</v>
      </c>
      <c r="AU326" s="151" t="s">
        <v>153</v>
      </c>
      <c r="AY326" s="17" t="s">
        <v>145</v>
      </c>
      <c r="BE326" s="152">
        <f t="shared" si="64"/>
        <v>0</v>
      </c>
      <c r="BF326" s="152">
        <f t="shared" si="65"/>
        <v>0</v>
      </c>
      <c r="BG326" s="152">
        <f t="shared" si="66"/>
        <v>0</v>
      </c>
      <c r="BH326" s="152">
        <f t="shared" si="67"/>
        <v>0</v>
      </c>
      <c r="BI326" s="152">
        <f t="shared" si="68"/>
        <v>0</v>
      </c>
      <c r="BJ326" s="17" t="s">
        <v>153</v>
      </c>
      <c r="BK326" s="152">
        <f t="shared" si="69"/>
        <v>0</v>
      </c>
      <c r="BL326" s="17" t="s">
        <v>152</v>
      </c>
      <c r="BM326" s="151" t="s">
        <v>2032</v>
      </c>
    </row>
    <row r="327" spans="2:65" s="1" customFormat="1" ht="16.5" customHeight="1">
      <c r="B327" s="32"/>
      <c r="C327" s="181" t="s">
        <v>2033</v>
      </c>
      <c r="D327" s="181" t="s">
        <v>435</v>
      </c>
      <c r="E327" s="182" t="s">
        <v>1868</v>
      </c>
      <c r="F327" s="183" t="s">
        <v>1869</v>
      </c>
      <c r="G327" s="184" t="s">
        <v>162</v>
      </c>
      <c r="H327" s="185">
        <v>80</v>
      </c>
      <c r="I327" s="186"/>
      <c r="J327" s="187">
        <f t="shared" si="60"/>
        <v>0</v>
      </c>
      <c r="K327" s="188"/>
      <c r="L327" s="189"/>
      <c r="M327" s="190" t="s">
        <v>1</v>
      </c>
      <c r="N327" s="191" t="s">
        <v>41</v>
      </c>
      <c r="P327" s="149">
        <f t="shared" si="61"/>
        <v>0</v>
      </c>
      <c r="Q327" s="149">
        <v>0</v>
      </c>
      <c r="R327" s="149">
        <f t="shared" si="62"/>
        <v>0</v>
      </c>
      <c r="S327" s="149">
        <v>0</v>
      </c>
      <c r="T327" s="150">
        <f t="shared" si="63"/>
        <v>0</v>
      </c>
      <c r="AR327" s="151" t="s">
        <v>201</v>
      </c>
      <c r="AT327" s="151" t="s">
        <v>435</v>
      </c>
      <c r="AU327" s="151" t="s">
        <v>153</v>
      </c>
      <c r="AY327" s="17" t="s">
        <v>145</v>
      </c>
      <c r="BE327" s="152">
        <f t="shared" si="64"/>
        <v>0</v>
      </c>
      <c r="BF327" s="152">
        <f t="shared" si="65"/>
        <v>0</v>
      </c>
      <c r="BG327" s="152">
        <f t="shared" si="66"/>
        <v>0</v>
      </c>
      <c r="BH327" s="152">
        <f t="shared" si="67"/>
        <v>0</v>
      </c>
      <c r="BI327" s="152">
        <f t="shared" si="68"/>
        <v>0</v>
      </c>
      <c r="BJ327" s="17" t="s">
        <v>153</v>
      </c>
      <c r="BK327" s="152">
        <f t="shared" si="69"/>
        <v>0</v>
      </c>
      <c r="BL327" s="17" t="s">
        <v>152</v>
      </c>
      <c r="BM327" s="151" t="s">
        <v>2034</v>
      </c>
    </row>
    <row r="328" spans="2:65" s="1" customFormat="1" ht="16.5" customHeight="1">
      <c r="B328" s="32"/>
      <c r="C328" s="181" t="s">
        <v>1838</v>
      </c>
      <c r="D328" s="181" t="s">
        <v>435</v>
      </c>
      <c r="E328" s="182" t="s">
        <v>1871</v>
      </c>
      <c r="F328" s="183" t="s">
        <v>1872</v>
      </c>
      <c r="G328" s="184" t="s">
        <v>162</v>
      </c>
      <c r="H328" s="185">
        <v>1</v>
      </c>
      <c r="I328" s="186"/>
      <c r="J328" s="187">
        <f t="shared" si="60"/>
        <v>0</v>
      </c>
      <c r="K328" s="188"/>
      <c r="L328" s="189"/>
      <c r="M328" s="190" t="s">
        <v>1</v>
      </c>
      <c r="N328" s="191" t="s">
        <v>41</v>
      </c>
      <c r="P328" s="149">
        <f t="shared" si="61"/>
        <v>0</v>
      </c>
      <c r="Q328" s="149">
        <v>0</v>
      </c>
      <c r="R328" s="149">
        <f t="shared" si="62"/>
        <v>0</v>
      </c>
      <c r="S328" s="149">
        <v>0</v>
      </c>
      <c r="T328" s="150">
        <f t="shared" si="63"/>
        <v>0</v>
      </c>
      <c r="AR328" s="151" t="s">
        <v>201</v>
      </c>
      <c r="AT328" s="151" t="s">
        <v>435</v>
      </c>
      <c r="AU328" s="151" t="s">
        <v>153</v>
      </c>
      <c r="AY328" s="17" t="s">
        <v>145</v>
      </c>
      <c r="BE328" s="152">
        <f t="shared" si="64"/>
        <v>0</v>
      </c>
      <c r="BF328" s="152">
        <f t="shared" si="65"/>
        <v>0</v>
      </c>
      <c r="BG328" s="152">
        <f t="shared" si="66"/>
        <v>0</v>
      </c>
      <c r="BH328" s="152">
        <f t="shared" si="67"/>
        <v>0</v>
      </c>
      <c r="BI328" s="152">
        <f t="shared" si="68"/>
        <v>0</v>
      </c>
      <c r="BJ328" s="17" t="s">
        <v>153</v>
      </c>
      <c r="BK328" s="152">
        <f t="shared" si="69"/>
        <v>0</v>
      </c>
      <c r="BL328" s="17" t="s">
        <v>152</v>
      </c>
      <c r="BM328" s="151" t="s">
        <v>2035</v>
      </c>
    </row>
    <row r="329" spans="2:65" s="1" customFormat="1" ht="16.5" customHeight="1">
      <c r="B329" s="32"/>
      <c r="C329" s="139" t="s">
        <v>2036</v>
      </c>
      <c r="D329" s="139" t="s">
        <v>148</v>
      </c>
      <c r="E329" s="140" t="s">
        <v>1950</v>
      </c>
      <c r="F329" s="141" t="s">
        <v>1951</v>
      </c>
      <c r="G329" s="142" t="s">
        <v>162</v>
      </c>
      <c r="H329" s="143">
        <v>1</v>
      </c>
      <c r="I329" s="144"/>
      <c r="J329" s="145">
        <f t="shared" si="60"/>
        <v>0</v>
      </c>
      <c r="K329" s="146"/>
      <c r="L329" s="32"/>
      <c r="M329" s="147" t="s">
        <v>1</v>
      </c>
      <c r="N329" s="148" t="s">
        <v>41</v>
      </c>
      <c r="P329" s="149">
        <f t="shared" si="61"/>
        <v>0</v>
      </c>
      <c r="Q329" s="149">
        <v>0</v>
      </c>
      <c r="R329" s="149">
        <f t="shared" si="62"/>
        <v>0</v>
      </c>
      <c r="S329" s="149">
        <v>0</v>
      </c>
      <c r="T329" s="150">
        <f t="shared" si="63"/>
        <v>0</v>
      </c>
      <c r="AR329" s="151" t="s">
        <v>152</v>
      </c>
      <c r="AT329" s="151" t="s">
        <v>148</v>
      </c>
      <c r="AU329" s="151" t="s">
        <v>153</v>
      </c>
      <c r="AY329" s="17" t="s">
        <v>145</v>
      </c>
      <c r="BE329" s="152">
        <f t="shared" si="64"/>
        <v>0</v>
      </c>
      <c r="BF329" s="152">
        <f t="shared" si="65"/>
        <v>0</v>
      </c>
      <c r="BG329" s="152">
        <f t="shared" si="66"/>
        <v>0</v>
      </c>
      <c r="BH329" s="152">
        <f t="shared" si="67"/>
        <v>0</v>
      </c>
      <c r="BI329" s="152">
        <f t="shared" si="68"/>
        <v>0</v>
      </c>
      <c r="BJ329" s="17" t="s">
        <v>153</v>
      </c>
      <c r="BK329" s="152">
        <f t="shared" si="69"/>
        <v>0</v>
      </c>
      <c r="BL329" s="17" t="s">
        <v>152</v>
      </c>
      <c r="BM329" s="151" t="s">
        <v>2037</v>
      </c>
    </row>
    <row r="330" spans="2:65" s="11" customFormat="1" ht="22.9" customHeight="1">
      <c r="B330" s="127"/>
      <c r="D330" s="128" t="s">
        <v>74</v>
      </c>
      <c r="E330" s="137" t="s">
        <v>2038</v>
      </c>
      <c r="F330" s="137" t="s">
        <v>2039</v>
      </c>
      <c r="I330" s="130"/>
      <c r="J330" s="138">
        <f>BK330</f>
        <v>0</v>
      </c>
      <c r="L330" s="127"/>
      <c r="M330" s="132"/>
      <c r="P330" s="133">
        <f>SUM(P331:P346)</f>
        <v>0</v>
      </c>
      <c r="R330" s="133">
        <f>SUM(R331:R346)</f>
        <v>0</v>
      </c>
      <c r="T330" s="134">
        <f>SUM(T331:T346)</f>
        <v>0</v>
      </c>
      <c r="AR330" s="128" t="s">
        <v>83</v>
      </c>
      <c r="AT330" s="135" t="s">
        <v>74</v>
      </c>
      <c r="AU330" s="135" t="s">
        <v>83</v>
      </c>
      <c r="AY330" s="128" t="s">
        <v>145</v>
      </c>
      <c r="BK330" s="136">
        <f>SUM(BK331:BK346)</f>
        <v>0</v>
      </c>
    </row>
    <row r="331" spans="2:65" s="1" customFormat="1" ht="16.5" customHeight="1">
      <c r="B331" s="32"/>
      <c r="C331" s="181" t="s">
        <v>1841</v>
      </c>
      <c r="D331" s="181" t="s">
        <v>435</v>
      </c>
      <c r="E331" s="182" t="s">
        <v>2040</v>
      </c>
      <c r="F331" s="183" t="s">
        <v>2041</v>
      </c>
      <c r="G331" s="184" t="s">
        <v>162</v>
      </c>
      <c r="H331" s="185">
        <v>1</v>
      </c>
      <c r="I331" s="186"/>
      <c r="J331" s="187">
        <f t="shared" ref="J331:J346" si="70">ROUND(I331*H331,2)</f>
        <v>0</v>
      </c>
      <c r="K331" s="188"/>
      <c r="L331" s="189"/>
      <c r="M331" s="190" t="s">
        <v>1</v>
      </c>
      <c r="N331" s="191" t="s">
        <v>41</v>
      </c>
      <c r="P331" s="149">
        <f t="shared" ref="P331:P346" si="71">O331*H331</f>
        <v>0</v>
      </c>
      <c r="Q331" s="149">
        <v>0</v>
      </c>
      <c r="R331" s="149">
        <f t="shared" ref="R331:R346" si="72">Q331*H331</f>
        <v>0</v>
      </c>
      <c r="S331" s="149">
        <v>0</v>
      </c>
      <c r="T331" s="150">
        <f t="shared" ref="T331:T346" si="73">S331*H331</f>
        <v>0</v>
      </c>
      <c r="AR331" s="151" t="s">
        <v>201</v>
      </c>
      <c r="AT331" s="151" t="s">
        <v>435</v>
      </c>
      <c r="AU331" s="151" t="s">
        <v>153</v>
      </c>
      <c r="AY331" s="17" t="s">
        <v>145</v>
      </c>
      <c r="BE331" s="152">
        <f t="shared" ref="BE331:BE346" si="74">IF(N331="základná",J331,0)</f>
        <v>0</v>
      </c>
      <c r="BF331" s="152">
        <f t="shared" ref="BF331:BF346" si="75">IF(N331="znížená",J331,0)</f>
        <v>0</v>
      </c>
      <c r="BG331" s="152">
        <f t="shared" ref="BG331:BG346" si="76">IF(N331="zákl. prenesená",J331,0)</f>
        <v>0</v>
      </c>
      <c r="BH331" s="152">
        <f t="shared" ref="BH331:BH346" si="77">IF(N331="zníž. prenesená",J331,0)</f>
        <v>0</v>
      </c>
      <c r="BI331" s="152">
        <f t="shared" ref="BI331:BI346" si="78">IF(N331="nulová",J331,0)</f>
        <v>0</v>
      </c>
      <c r="BJ331" s="17" t="s">
        <v>153</v>
      </c>
      <c r="BK331" s="152">
        <f t="shared" ref="BK331:BK346" si="79">ROUND(I331*H331,2)</f>
        <v>0</v>
      </c>
      <c r="BL331" s="17" t="s">
        <v>152</v>
      </c>
      <c r="BM331" s="151" t="s">
        <v>2042</v>
      </c>
    </row>
    <row r="332" spans="2:65" s="1" customFormat="1" ht="16.5" customHeight="1">
      <c r="B332" s="32"/>
      <c r="C332" s="181" t="s">
        <v>2043</v>
      </c>
      <c r="D332" s="181" t="s">
        <v>435</v>
      </c>
      <c r="E332" s="182" t="s">
        <v>2044</v>
      </c>
      <c r="F332" s="183" t="s">
        <v>2045</v>
      </c>
      <c r="G332" s="184" t="s">
        <v>162</v>
      </c>
      <c r="H332" s="185">
        <v>1</v>
      </c>
      <c r="I332" s="186"/>
      <c r="J332" s="187">
        <f t="shared" si="70"/>
        <v>0</v>
      </c>
      <c r="K332" s="188"/>
      <c r="L332" s="189"/>
      <c r="M332" s="190" t="s">
        <v>1</v>
      </c>
      <c r="N332" s="191" t="s">
        <v>41</v>
      </c>
      <c r="P332" s="149">
        <f t="shared" si="71"/>
        <v>0</v>
      </c>
      <c r="Q332" s="149">
        <v>0</v>
      </c>
      <c r="R332" s="149">
        <f t="shared" si="72"/>
        <v>0</v>
      </c>
      <c r="S332" s="149">
        <v>0</v>
      </c>
      <c r="T332" s="150">
        <f t="shared" si="73"/>
        <v>0</v>
      </c>
      <c r="AR332" s="151" t="s">
        <v>201</v>
      </c>
      <c r="AT332" s="151" t="s">
        <v>435</v>
      </c>
      <c r="AU332" s="151" t="s">
        <v>153</v>
      </c>
      <c r="AY332" s="17" t="s">
        <v>145</v>
      </c>
      <c r="BE332" s="152">
        <f t="shared" si="74"/>
        <v>0</v>
      </c>
      <c r="BF332" s="152">
        <f t="shared" si="75"/>
        <v>0</v>
      </c>
      <c r="BG332" s="152">
        <f t="shared" si="76"/>
        <v>0</v>
      </c>
      <c r="BH332" s="152">
        <f t="shared" si="77"/>
        <v>0</v>
      </c>
      <c r="BI332" s="152">
        <f t="shared" si="78"/>
        <v>0</v>
      </c>
      <c r="BJ332" s="17" t="s">
        <v>153</v>
      </c>
      <c r="BK332" s="152">
        <f t="shared" si="79"/>
        <v>0</v>
      </c>
      <c r="BL332" s="17" t="s">
        <v>152</v>
      </c>
      <c r="BM332" s="151" t="s">
        <v>2046</v>
      </c>
    </row>
    <row r="333" spans="2:65" s="1" customFormat="1" ht="16.5" customHeight="1">
      <c r="B333" s="32"/>
      <c r="C333" s="181" t="s">
        <v>1844</v>
      </c>
      <c r="D333" s="181" t="s">
        <v>435</v>
      </c>
      <c r="E333" s="182" t="s">
        <v>2047</v>
      </c>
      <c r="F333" s="183" t="s">
        <v>2048</v>
      </c>
      <c r="G333" s="184" t="s">
        <v>162</v>
      </c>
      <c r="H333" s="185">
        <v>1</v>
      </c>
      <c r="I333" s="186"/>
      <c r="J333" s="187">
        <f t="shared" si="70"/>
        <v>0</v>
      </c>
      <c r="K333" s="188"/>
      <c r="L333" s="189"/>
      <c r="M333" s="190" t="s">
        <v>1</v>
      </c>
      <c r="N333" s="191" t="s">
        <v>41</v>
      </c>
      <c r="P333" s="149">
        <f t="shared" si="71"/>
        <v>0</v>
      </c>
      <c r="Q333" s="149">
        <v>0</v>
      </c>
      <c r="R333" s="149">
        <f t="shared" si="72"/>
        <v>0</v>
      </c>
      <c r="S333" s="149">
        <v>0</v>
      </c>
      <c r="T333" s="150">
        <f t="shared" si="73"/>
        <v>0</v>
      </c>
      <c r="AR333" s="151" t="s">
        <v>201</v>
      </c>
      <c r="AT333" s="151" t="s">
        <v>435</v>
      </c>
      <c r="AU333" s="151" t="s">
        <v>153</v>
      </c>
      <c r="AY333" s="17" t="s">
        <v>145</v>
      </c>
      <c r="BE333" s="152">
        <f t="shared" si="74"/>
        <v>0</v>
      </c>
      <c r="BF333" s="152">
        <f t="shared" si="75"/>
        <v>0</v>
      </c>
      <c r="BG333" s="152">
        <f t="shared" si="76"/>
        <v>0</v>
      </c>
      <c r="BH333" s="152">
        <f t="shared" si="77"/>
        <v>0</v>
      </c>
      <c r="BI333" s="152">
        <f t="shared" si="78"/>
        <v>0</v>
      </c>
      <c r="BJ333" s="17" t="s">
        <v>153</v>
      </c>
      <c r="BK333" s="152">
        <f t="shared" si="79"/>
        <v>0</v>
      </c>
      <c r="BL333" s="17" t="s">
        <v>152</v>
      </c>
      <c r="BM333" s="151" t="s">
        <v>2049</v>
      </c>
    </row>
    <row r="334" spans="2:65" s="1" customFormat="1" ht="16.5" customHeight="1">
      <c r="B334" s="32"/>
      <c r="C334" s="181" t="s">
        <v>2050</v>
      </c>
      <c r="D334" s="181" t="s">
        <v>435</v>
      </c>
      <c r="E334" s="182" t="s">
        <v>1888</v>
      </c>
      <c r="F334" s="183" t="s">
        <v>1889</v>
      </c>
      <c r="G334" s="184" t="s">
        <v>162</v>
      </c>
      <c r="H334" s="185">
        <v>1</v>
      </c>
      <c r="I334" s="186"/>
      <c r="J334" s="187">
        <f t="shared" si="70"/>
        <v>0</v>
      </c>
      <c r="K334" s="188"/>
      <c r="L334" s="189"/>
      <c r="M334" s="190" t="s">
        <v>1</v>
      </c>
      <c r="N334" s="191" t="s">
        <v>41</v>
      </c>
      <c r="P334" s="149">
        <f t="shared" si="71"/>
        <v>0</v>
      </c>
      <c r="Q334" s="149">
        <v>0</v>
      </c>
      <c r="R334" s="149">
        <f t="shared" si="72"/>
        <v>0</v>
      </c>
      <c r="S334" s="149">
        <v>0</v>
      </c>
      <c r="T334" s="150">
        <f t="shared" si="73"/>
        <v>0</v>
      </c>
      <c r="AR334" s="151" t="s">
        <v>201</v>
      </c>
      <c r="AT334" s="151" t="s">
        <v>435</v>
      </c>
      <c r="AU334" s="151" t="s">
        <v>153</v>
      </c>
      <c r="AY334" s="17" t="s">
        <v>145</v>
      </c>
      <c r="BE334" s="152">
        <f t="shared" si="74"/>
        <v>0</v>
      </c>
      <c r="BF334" s="152">
        <f t="shared" si="75"/>
        <v>0</v>
      </c>
      <c r="BG334" s="152">
        <f t="shared" si="76"/>
        <v>0</v>
      </c>
      <c r="BH334" s="152">
        <f t="shared" si="77"/>
        <v>0</v>
      </c>
      <c r="BI334" s="152">
        <f t="shared" si="78"/>
        <v>0</v>
      </c>
      <c r="BJ334" s="17" t="s">
        <v>153</v>
      </c>
      <c r="BK334" s="152">
        <f t="shared" si="79"/>
        <v>0</v>
      </c>
      <c r="BL334" s="17" t="s">
        <v>152</v>
      </c>
      <c r="BM334" s="151" t="s">
        <v>2051</v>
      </c>
    </row>
    <row r="335" spans="2:65" s="1" customFormat="1" ht="16.5" customHeight="1">
      <c r="B335" s="32"/>
      <c r="C335" s="181" t="s">
        <v>1847</v>
      </c>
      <c r="D335" s="181" t="s">
        <v>435</v>
      </c>
      <c r="E335" s="182" t="s">
        <v>1915</v>
      </c>
      <c r="F335" s="183" t="s">
        <v>1916</v>
      </c>
      <c r="G335" s="184" t="s">
        <v>162</v>
      </c>
      <c r="H335" s="185">
        <v>4</v>
      </c>
      <c r="I335" s="186"/>
      <c r="J335" s="187">
        <f t="shared" si="70"/>
        <v>0</v>
      </c>
      <c r="K335" s="188"/>
      <c r="L335" s="189"/>
      <c r="M335" s="190" t="s">
        <v>1</v>
      </c>
      <c r="N335" s="191" t="s">
        <v>41</v>
      </c>
      <c r="P335" s="149">
        <f t="shared" si="71"/>
        <v>0</v>
      </c>
      <c r="Q335" s="149">
        <v>0</v>
      </c>
      <c r="R335" s="149">
        <f t="shared" si="72"/>
        <v>0</v>
      </c>
      <c r="S335" s="149">
        <v>0</v>
      </c>
      <c r="T335" s="150">
        <f t="shared" si="73"/>
        <v>0</v>
      </c>
      <c r="AR335" s="151" t="s">
        <v>201</v>
      </c>
      <c r="AT335" s="151" t="s">
        <v>435</v>
      </c>
      <c r="AU335" s="151" t="s">
        <v>153</v>
      </c>
      <c r="AY335" s="17" t="s">
        <v>145</v>
      </c>
      <c r="BE335" s="152">
        <f t="shared" si="74"/>
        <v>0</v>
      </c>
      <c r="BF335" s="152">
        <f t="shared" si="75"/>
        <v>0</v>
      </c>
      <c r="BG335" s="152">
        <f t="shared" si="76"/>
        <v>0</v>
      </c>
      <c r="BH335" s="152">
        <f t="shared" si="77"/>
        <v>0</v>
      </c>
      <c r="BI335" s="152">
        <f t="shared" si="78"/>
        <v>0</v>
      </c>
      <c r="BJ335" s="17" t="s">
        <v>153</v>
      </c>
      <c r="BK335" s="152">
        <f t="shared" si="79"/>
        <v>0</v>
      </c>
      <c r="BL335" s="17" t="s">
        <v>152</v>
      </c>
      <c r="BM335" s="151" t="s">
        <v>2052</v>
      </c>
    </row>
    <row r="336" spans="2:65" s="1" customFormat="1" ht="16.5" customHeight="1">
      <c r="B336" s="32"/>
      <c r="C336" s="181" t="s">
        <v>2053</v>
      </c>
      <c r="D336" s="181" t="s">
        <v>435</v>
      </c>
      <c r="E336" s="182" t="s">
        <v>2054</v>
      </c>
      <c r="F336" s="183" t="s">
        <v>2055</v>
      </c>
      <c r="G336" s="184" t="s">
        <v>162</v>
      </c>
      <c r="H336" s="185">
        <v>2</v>
      </c>
      <c r="I336" s="186"/>
      <c r="J336" s="187">
        <f t="shared" si="70"/>
        <v>0</v>
      </c>
      <c r="K336" s="188"/>
      <c r="L336" s="189"/>
      <c r="M336" s="190" t="s">
        <v>1</v>
      </c>
      <c r="N336" s="191" t="s">
        <v>41</v>
      </c>
      <c r="P336" s="149">
        <f t="shared" si="71"/>
        <v>0</v>
      </c>
      <c r="Q336" s="149">
        <v>0</v>
      </c>
      <c r="R336" s="149">
        <f t="shared" si="72"/>
        <v>0</v>
      </c>
      <c r="S336" s="149">
        <v>0</v>
      </c>
      <c r="T336" s="150">
        <f t="shared" si="73"/>
        <v>0</v>
      </c>
      <c r="AR336" s="151" t="s">
        <v>201</v>
      </c>
      <c r="AT336" s="151" t="s">
        <v>435</v>
      </c>
      <c r="AU336" s="151" t="s">
        <v>153</v>
      </c>
      <c r="AY336" s="17" t="s">
        <v>145</v>
      </c>
      <c r="BE336" s="152">
        <f t="shared" si="74"/>
        <v>0</v>
      </c>
      <c r="BF336" s="152">
        <f t="shared" si="75"/>
        <v>0</v>
      </c>
      <c r="BG336" s="152">
        <f t="shared" si="76"/>
        <v>0</v>
      </c>
      <c r="BH336" s="152">
        <f t="shared" si="77"/>
        <v>0</v>
      </c>
      <c r="BI336" s="152">
        <f t="shared" si="78"/>
        <v>0</v>
      </c>
      <c r="BJ336" s="17" t="s">
        <v>153</v>
      </c>
      <c r="BK336" s="152">
        <f t="shared" si="79"/>
        <v>0</v>
      </c>
      <c r="BL336" s="17" t="s">
        <v>152</v>
      </c>
      <c r="BM336" s="151" t="s">
        <v>2056</v>
      </c>
    </row>
    <row r="337" spans="2:65" s="1" customFormat="1" ht="16.5" customHeight="1">
      <c r="B337" s="32"/>
      <c r="C337" s="181" t="s">
        <v>1850</v>
      </c>
      <c r="D337" s="181" t="s">
        <v>435</v>
      </c>
      <c r="E337" s="182" t="s">
        <v>1921</v>
      </c>
      <c r="F337" s="183" t="s">
        <v>1922</v>
      </c>
      <c r="G337" s="184" t="s">
        <v>162</v>
      </c>
      <c r="H337" s="185">
        <v>20</v>
      </c>
      <c r="I337" s="186"/>
      <c r="J337" s="187">
        <f t="shared" si="70"/>
        <v>0</v>
      </c>
      <c r="K337" s="188"/>
      <c r="L337" s="189"/>
      <c r="M337" s="190" t="s">
        <v>1</v>
      </c>
      <c r="N337" s="191" t="s">
        <v>41</v>
      </c>
      <c r="P337" s="149">
        <f t="shared" si="71"/>
        <v>0</v>
      </c>
      <c r="Q337" s="149">
        <v>0</v>
      </c>
      <c r="R337" s="149">
        <f t="shared" si="72"/>
        <v>0</v>
      </c>
      <c r="S337" s="149">
        <v>0</v>
      </c>
      <c r="T337" s="150">
        <f t="shared" si="73"/>
        <v>0</v>
      </c>
      <c r="AR337" s="151" t="s">
        <v>201</v>
      </c>
      <c r="AT337" s="151" t="s">
        <v>435</v>
      </c>
      <c r="AU337" s="151" t="s">
        <v>153</v>
      </c>
      <c r="AY337" s="17" t="s">
        <v>145</v>
      </c>
      <c r="BE337" s="152">
        <f t="shared" si="74"/>
        <v>0</v>
      </c>
      <c r="BF337" s="152">
        <f t="shared" si="75"/>
        <v>0</v>
      </c>
      <c r="BG337" s="152">
        <f t="shared" si="76"/>
        <v>0</v>
      </c>
      <c r="BH337" s="152">
        <f t="shared" si="77"/>
        <v>0</v>
      </c>
      <c r="BI337" s="152">
        <f t="shared" si="78"/>
        <v>0</v>
      </c>
      <c r="BJ337" s="17" t="s">
        <v>153</v>
      </c>
      <c r="BK337" s="152">
        <f t="shared" si="79"/>
        <v>0</v>
      </c>
      <c r="BL337" s="17" t="s">
        <v>152</v>
      </c>
      <c r="BM337" s="151" t="s">
        <v>2057</v>
      </c>
    </row>
    <row r="338" spans="2:65" s="1" customFormat="1" ht="16.5" customHeight="1">
      <c r="B338" s="32"/>
      <c r="C338" s="181" t="s">
        <v>2058</v>
      </c>
      <c r="D338" s="181" t="s">
        <v>435</v>
      </c>
      <c r="E338" s="182" t="s">
        <v>1924</v>
      </c>
      <c r="F338" s="183" t="s">
        <v>1925</v>
      </c>
      <c r="G338" s="184" t="s">
        <v>162</v>
      </c>
      <c r="H338" s="185">
        <v>5</v>
      </c>
      <c r="I338" s="186"/>
      <c r="J338" s="187">
        <f t="shared" si="70"/>
        <v>0</v>
      </c>
      <c r="K338" s="188"/>
      <c r="L338" s="189"/>
      <c r="M338" s="190" t="s">
        <v>1</v>
      </c>
      <c r="N338" s="191" t="s">
        <v>41</v>
      </c>
      <c r="P338" s="149">
        <f t="shared" si="71"/>
        <v>0</v>
      </c>
      <c r="Q338" s="149">
        <v>0</v>
      </c>
      <c r="R338" s="149">
        <f t="shared" si="72"/>
        <v>0</v>
      </c>
      <c r="S338" s="149">
        <v>0</v>
      </c>
      <c r="T338" s="150">
        <f t="shared" si="73"/>
        <v>0</v>
      </c>
      <c r="AR338" s="151" t="s">
        <v>201</v>
      </c>
      <c r="AT338" s="151" t="s">
        <v>435</v>
      </c>
      <c r="AU338" s="151" t="s">
        <v>153</v>
      </c>
      <c r="AY338" s="17" t="s">
        <v>145</v>
      </c>
      <c r="BE338" s="152">
        <f t="shared" si="74"/>
        <v>0</v>
      </c>
      <c r="BF338" s="152">
        <f t="shared" si="75"/>
        <v>0</v>
      </c>
      <c r="BG338" s="152">
        <f t="shared" si="76"/>
        <v>0</v>
      </c>
      <c r="BH338" s="152">
        <f t="shared" si="77"/>
        <v>0</v>
      </c>
      <c r="BI338" s="152">
        <f t="shared" si="78"/>
        <v>0</v>
      </c>
      <c r="BJ338" s="17" t="s">
        <v>153</v>
      </c>
      <c r="BK338" s="152">
        <f t="shared" si="79"/>
        <v>0</v>
      </c>
      <c r="BL338" s="17" t="s">
        <v>152</v>
      </c>
      <c r="BM338" s="151" t="s">
        <v>2059</v>
      </c>
    </row>
    <row r="339" spans="2:65" s="1" customFormat="1" ht="16.5" customHeight="1">
      <c r="B339" s="32"/>
      <c r="C339" s="181" t="s">
        <v>1853</v>
      </c>
      <c r="D339" s="181" t="s">
        <v>435</v>
      </c>
      <c r="E339" s="182" t="s">
        <v>1928</v>
      </c>
      <c r="F339" s="183" t="s">
        <v>1843</v>
      </c>
      <c r="G339" s="184" t="s">
        <v>162</v>
      </c>
      <c r="H339" s="185">
        <v>5</v>
      </c>
      <c r="I339" s="186"/>
      <c r="J339" s="187">
        <f t="shared" si="70"/>
        <v>0</v>
      </c>
      <c r="K339" s="188"/>
      <c r="L339" s="189"/>
      <c r="M339" s="190" t="s">
        <v>1</v>
      </c>
      <c r="N339" s="191" t="s">
        <v>41</v>
      </c>
      <c r="P339" s="149">
        <f t="shared" si="71"/>
        <v>0</v>
      </c>
      <c r="Q339" s="149">
        <v>0</v>
      </c>
      <c r="R339" s="149">
        <f t="shared" si="72"/>
        <v>0</v>
      </c>
      <c r="S339" s="149">
        <v>0</v>
      </c>
      <c r="T339" s="150">
        <f t="shared" si="73"/>
        <v>0</v>
      </c>
      <c r="AR339" s="151" t="s">
        <v>201</v>
      </c>
      <c r="AT339" s="151" t="s">
        <v>435</v>
      </c>
      <c r="AU339" s="151" t="s">
        <v>153</v>
      </c>
      <c r="AY339" s="17" t="s">
        <v>145</v>
      </c>
      <c r="BE339" s="152">
        <f t="shared" si="74"/>
        <v>0</v>
      </c>
      <c r="BF339" s="152">
        <f t="shared" si="75"/>
        <v>0</v>
      </c>
      <c r="BG339" s="152">
        <f t="shared" si="76"/>
        <v>0</v>
      </c>
      <c r="BH339" s="152">
        <f t="shared" si="77"/>
        <v>0</v>
      </c>
      <c r="BI339" s="152">
        <f t="shared" si="78"/>
        <v>0</v>
      </c>
      <c r="BJ339" s="17" t="s">
        <v>153</v>
      </c>
      <c r="BK339" s="152">
        <f t="shared" si="79"/>
        <v>0</v>
      </c>
      <c r="BL339" s="17" t="s">
        <v>152</v>
      </c>
      <c r="BM339" s="151" t="s">
        <v>2060</v>
      </c>
    </row>
    <row r="340" spans="2:65" s="1" customFormat="1" ht="16.5" customHeight="1">
      <c r="B340" s="32"/>
      <c r="C340" s="181" t="s">
        <v>2061</v>
      </c>
      <c r="D340" s="181" t="s">
        <v>435</v>
      </c>
      <c r="E340" s="182" t="s">
        <v>1859</v>
      </c>
      <c r="F340" s="183" t="s">
        <v>1860</v>
      </c>
      <c r="G340" s="184" t="s">
        <v>162</v>
      </c>
      <c r="H340" s="185">
        <v>1</v>
      </c>
      <c r="I340" s="186"/>
      <c r="J340" s="187">
        <f t="shared" si="70"/>
        <v>0</v>
      </c>
      <c r="K340" s="188"/>
      <c r="L340" s="189"/>
      <c r="M340" s="190" t="s">
        <v>1</v>
      </c>
      <c r="N340" s="191" t="s">
        <v>41</v>
      </c>
      <c r="P340" s="149">
        <f t="shared" si="71"/>
        <v>0</v>
      </c>
      <c r="Q340" s="149">
        <v>0</v>
      </c>
      <c r="R340" s="149">
        <f t="shared" si="72"/>
        <v>0</v>
      </c>
      <c r="S340" s="149">
        <v>0</v>
      </c>
      <c r="T340" s="150">
        <f t="shared" si="73"/>
        <v>0</v>
      </c>
      <c r="AR340" s="151" t="s">
        <v>201</v>
      </c>
      <c r="AT340" s="151" t="s">
        <v>435</v>
      </c>
      <c r="AU340" s="151" t="s">
        <v>153</v>
      </c>
      <c r="AY340" s="17" t="s">
        <v>145</v>
      </c>
      <c r="BE340" s="152">
        <f t="shared" si="74"/>
        <v>0</v>
      </c>
      <c r="BF340" s="152">
        <f t="shared" si="75"/>
        <v>0</v>
      </c>
      <c r="BG340" s="152">
        <f t="shared" si="76"/>
        <v>0</v>
      </c>
      <c r="BH340" s="152">
        <f t="shared" si="77"/>
        <v>0</v>
      </c>
      <c r="BI340" s="152">
        <f t="shared" si="78"/>
        <v>0</v>
      </c>
      <c r="BJ340" s="17" t="s">
        <v>153</v>
      </c>
      <c r="BK340" s="152">
        <f t="shared" si="79"/>
        <v>0</v>
      </c>
      <c r="BL340" s="17" t="s">
        <v>152</v>
      </c>
      <c r="BM340" s="151" t="s">
        <v>2062</v>
      </c>
    </row>
    <row r="341" spans="2:65" s="1" customFormat="1" ht="16.5" customHeight="1">
      <c r="B341" s="32"/>
      <c r="C341" s="181" t="s">
        <v>1854</v>
      </c>
      <c r="D341" s="181" t="s">
        <v>435</v>
      </c>
      <c r="E341" s="182" t="s">
        <v>1862</v>
      </c>
      <c r="F341" s="183" t="s">
        <v>1863</v>
      </c>
      <c r="G341" s="184" t="s">
        <v>162</v>
      </c>
      <c r="H341" s="185">
        <v>1</v>
      </c>
      <c r="I341" s="186"/>
      <c r="J341" s="187">
        <f t="shared" si="70"/>
        <v>0</v>
      </c>
      <c r="K341" s="188"/>
      <c r="L341" s="189"/>
      <c r="M341" s="190" t="s">
        <v>1</v>
      </c>
      <c r="N341" s="191" t="s">
        <v>41</v>
      </c>
      <c r="P341" s="149">
        <f t="shared" si="71"/>
        <v>0</v>
      </c>
      <c r="Q341" s="149">
        <v>0</v>
      </c>
      <c r="R341" s="149">
        <f t="shared" si="72"/>
        <v>0</v>
      </c>
      <c r="S341" s="149">
        <v>0</v>
      </c>
      <c r="T341" s="150">
        <f t="shared" si="73"/>
        <v>0</v>
      </c>
      <c r="AR341" s="151" t="s">
        <v>201</v>
      </c>
      <c r="AT341" s="151" t="s">
        <v>435</v>
      </c>
      <c r="AU341" s="151" t="s">
        <v>153</v>
      </c>
      <c r="AY341" s="17" t="s">
        <v>145</v>
      </c>
      <c r="BE341" s="152">
        <f t="shared" si="74"/>
        <v>0</v>
      </c>
      <c r="BF341" s="152">
        <f t="shared" si="75"/>
        <v>0</v>
      </c>
      <c r="BG341" s="152">
        <f t="shared" si="76"/>
        <v>0</v>
      </c>
      <c r="BH341" s="152">
        <f t="shared" si="77"/>
        <v>0</v>
      </c>
      <c r="BI341" s="152">
        <f t="shared" si="78"/>
        <v>0</v>
      </c>
      <c r="BJ341" s="17" t="s">
        <v>153</v>
      </c>
      <c r="BK341" s="152">
        <f t="shared" si="79"/>
        <v>0</v>
      </c>
      <c r="BL341" s="17" t="s">
        <v>152</v>
      </c>
      <c r="BM341" s="151" t="s">
        <v>2063</v>
      </c>
    </row>
    <row r="342" spans="2:65" s="1" customFormat="1" ht="16.5" customHeight="1">
      <c r="B342" s="32"/>
      <c r="C342" s="181" t="s">
        <v>2064</v>
      </c>
      <c r="D342" s="181" t="s">
        <v>435</v>
      </c>
      <c r="E342" s="182" t="s">
        <v>1865</v>
      </c>
      <c r="F342" s="183" t="s">
        <v>1866</v>
      </c>
      <c r="G342" s="184" t="s">
        <v>162</v>
      </c>
      <c r="H342" s="185">
        <v>1</v>
      </c>
      <c r="I342" s="186"/>
      <c r="J342" s="187">
        <f t="shared" si="70"/>
        <v>0</v>
      </c>
      <c r="K342" s="188"/>
      <c r="L342" s="189"/>
      <c r="M342" s="190" t="s">
        <v>1</v>
      </c>
      <c r="N342" s="191" t="s">
        <v>41</v>
      </c>
      <c r="P342" s="149">
        <f t="shared" si="71"/>
        <v>0</v>
      </c>
      <c r="Q342" s="149">
        <v>0</v>
      </c>
      <c r="R342" s="149">
        <f t="shared" si="72"/>
        <v>0</v>
      </c>
      <c r="S342" s="149">
        <v>0</v>
      </c>
      <c r="T342" s="150">
        <f t="shared" si="73"/>
        <v>0</v>
      </c>
      <c r="AR342" s="151" t="s">
        <v>201</v>
      </c>
      <c r="AT342" s="151" t="s">
        <v>435</v>
      </c>
      <c r="AU342" s="151" t="s">
        <v>153</v>
      </c>
      <c r="AY342" s="17" t="s">
        <v>145</v>
      </c>
      <c r="BE342" s="152">
        <f t="shared" si="74"/>
        <v>0</v>
      </c>
      <c r="BF342" s="152">
        <f t="shared" si="75"/>
        <v>0</v>
      </c>
      <c r="BG342" s="152">
        <f t="shared" si="76"/>
        <v>0</v>
      </c>
      <c r="BH342" s="152">
        <f t="shared" si="77"/>
        <v>0</v>
      </c>
      <c r="BI342" s="152">
        <f t="shared" si="78"/>
        <v>0</v>
      </c>
      <c r="BJ342" s="17" t="s">
        <v>153</v>
      </c>
      <c r="BK342" s="152">
        <f t="shared" si="79"/>
        <v>0</v>
      </c>
      <c r="BL342" s="17" t="s">
        <v>152</v>
      </c>
      <c r="BM342" s="151" t="s">
        <v>2065</v>
      </c>
    </row>
    <row r="343" spans="2:65" s="1" customFormat="1" ht="16.5" customHeight="1">
      <c r="B343" s="32"/>
      <c r="C343" s="181" t="s">
        <v>1855</v>
      </c>
      <c r="D343" s="181" t="s">
        <v>435</v>
      </c>
      <c r="E343" s="182" t="s">
        <v>1868</v>
      </c>
      <c r="F343" s="183" t="s">
        <v>1869</v>
      </c>
      <c r="G343" s="184" t="s">
        <v>162</v>
      </c>
      <c r="H343" s="185">
        <v>10</v>
      </c>
      <c r="I343" s="186"/>
      <c r="J343" s="187">
        <f t="shared" si="70"/>
        <v>0</v>
      </c>
      <c r="K343" s="188"/>
      <c r="L343" s="189"/>
      <c r="M343" s="190" t="s">
        <v>1</v>
      </c>
      <c r="N343" s="191" t="s">
        <v>41</v>
      </c>
      <c r="P343" s="149">
        <f t="shared" si="71"/>
        <v>0</v>
      </c>
      <c r="Q343" s="149">
        <v>0</v>
      </c>
      <c r="R343" s="149">
        <f t="shared" si="72"/>
        <v>0</v>
      </c>
      <c r="S343" s="149">
        <v>0</v>
      </c>
      <c r="T343" s="150">
        <f t="shared" si="73"/>
        <v>0</v>
      </c>
      <c r="AR343" s="151" t="s">
        <v>201</v>
      </c>
      <c r="AT343" s="151" t="s">
        <v>435</v>
      </c>
      <c r="AU343" s="151" t="s">
        <v>153</v>
      </c>
      <c r="AY343" s="17" t="s">
        <v>145</v>
      </c>
      <c r="BE343" s="152">
        <f t="shared" si="74"/>
        <v>0</v>
      </c>
      <c r="BF343" s="152">
        <f t="shared" si="75"/>
        <v>0</v>
      </c>
      <c r="BG343" s="152">
        <f t="shared" si="76"/>
        <v>0</v>
      </c>
      <c r="BH343" s="152">
        <f t="shared" si="77"/>
        <v>0</v>
      </c>
      <c r="BI343" s="152">
        <f t="shared" si="78"/>
        <v>0</v>
      </c>
      <c r="BJ343" s="17" t="s">
        <v>153</v>
      </c>
      <c r="BK343" s="152">
        <f t="shared" si="79"/>
        <v>0</v>
      </c>
      <c r="BL343" s="17" t="s">
        <v>152</v>
      </c>
      <c r="BM343" s="151" t="s">
        <v>2066</v>
      </c>
    </row>
    <row r="344" spans="2:65" s="1" customFormat="1" ht="16.5" customHeight="1">
      <c r="B344" s="32"/>
      <c r="C344" s="181" t="s">
        <v>2067</v>
      </c>
      <c r="D344" s="181" t="s">
        <v>435</v>
      </c>
      <c r="E344" s="182" t="s">
        <v>1868</v>
      </c>
      <c r="F344" s="183" t="s">
        <v>1869</v>
      </c>
      <c r="G344" s="184" t="s">
        <v>162</v>
      </c>
      <c r="H344" s="185">
        <v>80</v>
      </c>
      <c r="I344" s="186"/>
      <c r="J344" s="187">
        <f t="shared" si="70"/>
        <v>0</v>
      </c>
      <c r="K344" s="188"/>
      <c r="L344" s="189"/>
      <c r="M344" s="190" t="s">
        <v>1</v>
      </c>
      <c r="N344" s="191" t="s">
        <v>41</v>
      </c>
      <c r="P344" s="149">
        <f t="shared" si="71"/>
        <v>0</v>
      </c>
      <c r="Q344" s="149">
        <v>0</v>
      </c>
      <c r="R344" s="149">
        <f t="shared" si="72"/>
        <v>0</v>
      </c>
      <c r="S344" s="149">
        <v>0</v>
      </c>
      <c r="T344" s="150">
        <f t="shared" si="73"/>
        <v>0</v>
      </c>
      <c r="AR344" s="151" t="s">
        <v>201</v>
      </c>
      <c r="AT344" s="151" t="s">
        <v>435</v>
      </c>
      <c r="AU344" s="151" t="s">
        <v>153</v>
      </c>
      <c r="AY344" s="17" t="s">
        <v>145</v>
      </c>
      <c r="BE344" s="152">
        <f t="shared" si="74"/>
        <v>0</v>
      </c>
      <c r="BF344" s="152">
        <f t="shared" si="75"/>
        <v>0</v>
      </c>
      <c r="BG344" s="152">
        <f t="shared" si="76"/>
        <v>0</v>
      </c>
      <c r="BH344" s="152">
        <f t="shared" si="77"/>
        <v>0</v>
      </c>
      <c r="BI344" s="152">
        <f t="shared" si="78"/>
        <v>0</v>
      </c>
      <c r="BJ344" s="17" t="s">
        <v>153</v>
      </c>
      <c r="BK344" s="152">
        <f t="shared" si="79"/>
        <v>0</v>
      </c>
      <c r="BL344" s="17" t="s">
        <v>152</v>
      </c>
      <c r="BM344" s="151" t="s">
        <v>2068</v>
      </c>
    </row>
    <row r="345" spans="2:65" s="1" customFormat="1" ht="16.5" customHeight="1">
      <c r="B345" s="32"/>
      <c r="C345" s="181" t="s">
        <v>1858</v>
      </c>
      <c r="D345" s="181" t="s">
        <v>435</v>
      </c>
      <c r="E345" s="182" t="s">
        <v>1871</v>
      </c>
      <c r="F345" s="183" t="s">
        <v>1872</v>
      </c>
      <c r="G345" s="184" t="s">
        <v>162</v>
      </c>
      <c r="H345" s="185">
        <v>1</v>
      </c>
      <c r="I345" s="186"/>
      <c r="J345" s="187">
        <f t="shared" si="70"/>
        <v>0</v>
      </c>
      <c r="K345" s="188"/>
      <c r="L345" s="189"/>
      <c r="M345" s="190" t="s">
        <v>1</v>
      </c>
      <c r="N345" s="191" t="s">
        <v>41</v>
      </c>
      <c r="P345" s="149">
        <f t="shared" si="71"/>
        <v>0</v>
      </c>
      <c r="Q345" s="149">
        <v>0</v>
      </c>
      <c r="R345" s="149">
        <f t="shared" si="72"/>
        <v>0</v>
      </c>
      <c r="S345" s="149">
        <v>0</v>
      </c>
      <c r="T345" s="150">
        <f t="shared" si="73"/>
        <v>0</v>
      </c>
      <c r="AR345" s="151" t="s">
        <v>201</v>
      </c>
      <c r="AT345" s="151" t="s">
        <v>435</v>
      </c>
      <c r="AU345" s="151" t="s">
        <v>153</v>
      </c>
      <c r="AY345" s="17" t="s">
        <v>145</v>
      </c>
      <c r="BE345" s="152">
        <f t="shared" si="74"/>
        <v>0</v>
      </c>
      <c r="BF345" s="152">
        <f t="shared" si="75"/>
        <v>0</v>
      </c>
      <c r="BG345" s="152">
        <f t="shared" si="76"/>
        <v>0</v>
      </c>
      <c r="BH345" s="152">
        <f t="shared" si="77"/>
        <v>0</v>
      </c>
      <c r="BI345" s="152">
        <f t="shared" si="78"/>
        <v>0</v>
      </c>
      <c r="BJ345" s="17" t="s">
        <v>153</v>
      </c>
      <c r="BK345" s="152">
        <f t="shared" si="79"/>
        <v>0</v>
      </c>
      <c r="BL345" s="17" t="s">
        <v>152</v>
      </c>
      <c r="BM345" s="151" t="s">
        <v>2069</v>
      </c>
    </row>
    <row r="346" spans="2:65" s="1" customFormat="1" ht="16.5" customHeight="1">
      <c r="B346" s="32"/>
      <c r="C346" s="139" t="s">
        <v>2070</v>
      </c>
      <c r="D346" s="139" t="s">
        <v>148</v>
      </c>
      <c r="E346" s="140" t="s">
        <v>2071</v>
      </c>
      <c r="F346" s="141" t="s">
        <v>1951</v>
      </c>
      <c r="G346" s="142" t="s">
        <v>162</v>
      </c>
      <c r="H346" s="143">
        <v>1</v>
      </c>
      <c r="I346" s="144"/>
      <c r="J346" s="145">
        <f t="shared" si="70"/>
        <v>0</v>
      </c>
      <c r="K346" s="146"/>
      <c r="L346" s="32"/>
      <c r="M346" s="147" t="s">
        <v>1</v>
      </c>
      <c r="N346" s="148" t="s">
        <v>41</v>
      </c>
      <c r="P346" s="149">
        <f t="shared" si="71"/>
        <v>0</v>
      </c>
      <c r="Q346" s="149">
        <v>0</v>
      </c>
      <c r="R346" s="149">
        <f t="shared" si="72"/>
        <v>0</v>
      </c>
      <c r="S346" s="149">
        <v>0</v>
      </c>
      <c r="T346" s="150">
        <f t="shared" si="73"/>
        <v>0</v>
      </c>
      <c r="AR346" s="151" t="s">
        <v>152</v>
      </c>
      <c r="AT346" s="151" t="s">
        <v>148</v>
      </c>
      <c r="AU346" s="151" t="s">
        <v>153</v>
      </c>
      <c r="AY346" s="17" t="s">
        <v>145</v>
      </c>
      <c r="BE346" s="152">
        <f t="shared" si="74"/>
        <v>0</v>
      </c>
      <c r="BF346" s="152">
        <f t="shared" si="75"/>
        <v>0</v>
      </c>
      <c r="BG346" s="152">
        <f t="shared" si="76"/>
        <v>0</v>
      </c>
      <c r="BH346" s="152">
        <f t="shared" si="77"/>
        <v>0</v>
      </c>
      <c r="BI346" s="152">
        <f t="shared" si="78"/>
        <v>0</v>
      </c>
      <c r="BJ346" s="17" t="s">
        <v>153</v>
      </c>
      <c r="BK346" s="152">
        <f t="shared" si="79"/>
        <v>0</v>
      </c>
      <c r="BL346" s="17" t="s">
        <v>152</v>
      </c>
      <c r="BM346" s="151" t="s">
        <v>2072</v>
      </c>
    </row>
    <row r="347" spans="2:65" s="11" customFormat="1" ht="22.9" customHeight="1">
      <c r="B347" s="127"/>
      <c r="D347" s="128" t="s">
        <v>74</v>
      </c>
      <c r="E347" s="137" t="s">
        <v>2073</v>
      </c>
      <c r="F347" s="137" t="s">
        <v>2074</v>
      </c>
      <c r="I347" s="130"/>
      <c r="J347" s="138">
        <f>BK347</f>
        <v>0</v>
      </c>
      <c r="L347" s="127"/>
      <c r="M347" s="132"/>
      <c r="P347" s="133">
        <f>SUM(P348:P362)</f>
        <v>0</v>
      </c>
      <c r="R347" s="133">
        <f>SUM(R348:R362)</f>
        <v>0</v>
      </c>
      <c r="T347" s="134">
        <f>SUM(T348:T362)</f>
        <v>0</v>
      </c>
      <c r="AR347" s="128" t="s">
        <v>83</v>
      </c>
      <c r="AT347" s="135" t="s">
        <v>74</v>
      </c>
      <c r="AU347" s="135" t="s">
        <v>83</v>
      </c>
      <c r="AY347" s="128" t="s">
        <v>145</v>
      </c>
      <c r="BK347" s="136">
        <f>SUM(BK348:BK362)</f>
        <v>0</v>
      </c>
    </row>
    <row r="348" spans="2:65" s="1" customFormat="1" ht="16.5" customHeight="1">
      <c r="B348" s="32"/>
      <c r="C348" s="181" t="s">
        <v>1861</v>
      </c>
      <c r="D348" s="181" t="s">
        <v>435</v>
      </c>
      <c r="E348" s="182" t="s">
        <v>2040</v>
      </c>
      <c r="F348" s="183" t="s">
        <v>2041</v>
      </c>
      <c r="G348" s="184" t="s">
        <v>162</v>
      </c>
      <c r="H348" s="185">
        <v>1</v>
      </c>
      <c r="I348" s="186"/>
      <c r="J348" s="187">
        <f t="shared" ref="J348:J362" si="80">ROUND(I348*H348,2)</f>
        <v>0</v>
      </c>
      <c r="K348" s="188"/>
      <c r="L348" s="189"/>
      <c r="M348" s="190" t="s">
        <v>1</v>
      </c>
      <c r="N348" s="191" t="s">
        <v>41</v>
      </c>
      <c r="P348" s="149">
        <f t="shared" ref="P348:P362" si="81">O348*H348</f>
        <v>0</v>
      </c>
      <c r="Q348" s="149">
        <v>0</v>
      </c>
      <c r="R348" s="149">
        <f t="shared" ref="R348:R362" si="82">Q348*H348</f>
        <v>0</v>
      </c>
      <c r="S348" s="149">
        <v>0</v>
      </c>
      <c r="T348" s="150">
        <f t="shared" ref="T348:T362" si="83">S348*H348</f>
        <v>0</v>
      </c>
      <c r="AR348" s="151" t="s">
        <v>201</v>
      </c>
      <c r="AT348" s="151" t="s">
        <v>435</v>
      </c>
      <c r="AU348" s="151" t="s">
        <v>153</v>
      </c>
      <c r="AY348" s="17" t="s">
        <v>145</v>
      </c>
      <c r="BE348" s="152">
        <f t="shared" ref="BE348:BE362" si="84">IF(N348="základná",J348,0)</f>
        <v>0</v>
      </c>
      <c r="BF348" s="152">
        <f t="shared" ref="BF348:BF362" si="85">IF(N348="znížená",J348,0)</f>
        <v>0</v>
      </c>
      <c r="BG348" s="152">
        <f t="shared" ref="BG348:BG362" si="86">IF(N348="zákl. prenesená",J348,0)</f>
        <v>0</v>
      </c>
      <c r="BH348" s="152">
        <f t="shared" ref="BH348:BH362" si="87">IF(N348="zníž. prenesená",J348,0)</f>
        <v>0</v>
      </c>
      <c r="BI348" s="152">
        <f t="shared" ref="BI348:BI362" si="88">IF(N348="nulová",J348,0)</f>
        <v>0</v>
      </c>
      <c r="BJ348" s="17" t="s">
        <v>153</v>
      </c>
      <c r="BK348" s="152">
        <f t="shared" ref="BK348:BK362" si="89">ROUND(I348*H348,2)</f>
        <v>0</v>
      </c>
      <c r="BL348" s="17" t="s">
        <v>152</v>
      </c>
      <c r="BM348" s="151" t="s">
        <v>2075</v>
      </c>
    </row>
    <row r="349" spans="2:65" s="1" customFormat="1" ht="16.5" customHeight="1">
      <c r="B349" s="32"/>
      <c r="C349" s="181" t="s">
        <v>2076</v>
      </c>
      <c r="D349" s="181" t="s">
        <v>435</v>
      </c>
      <c r="E349" s="182" t="s">
        <v>2044</v>
      </c>
      <c r="F349" s="183" t="s">
        <v>2045</v>
      </c>
      <c r="G349" s="184" t="s">
        <v>162</v>
      </c>
      <c r="H349" s="185">
        <v>1</v>
      </c>
      <c r="I349" s="186"/>
      <c r="J349" s="187">
        <f t="shared" si="80"/>
        <v>0</v>
      </c>
      <c r="K349" s="188"/>
      <c r="L349" s="189"/>
      <c r="M349" s="190" t="s">
        <v>1</v>
      </c>
      <c r="N349" s="191" t="s">
        <v>41</v>
      </c>
      <c r="P349" s="149">
        <f t="shared" si="81"/>
        <v>0</v>
      </c>
      <c r="Q349" s="149">
        <v>0</v>
      </c>
      <c r="R349" s="149">
        <f t="shared" si="82"/>
        <v>0</v>
      </c>
      <c r="S349" s="149">
        <v>0</v>
      </c>
      <c r="T349" s="150">
        <f t="shared" si="83"/>
        <v>0</v>
      </c>
      <c r="AR349" s="151" t="s">
        <v>201</v>
      </c>
      <c r="AT349" s="151" t="s">
        <v>435</v>
      </c>
      <c r="AU349" s="151" t="s">
        <v>153</v>
      </c>
      <c r="AY349" s="17" t="s">
        <v>145</v>
      </c>
      <c r="BE349" s="152">
        <f t="shared" si="84"/>
        <v>0</v>
      </c>
      <c r="BF349" s="152">
        <f t="shared" si="85"/>
        <v>0</v>
      </c>
      <c r="BG349" s="152">
        <f t="shared" si="86"/>
        <v>0</v>
      </c>
      <c r="BH349" s="152">
        <f t="shared" si="87"/>
        <v>0</v>
      </c>
      <c r="BI349" s="152">
        <f t="shared" si="88"/>
        <v>0</v>
      </c>
      <c r="BJ349" s="17" t="s">
        <v>153</v>
      </c>
      <c r="BK349" s="152">
        <f t="shared" si="89"/>
        <v>0</v>
      </c>
      <c r="BL349" s="17" t="s">
        <v>152</v>
      </c>
      <c r="BM349" s="151" t="s">
        <v>2077</v>
      </c>
    </row>
    <row r="350" spans="2:65" s="1" customFormat="1" ht="16.5" customHeight="1">
      <c r="B350" s="32"/>
      <c r="C350" s="181" t="s">
        <v>1864</v>
      </c>
      <c r="D350" s="181" t="s">
        <v>435</v>
      </c>
      <c r="E350" s="182" t="s">
        <v>2047</v>
      </c>
      <c r="F350" s="183" t="s">
        <v>2048</v>
      </c>
      <c r="G350" s="184" t="s">
        <v>162</v>
      </c>
      <c r="H350" s="185">
        <v>1</v>
      </c>
      <c r="I350" s="186"/>
      <c r="J350" s="187">
        <f t="shared" si="80"/>
        <v>0</v>
      </c>
      <c r="K350" s="188"/>
      <c r="L350" s="189"/>
      <c r="M350" s="190" t="s">
        <v>1</v>
      </c>
      <c r="N350" s="191" t="s">
        <v>41</v>
      </c>
      <c r="P350" s="149">
        <f t="shared" si="81"/>
        <v>0</v>
      </c>
      <c r="Q350" s="149">
        <v>0</v>
      </c>
      <c r="R350" s="149">
        <f t="shared" si="82"/>
        <v>0</v>
      </c>
      <c r="S350" s="149">
        <v>0</v>
      </c>
      <c r="T350" s="150">
        <f t="shared" si="83"/>
        <v>0</v>
      </c>
      <c r="AR350" s="151" t="s">
        <v>201</v>
      </c>
      <c r="AT350" s="151" t="s">
        <v>435</v>
      </c>
      <c r="AU350" s="151" t="s">
        <v>153</v>
      </c>
      <c r="AY350" s="17" t="s">
        <v>145</v>
      </c>
      <c r="BE350" s="152">
        <f t="shared" si="84"/>
        <v>0</v>
      </c>
      <c r="BF350" s="152">
        <f t="shared" si="85"/>
        <v>0</v>
      </c>
      <c r="BG350" s="152">
        <f t="shared" si="86"/>
        <v>0</v>
      </c>
      <c r="BH350" s="152">
        <f t="shared" si="87"/>
        <v>0</v>
      </c>
      <c r="BI350" s="152">
        <f t="shared" si="88"/>
        <v>0</v>
      </c>
      <c r="BJ350" s="17" t="s">
        <v>153</v>
      </c>
      <c r="BK350" s="152">
        <f t="shared" si="89"/>
        <v>0</v>
      </c>
      <c r="BL350" s="17" t="s">
        <v>152</v>
      </c>
      <c r="BM350" s="151" t="s">
        <v>2078</v>
      </c>
    </row>
    <row r="351" spans="2:65" s="1" customFormat="1" ht="16.5" customHeight="1">
      <c r="B351" s="32"/>
      <c r="C351" s="181" t="s">
        <v>2079</v>
      </c>
      <c r="D351" s="181" t="s">
        <v>435</v>
      </c>
      <c r="E351" s="182" t="s">
        <v>1888</v>
      </c>
      <c r="F351" s="183" t="s">
        <v>1889</v>
      </c>
      <c r="G351" s="184" t="s">
        <v>162</v>
      </c>
      <c r="H351" s="185">
        <v>1</v>
      </c>
      <c r="I351" s="186"/>
      <c r="J351" s="187">
        <f t="shared" si="80"/>
        <v>0</v>
      </c>
      <c r="K351" s="188"/>
      <c r="L351" s="189"/>
      <c r="M351" s="190" t="s">
        <v>1</v>
      </c>
      <c r="N351" s="191" t="s">
        <v>41</v>
      </c>
      <c r="P351" s="149">
        <f t="shared" si="81"/>
        <v>0</v>
      </c>
      <c r="Q351" s="149">
        <v>0</v>
      </c>
      <c r="R351" s="149">
        <f t="shared" si="82"/>
        <v>0</v>
      </c>
      <c r="S351" s="149">
        <v>0</v>
      </c>
      <c r="T351" s="150">
        <f t="shared" si="83"/>
        <v>0</v>
      </c>
      <c r="AR351" s="151" t="s">
        <v>201</v>
      </c>
      <c r="AT351" s="151" t="s">
        <v>435</v>
      </c>
      <c r="AU351" s="151" t="s">
        <v>153</v>
      </c>
      <c r="AY351" s="17" t="s">
        <v>145</v>
      </c>
      <c r="BE351" s="152">
        <f t="shared" si="84"/>
        <v>0</v>
      </c>
      <c r="BF351" s="152">
        <f t="shared" si="85"/>
        <v>0</v>
      </c>
      <c r="BG351" s="152">
        <f t="shared" si="86"/>
        <v>0</v>
      </c>
      <c r="BH351" s="152">
        <f t="shared" si="87"/>
        <v>0</v>
      </c>
      <c r="BI351" s="152">
        <f t="shared" si="88"/>
        <v>0</v>
      </c>
      <c r="BJ351" s="17" t="s">
        <v>153</v>
      </c>
      <c r="BK351" s="152">
        <f t="shared" si="89"/>
        <v>0</v>
      </c>
      <c r="BL351" s="17" t="s">
        <v>152</v>
      </c>
      <c r="BM351" s="151" t="s">
        <v>2080</v>
      </c>
    </row>
    <row r="352" spans="2:65" s="1" customFormat="1" ht="16.5" customHeight="1">
      <c r="B352" s="32"/>
      <c r="C352" s="181" t="s">
        <v>1867</v>
      </c>
      <c r="D352" s="181" t="s">
        <v>435</v>
      </c>
      <c r="E352" s="182" t="s">
        <v>1915</v>
      </c>
      <c r="F352" s="183" t="s">
        <v>1916</v>
      </c>
      <c r="G352" s="184" t="s">
        <v>162</v>
      </c>
      <c r="H352" s="185">
        <v>4</v>
      </c>
      <c r="I352" s="186"/>
      <c r="J352" s="187">
        <f t="shared" si="80"/>
        <v>0</v>
      </c>
      <c r="K352" s="188"/>
      <c r="L352" s="189"/>
      <c r="M352" s="190" t="s">
        <v>1</v>
      </c>
      <c r="N352" s="191" t="s">
        <v>41</v>
      </c>
      <c r="P352" s="149">
        <f t="shared" si="81"/>
        <v>0</v>
      </c>
      <c r="Q352" s="149">
        <v>0</v>
      </c>
      <c r="R352" s="149">
        <f t="shared" si="82"/>
        <v>0</v>
      </c>
      <c r="S352" s="149">
        <v>0</v>
      </c>
      <c r="T352" s="150">
        <f t="shared" si="83"/>
        <v>0</v>
      </c>
      <c r="AR352" s="151" t="s">
        <v>201</v>
      </c>
      <c r="AT352" s="151" t="s">
        <v>435</v>
      </c>
      <c r="AU352" s="151" t="s">
        <v>153</v>
      </c>
      <c r="AY352" s="17" t="s">
        <v>145</v>
      </c>
      <c r="BE352" s="152">
        <f t="shared" si="84"/>
        <v>0</v>
      </c>
      <c r="BF352" s="152">
        <f t="shared" si="85"/>
        <v>0</v>
      </c>
      <c r="BG352" s="152">
        <f t="shared" si="86"/>
        <v>0</v>
      </c>
      <c r="BH352" s="152">
        <f t="shared" si="87"/>
        <v>0</v>
      </c>
      <c r="BI352" s="152">
        <f t="shared" si="88"/>
        <v>0</v>
      </c>
      <c r="BJ352" s="17" t="s">
        <v>153</v>
      </c>
      <c r="BK352" s="152">
        <f t="shared" si="89"/>
        <v>0</v>
      </c>
      <c r="BL352" s="17" t="s">
        <v>152</v>
      </c>
      <c r="BM352" s="151" t="s">
        <v>2081</v>
      </c>
    </row>
    <row r="353" spans="2:65" s="1" customFormat="1" ht="16.5" customHeight="1">
      <c r="B353" s="32"/>
      <c r="C353" s="181" t="s">
        <v>2082</v>
      </c>
      <c r="D353" s="181" t="s">
        <v>435</v>
      </c>
      <c r="E353" s="182" t="s">
        <v>2054</v>
      </c>
      <c r="F353" s="183" t="s">
        <v>2055</v>
      </c>
      <c r="G353" s="184" t="s">
        <v>162</v>
      </c>
      <c r="H353" s="185">
        <v>2</v>
      </c>
      <c r="I353" s="186"/>
      <c r="J353" s="187">
        <f t="shared" si="80"/>
        <v>0</v>
      </c>
      <c r="K353" s="188"/>
      <c r="L353" s="189"/>
      <c r="M353" s="190" t="s">
        <v>1</v>
      </c>
      <c r="N353" s="191" t="s">
        <v>41</v>
      </c>
      <c r="P353" s="149">
        <f t="shared" si="81"/>
        <v>0</v>
      </c>
      <c r="Q353" s="149">
        <v>0</v>
      </c>
      <c r="R353" s="149">
        <f t="shared" si="82"/>
        <v>0</v>
      </c>
      <c r="S353" s="149">
        <v>0</v>
      </c>
      <c r="T353" s="150">
        <f t="shared" si="83"/>
        <v>0</v>
      </c>
      <c r="AR353" s="151" t="s">
        <v>201</v>
      </c>
      <c r="AT353" s="151" t="s">
        <v>435</v>
      </c>
      <c r="AU353" s="151" t="s">
        <v>153</v>
      </c>
      <c r="AY353" s="17" t="s">
        <v>145</v>
      </c>
      <c r="BE353" s="152">
        <f t="shared" si="84"/>
        <v>0</v>
      </c>
      <c r="BF353" s="152">
        <f t="shared" si="85"/>
        <v>0</v>
      </c>
      <c r="BG353" s="152">
        <f t="shared" si="86"/>
        <v>0</v>
      </c>
      <c r="BH353" s="152">
        <f t="shared" si="87"/>
        <v>0</v>
      </c>
      <c r="BI353" s="152">
        <f t="shared" si="88"/>
        <v>0</v>
      </c>
      <c r="BJ353" s="17" t="s">
        <v>153</v>
      </c>
      <c r="BK353" s="152">
        <f t="shared" si="89"/>
        <v>0</v>
      </c>
      <c r="BL353" s="17" t="s">
        <v>152</v>
      </c>
      <c r="BM353" s="151" t="s">
        <v>2083</v>
      </c>
    </row>
    <row r="354" spans="2:65" s="1" customFormat="1" ht="16.5" customHeight="1">
      <c r="B354" s="32"/>
      <c r="C354" s="181" t="s">
        <v>1870</v>
      </c>
      <c r="D354" s="181" t="s">
        <v>435</v>
      </c>
      <c r="E354" s="182" t="s">
        <v>1921</v>
      </c>
      <c r="F354" s="183" t="s">
        <v>1922</v>
      </c>
      <c r="G354" s="184" t="s">
        <v>162</v>
      </c>
      <c r="H354" s="185">
        <v>20</v>
      </c>
      <c r="I354" s="186"/>
      <c r="J354" s="187">
        <f t="shared" si="80"/>
        <v>0</v>
      </c>
      <c r="K354" s="188"/>
      <c r="L354" s="189"/>
      <c r="M354" s="190" t="s">
        <v>1</v>
      </c>
      <c r="N354" s="191" t="s">
        <v>41</v>
      </c>
      <c r="P354" s="149">
        <f t="shared" si="81"/>
        <v>0</v>
      </c>
      <c r="Q354" s="149">
        <v>0</v>
      </c>
      <c r="R354" s="149">
        <f t="shared" si="82"/>
        <v>0</v>
      </c>
      <c r="S354" s="149">
        <v>0</v>
      </c>
      <c r="T354" s="150">
        <f t="shared" si="83"/>
        <v>0</v>
      </c>
      <c r="AR354" s="151" t="s">
        <v>201</v>
      </c>
      <c r="AT354" s="151" t="s">
        <v>435</v>
      </c>
      <c r="AU354" s="151" t="s">
        <v>153</v>
      </c>
      <c r="AY354" s="17" t="s">
        <v>145</v>
      </c>
      <c r="BE354" s="152">
        <f t="shared" si="84"/>
        <v>0</v>
      </c>
      <c r="BF354" s="152">
        <f t="shared" si="85"/>
        <v>0</v>
      </c>
      <c r="BG354" s="152">
        <f t="shared" si="86"/>
        <v>0</v>
      </c>
      <c r="BH354" s="152">
        <f t="shared" si="87"/>
        <v>0</v>
      </c>
      <c r="BI354" s="152">
        <f t="shared" si="88"/>
        <v>0</v>
      </c>
      <c r="BJ354" s="17" t="s">
        <v>153</v>
      </c>
      <c r="BK354" s="152">
        <f t="shared" si="89"/>
        <v>0</v>
      </c>
      <c r="BL354" s="17" t="s">
        <v>152</v>
      </c>
      <c r="BM354" s="151" t="s">
        <v>2084</v>
      </c>
    </row>
    <row r="355" spans="2:65" s="1" customFormat="1" ht="16.5" customHeight="1">
      <c r="B355" s="32"/>
      <c r="C355" s="181" t="s">
        <v>2085</v>
      </c>
      <c r="D355" s="181" t="s">
        <v>435</v>
      </c>
      <c r="E355" s="182" t="s">
        <v>1924</v>
      </c>
      <c r="F355" s="183" t="s">
        <v>1925</v>
      </c>
      <c r="G355" s="184" t="s">
        <v>162</v>
      </c>
      <c r="H355" s="185">
        <v>5</v>
      </c>
      <c r="I355" s="186"/>
      <c r="J355" s="187">
        <f t="shared" si="80"/>
        <v>0</v>
      </c>
      <c r="K355" s="188"/>
      <c r="L355" s="189"/>
      <c r="M355" s="190" t="s">
        <v>1</v>
      </c>
      <c r="N355" s="191" t="s">
        <v>41</v>
      </c>
      <c r="P355" s="149">
        <f t="shared" si="81"/>
        <v>0</v>
      </c>
      <c r="Q355" s="149">
        <v>0</v>
      </c>
      <c r="R355" s="149">
        <f t="shared" si="82"/>
        <v>0</v>
      </c>
      <c r="S355" s="149">
        <v>0</v>
      </c>
      <c r="T355" s="150">
        <f t="shared" si="83"/>
        <v>0</v>
      </c>
      <c r="AR355" s="151" t="s">
        <v>201</v>
      </c>
      <c r="AT355" s="151" t="s">
        <v>435</v>
      </c>
      <c r="AU355" s="151" t="s">
        <v>153</v>
      </c>
      <c r="AY355" s="17" t="s">
        <v>145</v>
      </c>
      <c r="BE355" s="152">
        <f t="shared" si="84"/>
        <v>0</v>
      </c>
      <c r="BF355" s="152">
        <f t="shared" si="85"/>
        <v>0</v>
      </c>
      <c r="BG355" s="152">
        <f t="shared" si="86"/>
        <v>0</v>
      </c>
      <c r="BH355" s="152">
        <f t="shared" si="87"/>
        <v>0</v>
      </c>
      <c r="BI355" s="152">
        <f t="shared" si="88"/>
        <v>0</v>
      </c>
      <c r="BJ355" s="17" t="s">
        <v>153</v>
      </c>
      <c r="BK355" s="152">
        <f t="shared" si="89"/>
        <v>0</v>
      </c>
      <c r="BL355" s="17" t="s">
        <v>152</v>
      </c>
      <c r="BM355" s="151" t="s">
        <v>2086</v>
      </c>
    </row>
    <row r="356" spans="2:65" s="1" customFormat="1" ht="16.5" customHeight="1">
      <c r="B356" s="32"/>
      <c r="C356" s="181" t="s">
        <v>1873</v>
      </c>
      <c r="D356" s="181" t="s">
        <v>435</v>
      </c>
      <c r="E356" s="182" t="s">
        <v>1928</v>
      </c>
      <c r="F356" s="183" t="s">
        <v>1843</v>
      </c>
      <c r="G356" s="184" t="s">
        <v>162</v>
      </c>
      <c r="H356" s="185">
        <v>5</v>
      </c>
      <c r="I356" s="186"/>
      <c r="J356" s="187">
        <f t="shared" si="80"/>
        <v>0</v>
      </c>
      <c r="K356" s="188"/>
      <c r="L356" s="189"/>
      <c r="M356" s="190" t="s">
        <v>1</v>
      </c>
      <c r="N356" s="191" t="s">
        <v>41</v>
      </c>
      <c r="P356" s="149">
        <f t="shared" si="81"/>
        <v>0</v>
      </c>
      <c r="Q356" s="149">
        <v>0</v>
      </c>
      <c r="R356" s="149">
        <f t="shared" si="82"/>
        <v>0</v>
      </c>
      <c r="S356" s="149">
        <v>0</v>
      </c>
      <c r="T356" s="150">
        <f t="shared" si="83"/>
        <v>0</v>
      </c>
      <c r="AR356" s="151" t="s">
        <v>201</v>
      </c>
      <c r="AT356" s="151" t="s">
        <v>435</v>
      </c>
      <c r="AU356" s="151" t="s">
        <v>153</v>
      </c>
      <c r="AY356" s="17" t="s">
        <v>145</v>
      </c>
      <c r="BE356" s="152">
        <f t="shared" si="84"/>
        <v>0</v>
      </c>
      <c r="BF356" s="152">
        <f t="shared" si="85"/>
        <v>0</v>
      </c>
      <c r="BG356" s="152">
        <f t="shared" si="86"/>
        <v>0</v>
      </c>
      <c r="BH356" s="152">
        <f t="shared" si="87"/>
        <v>0</v>
      </c>
      <c r="BI356" s="152">
        <f t="shared" si="88"/>
        <v>0</v>
      </c>
      <c r="BJ356" s="17" t="s">
        <v>153</v>
      </c>
      <c r="BK356" s="152">
        <f t="shared" si="89"/>
        <v>0</v>
      </c>
      <c r="BL356" s="17" t="s">
        <v>152</v>
      </c>
      <c r="BM356" s="151" t="s">
        <v>2087</v>
      </c>
    </row>
    <row r="357" spans="2:65" s="1" customFormat="1" ht="16.5" customHeight="1">
      <c r="B357" s="32"/>
      <c r="C357" s="181" t="s">
        <v>2088</v>
      </c>
      <c r="D357" s="181" t="s">
        <v>435</v>
      </c>
      <c r="E357" s="182" t="s">
        <v>1859</v>
      </c>
      <c r="F357" s="183" t="s">
        <v>1860</v>
      </c>
      <c r="G357" s="184" t="s">
        <v>162</v>
      </c>
      <c r="H357" s="185">
        <v>1</v>
      </c>
      <c r="I357" s="186"/>
      <c r="J357" s="187">
        <f t="shared" si="80"/>
        <v>0</v>
      </c>
      <c r="K357" s="188"/>
      <c r="L357" s="189"/>
      <c r="M357" s="190" t="s">
        <v>1</v>
      </c>
      <c r="N357" s="191" t="s">
        <v>41</v>
      </c>
      <c r="P357" s="149">
        <f t="shared" si="81"/>
        <v>0</v>
      </c>
      <c r="Q357" s="149">
        <v>0</v>
      </c>
      <c r="R357" s="149">
        <f t="shared" si="82"/>
        <v>0</v>
      </c>
      <c r="S357" s="149">
        <v>0</v>
      </c>
      <c r="T357" s="150">
        <f t="shared" si="83"/>
        <v>0</v>
      </c>
      <c r="AR357" s="151" t="s">
        <v>201</v>
      </c>
      <c r="AT357" s="151" t="s">
        <v>435</v>
      </c>
      <c r="AU357" s="151" t="s">
        <v>153</v>
      </c>
      <c r="AY357" s="17" t="s">
        <v>145</v>
      </c>
      <c r="BE357" s="152">
        <f t="shared" si="84"/>
        <v>0</v>
      </c>
      <c r="BF357" s="152">
        <f t="shared" si="85"/>
        <v>0</v>
      </c>
      <c r="BG357" s="152">
        <f t="shared" si="86"/>
        <v>0</v>
      </c>
      <c r="BH357" s="152">
        <f t="shared" si="87"/>
        <v>0</v>
      </c>
      <c r="BI357" s="152">
        <f t="shared" si="88"/>
        <v>0</v>
      </c>
      <c r="BJ357" s="17" t="s">
        <v>153</v>
      </c>
      <c r="BK357" s="152">
        <f t="shared" si="89"/>
        <v>0</v>
      </c>
      <c r="BL357" s="17" t="s">
        <v>152</v>
      </c>
      <c r="BM357" s="151" t="s">
        <v>2089</v>
      </c>
    </row>
    <row r="358" spans="2:65" s="1" customFormat="1" ht="16.5" customHeight="1">
      <c r="B358" s="32"/>
      <c r="C358" s="181" t="s">
        <v>1876</v>
      </c>
      <c r="D358" s="181" t="s">
        <v>435</v>
      </c>
      <c r="E358" s="182" t="s">
        <v>1862</v>
      </c>
      <c r="F358" s="183" t="s">
        <v>1863</v>
      </c>
      <c r="G358" s="184" t="s">
        <v>162</v>
      </c>
      <c r="H358" s="185">
        <v>1</v>
      </c>
      <c r="I358" s="186"/>
      <c r="J358" s="187">
        <f t="shared" si="80"/>
        <v>0</v>
      </c>
      <c r="K358" s="188"/>
      <c r="L358" s="189"/>
      <c r="M358" s="190" t="s">
        <v>1</v>
      </c>
      <c r="N358" s="191" t="s">
        <v>41</v>
      </c>
      <c r="P358" s="149">
        <f t="shared" si="81"/>
        <v>0</v>
      </c>
      <c r="Q358" s="149">
        <v>0</v>
      </c>
      <c r="R358" s="149">
        <f t="shared" si="82"/>
        <v>0</v>
      </c>
      <c r="S358" s="149">
        <v>0</v>
      </c>
      <c r="T358" s="150">
        <f t="shared" si="83"/>
        <v>0</v>
      </c>
      <c r="AR358" s="151" t="s">
        <v>201</v>
      </c>
      <c r="AT358" s="151" t="s">
        <v>435</v>
      </c>
      <c r="AU358" s="151" t="s">
        <v>153</v>
      </c>
      <c r="AY358" s="17" t="s">
        <v>145</v>
      </c>
      <c r="BE358" s="152">
        <f t="shared" si="84"/>
        <v>0</v>
      </c>
      <c r="BF358" s="152">
        <f t="shared" si="85"/>
        <v>0</v>
      </c>
      <c r="BG358" s="152">
        <f t="shared" si="86"/>
        <v>0</v>
      </c>
      <c r="BH358" s="152">
        <f t="shared" si="87"/>
        <v>0</v>
      </c>
      <c r="BI358" s="152">
        <f t="shared" si="88"/>
        <v>0</v>
      </c>
      <c r="BJ358" s="17" t="s">
        <v>153</v>
      </c>
      <c r="BK358" s="152">
        <f t="shared" si="89"/>
        <v>0</v>
      </c>
      <c r="BL358" s="17" t="s">
        <v>152</v>
      </c>
      <c r="BM358" s="151" t="s">
        <v>2090</v>
      </c>
    </row>
    <row r="359" spans="2:65" s="1" customFormat="1" ht="16.5" customHeight="1">
      <c r="B359" s="32"/>
      <c r="C359" s="181" t="s">
        <v>2091</v>
      </c>
      <c r="D359" s="181" t="s">
        <v>435</v>
      </c>
      <c r="E359" s="182" t="s">
        <v>1865</v>
      </c>
      <c r="F359" s="183" t="s">
        <v>1866</v>
      </c>
      <c r="G359" s="184" t="s">
        <v>162</v>
      </c>
      <c r="H359" s="185">
        <v>1</v>
      </c>
      <c r="I359" s="186"/>
      <c r="J359" s="187">
        <f t="shared" si="80"/>
        <v>0</v>
      </c>
      <c r="K359" s="188"/>
      <c r="L359" s="189"/>
      <c r="M359" s="190" t="s">
        <v>1</v>
      </c>
      <c r="N359" s="191" t="s">
        <v>41</v>
      </c>
      <c r="P359" s="149">
        <f t="shared" si="81"/>
        <v>0</v>
      </c>
      <c r="Q359" s="149">
        <v>0</v>
      </c>
      <c r="R359" s="149">
        <f t="shared" si="82"/>
        <v>0</v>
      </c>
      <c r="S359" s="149">
        <v>0</v>
      </c>
      <c r="T359" s="150">
        <f t="shared" si="83"/>
        <v>0</v>
      </c>
      <c r="AR359" s="151" t="s">
        <v>201</v>
      </c>
      <c r="AT359" s="151" t="s">
        <v>435</v>
      </c>
      <c r="AU359" s="151" t="s">
        <v>153</v>
      </c>
      <c r="AY359" s="17" t="s">
        <v>145</v>
      </c>
      <c r="BE359" s="152">
        <f t="shared" si="84"/>
        <v>0</v>
      </c>
      <c r="BF359" s="152">
        <f t="shared" si="85"/>
        <v>0</v>
      </c>
      <c r="BG359" s="152">
        <f t="shared" si="86"/>
        <v>0</v>
      </c>
      <c r="BH359" s="152">
        <f t="shared" si="87"/>
        <v>0</v>
      </c>
      <c r="BI359" s="152">
        <f t="shared" si="88"/>
        <v>0</v>
      </c>
      <c r="BJ359" s="17" t="s">
        <v>153</v>
      </c>
      <c r="BK359" s="152">
        <f t="shared" si="89"/>
        <v>0</v>
      </c>
      <c r="BL359" s="17" t="s">
        <v>152</v>
      </c>
      <c r="BM359" s="151" t="s">
        <v>2092</v>
      </c>
    </row>
    <row r="360" spans="2:65" s="1" customFormat="1" ht="16.5" customHeight="1">
      <c r="B360" s="32"/>
      <c r="C360" s="181" t="s">
        <v>1881</v>
      </c>
      <c r="D360" s="181" t="s">
        <v>435</v>
      </c>
      <c r="E360" s="182" t="s">
        <v>1868</v>
      </c>
      <c r="F360" s="183" t="s">
        <v>1869</v>
      </c>
      <c r="G360" s="184" t="s">
        <v>162</v>
      </c>
      <c r="H360" s="185">
        <v>10</v>
      </c>
      <c r="I360" s="186"/>
      <c r="J360" s="187">
        <f t="shared" si="80"/>
        <v>0</v>
      </c>
      <c r="K360" s="188"/>
      <c r="L360" s="189"/>
      <c r="M360" s="190" t="s">
        <v>1</v>
      </c>
      <c r="N360" s="191" t="s">
        <v>41</v>
      </c>
      <c r="P360" s="149">
        <f t="shared" si="81"/>
        <v>0</v>
      </c>
      <c r="Q360" s="149">
        <v>0</v>
      </c>
      <c r="R360" s="149">
        <f t="shared" si="82"/>
        <v>0</v>
      </c>
      <c r="S360" s="149">
        <v>0</v>
      </c>
      <c r="T360" s="150">
        <f t="shared" si="83"/>
        <v>0</v>
      </c>
      <c r="AR360" s="151" t="s">
        <v>201</v>
      </c>
      <c r="AT360" s="151" t="s">
        <v>435</v>
      </c>
      <c r="AU360" s="151" t="s">
        <v>153</v>
      </c>
      <c r="AY360" s="17" t="s">
        <v>145</v>
      </c>
      <c r="BE360" s="152">
        <f t="shared" si="84"/>
        <v>0</v>
      </c>
      <c r="BF360" s="152">
        <f t="shared" si="85"/>
        <v>0</v>
      </c>
      <c r="BG360" s="152">
        <f t="shared" si="86"/>
        <v>0</v>
      </c>
      <c r="BH360" s="152">
        <f t="shared" si="87"/>
        <v>0</v>
      </c>
      <c r="BI360" s="152">
        <f t="shared" si="88"/>
        <v>0</v>
      </c>
      <c r="BJ360" s="17" t="s">
        <v>153</v>
      </c>
      <c r="BK360" s="152">
        <f t="shared" si="89"/>
        <v>0</v>
      </c>
      <c r="BL360" s="17" t="s">
        <v>152</v>
      </c>
      <c r="BM360" s="151" t="s">
        <v>2093</v>
      </c>
    </row>
    <row r="361" spans="2:65" s="1" customFormat="1" ht="16.5" customHeight="1">
      <c r="B361" s="32"/>
      <c r="C361" s="181" t="s">
        <v>2094</v>
      </c>
      <c r="D361" s="181" t="s">
        <v>435</v>
      </c>
      <c r="E361" s="182" t="s">
        <v>1871</v>
      </c>
      <c r="F361" s="183" t="s">
        <v>1872</v>
      </c>
      <c r="G361" s="184" t="s">
        <v>162</v>
      </c>
      <c r="H361" s="185">
        <v>1</v>
      </c>
      <c r="I361" s="186"/>
      <c r="J361" s="187">
        <f t="shared" si="80"/>
        <v>0</v>
      </c>
      <c r="K361" s="188"/>
      <c r="L361" s="189"/>
      <c r="M361" s="190" t="s">
        <v>1</v>
      </c>
      <c r="N361" s="191" t="s">
        <v>41</v>
      </c>
      <c r="P361" s="149">
        <f t="shared" si="81"/>
        <v>0</v>
      </c>
      <c r="Q361" s="149">
        <v>0</v>
      </c>
      <c r="R361" s="149">
        <f t="shared" si="82"/>
        <v>0</v>
      </c>
      <c r="S361" s="149">
        <v>0</v>
      </c>
      <c r="T361" s="150">
        <f t="shared" si="83"/>
        <v>0</v>
      </c>
      <c r="AR361" s="151" t="s">
        <v>201</v>
      </c>
      <c r="AT361" s="151" t="s">
        <v>435</v>
      </c>
      <c r="AU361" s="151" t="s">
        <v>153</v>
      </c>
      <c r="AY361" s="17" t="s">
        <v>145</v>
      </c>
      <c r="BE361" s="152">
        <f t="shared" si="84"/>
        <v>0</v>
      </c>
      <c r="BF361" s="152">
        <f t="shared" si="85"/>
        <v>0</v>
      </c>
      <c r="BG361" s="152">
        <f t="shared" si="86"/>
        <v>0</v>
      </c>
      <c r="BH361" s="152">
        <f t="shared" si="87"/>
        <v>0</v>
      </c>
      <c r="BI361" s="152">
        <f t="shared" si="88"/>
        <v>0</v>
      </c>
      <c r="BJ361" s="17" t="s">
        <v>153</v>
      </c>
      <c r="BK361" s="152">
        <f t="shared" si="89"/>
        <v>0</v>
      </c>
      <c r="BL361" s="17" t="s">
        <v>152</v>
      </c>
      <c r="BM361" s="151" t="s">
        <v>2095</v>
      </c>
    </row>
    <row r="362" spans="2:65" s="1" customFormat="1" ht="16.5" customHeight="1">
      <c r="B362" s="32"/>
      <c r="C362" s="139" t="s">
        <v>1884</v>
      </c>
      <c r="D362" s="139" t="s">
        <v>148</v>
      </c>
      <c r="E362" s="140" t="s">
        <v>2071</v>
      </c>
      <c r="F362" s="141" t="s">
        <v>1951</v>
      </c>
      <c r="G362" s="142" t="s">
        <v>162</v>
      </c>
      <c r="H362" s="143">
        <v>1</v>
      </c>
      <c r="I362" s="144"/>
      <c r="J362" s="145">
        <f t="shared" si="80"/>
        <v>0</v>
      </c>
      <c r="K362" s="146"/>
      <c r="L362" s="32"/>
      <c r="M362" s="147" t="s">
        <v>1</v>
      </c>
      <c r="N362" s="148" t="s">
        <v>41</v>
      </c>
      <c r="P362" s="149">
        <f t="shared" si="81"/>
        <v>0</v>
      </c>
      <c r="Q362" s="149">
        <v>0</v>
      </c>
      <c r="R362" s="149">
        <f t="shared" si="82"/>
        <v>0</v>
      </c>
      <c r="S362" s="149">
        <v>0</v>
      </c>
      <c r="T362" s="150">
        <f t="shared" si="83"/>
        <v>0</v>
      </c>
      <c r="AR362" s="151" t="s">
        <v>152</v>
      </c>
      <c r="AT362" s="151" t="s">
        <v>148</v>
      </c>
      <c r="AU362" s="151" t="s">
        <v>153</v>
      </c>
      <c r="AY362" s="17" t="s">
        <v>145</v>
      </c>
      <c r="BE362" s="152">
        <f t="shared" si="84"/>
        <v>0</v>
      </c>
      <c r="BF362" s="152">
        <f t="shared" si="85"/>
        <v>0</v>
      </c>
      <c r="BG362" s="152">
        <f t="shared" si="86"/>
        <v>0</v>
      </c>
      <c r="BH362" s="152">
        <f t="shared" si="87"/>
        <v>0</v>
      </c>
      <c r="BI362" s="152">
        <f t="shared" si="88"/>
        <v>0</v>
      </c>
      <c r="BJ362" s="17" t="s">
        <v>153</v>
      </c>
      <c r="BK362" s="152">
        <f t="shared" si="89"/>
        <v>0</v>
      </c>
      <c r="BL362" s="17" t="s">
        <v>152</v>
      </c>
      <c r="BM362" s="151" t="s">
        <v>2096</v>
      </c>
    </row>
    <row r="363" spans="2:65" s="11" customFormat="1" ht="22.9" customHeight="1">
      <c r="B363" s="127"/>
      <c r="D363" s="128" t="s">
        <v>74</v>
      </c>
      <c r="E363" s="137" t="s">
        <v>2097</v>
      </c>
      <c r="F363" s="137" t="s">
        <v>2098</v>
      </c>
      <c r="I363" s="130"/>
      <c r="J363" s="138">
        <f>BK363</f>
        <v>0</v>
      </c>
      <c r="L363" s="127"/>
      <c r="M363" s="132"/>
      <c r="P363" s="133">
        <f>SUM(P364:P378)</f>
        <v>0</v>
      </c>
      <c r="R363" s="133">
        <f>SUM(R364:R378)</f>
        <v>0</v>
      </c>
      <c r="T363" s="134">
        <f>SUM(T364:T378)</f>
        <v>0</v>
      </c>
      <c r="AR363" s="128" t="s">
        <v>83</v>
      </c>
      <c r="AT363" s="135" t="s">
        <v>74</v>
      </c>
      <c r="AU363" s="135" t="s">
        <v>83</v>
      </c>
      <c r="AY363" s="128" t="s">
        <v>145</v>
      </c>
      <c r="BK363" s="136">
        <f>SUM(BK364:BK378)</f>
        <v>0</v>
      </c>
    </row>
    <row r="364" spans="2:65" s="1" customFormat="1" ht="16.5" customHeight="1">
      <c r="B364" s="32"/>
      <c r="C364" s="181" t="s">
        <v>2099</v>
      </c>
      <c r="D364" s="181" t="s">
        <v>435</v>
      </c>
      <c r="E364" s="182" t="s">
        <v>2040</v>
      </c>
      <c r="F364" s="183" t="s">
        <v>2041</v>
      </c>
      <c r="G364" s="184" t="s">
        <v>162</v>
      </c>
      <c r="H364" s="185">
        <v>1</v>
      </c>
      <c r="I364" s="186"/>
      <c r="J364" s="187">
        <f t="shared" ref="J364:J378" si="90">ROUND(I364*H364,2)</f>
        <v>0</v>
      </c>
      <c r="K364" s="188"/>
      <c r="L364" s="189"/>
      <c r="M364" s="190" t="s">
        <v>1</v>
      </c>
      <c r="N364" s="191" t="s">
        <v>41</v>
      </c>
      <c r="P364" s="149">
        <f t="shared" ref="P364:P378" si="91">O364*H364</f>
        <v>0</v>
      </c>
      <c r="Q364" s="149">
        <v>0</v>
      </c>
      <c r="R364" s="149">
        <f t="shared" ref="R364:R378" si="92">Q364*H364</f>
        <v>0</v>
      </c>
      <c r="S364" s="149">
        <v>0</v>
      </c>
      <c r="T364" s="150">
        <f t="shared" ref="T364:T378" si="93">S364*H364</f>
        <v>0</v>
      </c>
      <c r="AR364" s="151" t="s">
        <v>201</v>
      </c>
      <c r="AT364" s="151" t="s">
        <v>435</v>
      </c>
      <c r="AU364" s="151" t="s">
        <v>153</v>
      </c>
      <c r="AY364" s="17" t="s">
        <v>145</v>
      </c>
      <c r="BE364" s="152">
        <f t="shared" ref="BE364:BE378" si="94">IF(N364="základná",J364,0)</f>
        <v>0</v>
      </c>
      <c r="BF364" s="152">
        <f t="shared" ref="BF364:BF378" si="95">IF(N364="znížená",J364,0)</f>
        <v>0</v>
      </c>
      <c r="BG364" s="152">
        <f t="shared" ref="BG364:BG378" si="96">IF(N364="zákl. prenesená",J364,0)</f>
        <v>0</v>
      </c>
      <c r="BH364" s="152">
        <f t="shared" ref="BH364:BH378" si="97">IF(N364="zníž. prenesená",J364,0)</f>
        <v>0</v>
      </c>
      <c r="BI364" s="152">
        <f t="shared" ref="BI364:BI378" si="98">IF(N364="nulová",J364,0)</f>
        <v>0</v>
      </c>
      <c r="BJ364" s="17" t="s">
        <v>153</v>
      </c>
      <c r="BK364" s="152">
        <f t="shared" ref="BK364:BK378" si="99">ROUND(I364*H364,2)</f>
        <v>0</v>
      </c>
      <c r="BL364" s="17" t="s">
        <v>152</v>
      </c>
      <c r="BM364" s="151" t="s">
        <v>2100</v>
      </c>
    </row>
    <row r="365" spans="2:65" s="1" customFormat="1" ht="16.5" customHeight="1">
      <c r="B365" s="32"/>
      <c r="C365" s="181" t="s">
        <v>1887</v>
      </c>
      <c r="D365" s="181" t="s">
        <v>435</v>
      </c>
      <c r="E365" s="182" t="s">
        <v>2044</v>
      </c>
      <c r="F365" s="183" t="s">
        <v>2045</v>
      </c>
      <c r="G365" s="184" t="s">
        <v>162</v>
      </c>
      <c r="H365" s="185">
        <v>1</v>
      </c>
      <c r="I365" s="186"/>
      <c r="J365" s="187">
        <f t="shared" si="90"/>
        <v>0</v>
      </c>
      <c r="K365" s="188"/>
      <c r="L365" s="189"/>
      <c r="M365" s="190" t="s">
        <v>1</v>
      </c>
      <c r="N365" s="191" t="s">
        <v>41</v>
      </c>
      <c r="P365" s="149">
        <f t="shared" si="91"/>
        <v>0</v>
      </c>
      <c r="Q365" s="149">
        <v>0</v>
      </c>
      <c r="R365" s="149">
        <f t="shared" si="92"/>
        <v>0</v>
      </c>
      <c r="S365" s="149">
        <v>0</v>
      </c>
      <c r="T365" s="150">
        <f t="shared" si="93"/>
        <v>0</v>
      </c>
      <c r="AR365" s="151" t="s">
        <v>201</v>
      </c>
      <c r="AT365" s="151" t="s">
        <v>435</v>
      </c>
      <c r="AU365" s="151" t="s">
        <v>153</v>
      </c>
      <c r="AY365" s="17" t="s">
        <v>145</v>
      </c>
      <c r="BE365" s="152">
        <f t="shared" si="94"/>
        <v>0</v>
      </c>
      <c r="BF365" s="152">
        <f t="shared" si="95"/>
        <v>0</v>
      </c>
      <c r="BG365" s="152">
        <f t="shared" si="96"/>
        <v>0</v>
      </c>
      <c r="BH365" s="152">
        <f t="shared" si="97"/>
        <v>0</v>
      </c>
      <c r="BI365" s="152">
        <f t="shared" si="98"/>
        <v>0</v>
      </c>
      <c r="BJ365" s="17" t="s">
        <v>153</v>
      </c>
      <c r="BK365" s="152">
        <f t="shared" si="99"/>
        <v>0</v>
      </c>
      <c r="BL365" s="17" t="s">
        <v>152</v>
      </c>
      <c r="BM365" s="151" t="s">
        <v>2101</v>
      </c>
    </row>
    <row r="366" spans="2:65" s="1" customFormat="1" ht="16.5" customHeight="1">
      <c r="B366" s="32"/>
      <c r="C366" s="181" t="s">
        <v>2102</v>
      </c>
      <c r="D366" s="181" t="s">
        <v>435</v>
      </c>
      <c r="E366" s="182" t="s">
        <v>2047</v>
      </c>
      <c r="F366" s="183" t="s">
        <v>2048</v>
      </c>
      <c r="G366" s="184" t="s">
        <v>162</v>
      </c>
      <c r="H366" s="185">
        <v>1</v>
      </c>
      <c r="I366" s="186"/>
      <c r="J366" s="187">
        <f t="shared" si="90"/>
        <v>0</v>
      </c>
      <c r="K366" s="188"/>
      <c r="L366" s="189"/>
      <c r="M366" s="190" t="s">
        <v>1</v>
      </c>
      <c r="N366" s="191" t="s">
        <v>41</v>
      </c>
      <c r="P366" s="149">
        <f t="shared" si="91"/>
        <v>0</v>
      </c>
      <c r="Q366" s="149">
        <v>0</v>
      </c>
      <c r="R366" s="149">
        <f t="shared" si="92"/>
        <v>0</v>
      </c>
      <c r="S366" s="149">
        <v>0</v>
      </c>
      <c r="T366" s="150">
        <f t="shared" si="93"/>
        <v>0</v>
      </c>
      <c r="AR366" s="151" t="s">
        <v>201</v>
      </c>
      <c r="AT366" s="151" t="s">
        <v>435</v>
      </c>
      <c r="AU366" s="151" t="s">
        <v>153</v>
      </c>
      <c r="AY366" s="17" t="s">
        <v>145</v>
      </c>
      <c r="BE366" s="152">
        <f t="shared" si="94"/>
        <v>0</v>
      </c>
      <c r="BF366" s="152">
        <f t="shared" si="95"/>
        <v>0</v>
      </c>
      <c r="BG366" s="152">
        <f t="shared" si="96"/>
        <v>0</v>
      </c>
      <c r="BH366" s="152">
        <f t="shared" si="97"/>
        <v>0</v>
      </c>
      <c r="BI366" s="152">
        <f t="shared" si="98"/>
        <v>0</v>
      </c>
      <c r="BJ366" s="17" t="s">
        <v>153</v>
      </c>
      <c r="BK366" s="152">
        <f t="shared" si="99"/>
        <v>0</v>
      </c>
      <c r="BL366" s="17" t="s">
        <v>152</v>
      </c>
      <c r="BM366" s="151" t="s">
        <v>2103</v>
      </c>
    </row>
    <row r="367" spans="2:65" s="1" customFormat="1" ht="16.5" customHeight="1">
      <c r="B367" s="32"/>
      <c r="C367" s="181" t="s">
        <v>1890</v>
      </c>
      <c r="D367" s="181" t="s">
        <v>435</v>
      </c>
      <c r="E367" s="182" t="s">
        <v>1888</v>
      </c>
      <c r="F367" s="183" t="s">
        <v>1889</v>
      </c>
      <c r="G367" s="184" t="s">
        <v>162</v>
      </c>
      <c r="H367" s="185">
        <v>1</v>
      </c>
      <c r="I367" s="186"/>
      <c r="J367" s="187">
        <f t="shared" si="90"/>
        <v>0</v>
      </c>
      <c r="K367" s="188"/>
      <c r="L367" s="189"/>
      <c r="M367" s="190" t="s">
        <v>1</v>
      </c>
      <c r="N367" s="191" t="s">
        <v>41</v>
      </c>
      <c r="P367" s="149">
        <f t="shared" si="91"/>
        <v>0</v>
      </c>
      <c r="Q367" s="149">
        <v>0</v>
      </c>
      <c r="R367" s="149">
        <f t="shared" si="92"/>
        <v>0</v>
      </c>
      <c r="S367" s="149">
        <v>0</v>
      </c>
      <c r="T367" s="150">
        <f t="shared" si="93"/>
        <v>0</v>
      </c>
      <c r="AR367" s="151" t="s">
        <v>201</v>
      </c>
      <c r="AT367" s="151" t="s">
        <v>435</v>
      </c>
      <c r="AU367" s="151" t="s">
        <v>153</v>
      </c>
      <c r="AY367" s="17" t="s">
        <v>145</v>
      </c>
      <c r="BE367" s="152">
        <f t="shared" si="94"/>
        <v>0</v>
      </c>
      <c r="BF367" s="152">
        <f t="shared" si="95"/>
        <v>0</v>
      </c>
      <c r="BG367" s="152">
        <f t="shared" si="96"/>
        <v>0</v>
      </c>
      <c r="BH367" s="152">
        <f t="shared" si="97"/>
        <v>0</v>
      </c>
      <c r="BI367" s="152">
        <f t="shared" si="98"/>
        <v>0</v>
      </c>
      <c r="BJ367" s="17" t="s">
        <v>153</v>
      </c>
      <c r="BK367" s="152">
        <f t="shared" si="99"/>
        <v>0</v>
      </c>
      <c r="BL367" s="17" t="s">
        <v>152</v>
      </c>
      <c r="BM367" s="151" t="s">
        <v>2104</v>
      </c>
    </row>
    <row r="368" spans="2:65" s="1" customFormat="1" ht="16.5" customHeight="1">
      <c r="B368" s="32"/>
      <c r="C368" s="181" t="s">
        <v>2105</v>
      </c>
      <c r="D368" s="181" t="s">
        <v>435</v>
      </c>
      <c r="E368" s="182" t="s">
        <v>1915</v>
      </c>
      <c r="F368" s="183" t="s">
        <v>1916</v>
      </c>
      <c r="G368" s="184" t="s">
        <v>162</v>
      </c>
      <c r="H368" s="185">
        <v>4</v>
      </c>
      <c r="I368" s="186"/>
      <c r="J368" s="187">
        <f t="shared" si="90"/>
        <v>0</v>
      </c>
      <c r="K368" s="188"/>
      <c r="L368" s="189"/>
      <c r="M368" s="190" t="s">
        <v>1</v>
      </c>
      <c r="N368" s="191" t="s">
        <v>41</v>
      </c>
      <c r="P368" s="149">
        <f t="shared" si="91"/>
        <v>0</v>
      </c>
      <c r="Q368" s="149">
        <v>0</v>
      </c>
      <c r="R368" s="149">
        <f t="shared" si="92"/>
        <v>0</v>
      </c>
      <c r="S368" s="149">
        <v>0</v>
      </c>
      <c r="T368" s="150">
        <f t="shared" si="93"/>
        <v>0</v>
      </c>
      <c r="AR368" s="151" t="s">
        <v>201</v>
      </c>
      <c r="AT368" s="151" t="s">
        <v>435</v>
      </c>
      <c r="AU368" s="151" t="s">
        <v>153</v>
      </c>
      <c r="AY368" s="17" t="s">
        <v>145</v>
      </c>
      <c r="BE368" s="152">
        <f t="shared" si="94"/>
        <v>0</v>
      </c>
      <c r="BF368" s="152">
        <f t="shared" si="95"/>
        <v>0</v>
      </c>
      <c r="BG368" s="152">
        <f t="shared" si="96"/>
        <v>0</v>
      </c>
      <c r="BH368" s="152">
        <f t="shared" si="97"/>
        <v>0</v>
      </c>
      <c r="BI368" s="152">
        <f t="shared" si="98"/>
        <v>0</v>
      </c>
      <c r="BJ368" s="17" t="s">
        <v>153</v>
      </c>
      <c r="BK368" s="152">
        <f t="shared" si="99"/>
        <v>0</v>
      </c>
      <c r="BL368" s="17" t="s">
        <v>152</v>
      </c>
      <c r="BM368" s="151" t="s">
        <v>2106</v>
      </c>
    </row>
    <row r="369" spans="2:65" s="1" customFormat="1" ht="16.5" customHeight="1">
      <c r="B369" s="32"/>
      <c r="C369" s="181" t="s">
        <v>1893</v>
      </c>
      <c r="D369" s="181" t="s">
        <v>435</v>
      </c>
      <c r="E369" s="182" t="s">
        <v>2054</v>
      </c>
      <c r="F369" s="183" t="s">
        <v>2055</v>
      </c>
      <c r="G369" s="184" t="s">
        <v>162</v>
      </c>
      <c r="H369" s="185">
        <v>2</v>
      </c>
      <c r="I369" s="186"/>
      <c r="J369" s="187">
        <f t="shared" si="90"/>
        <v>0</v>
      </c>
      <c r="K369" s="188"/>
      <c r="L369" s="189"/>
      <c r="M369" s="190" t="s">
        <v>1</v>
      </c>
      <c r="N369" s="191" t="s">
        <v>41</v>
      </c>
      <c r="P369" s="149">
        <f t="shared" si="91"/>
        <v>0</v>
      </c>
      <c r="Q369" s="149">
        <v>0</v>
      </c>
      <c r="R369" s="149">
        <f t="shared" si="92"/>
        <v>0</v>
      </c>
      <c r="S369" s="149">
        <v>0</v>
      </c>
      <c r="T369" s="150">
        <f t="shared" si="93"/>
        <v>0</v>
      </c>
      <c r="AR369" s="151" t="s">
        <v>201</v>
      </c>
      <c r="AT369" s="151" t="s">
        <v>435</v>
      </c>
      <c r="AU369" s="151" t="s">
        <v>153</v>
      </c>
      <c r="AY369" s="17" t="s">
        <v>145</v>
      </c>
      <c r="BE369" s="152">
        <f t="shared" si="94"/>
        <v>0</v>
      </c>
      <c r="BF369" s="152">
        <f t="shared" si="95"/>
        <v>0</v>
      </c>
      <c r="BG369" s="152">
        <f t="shared" si="96"/>
        <v>0</v>
      </c>
      <c r="BH369" s="152">
        <f t="shared" si="97"/>
        <v>0</v>
      </c>
      <c r="BI369" s="152">
        <f t="shared" si="98"/>
        <v>0</v>
      </c>
      <c r="BJ369" s="17" t="s">
        <v>153</v>
      </c>
      <c r="BK369" s="152">
        <f t="shared" si="99"/>
        <v>0</v>
      </c>
      <c r="BL369" s="17" t="s">
        <v>152</v>
      </c>
      <c r="BM369" s="151" t="s">
        <v>2107</v>
      </c>
    </row>
    <row r="370" spans="2:65" s="1" customFormat="1" ht="16.5" customHeight="1">
      <c r="B370" s="32"/>
      <c r="C370" s="181" t="s">
        <v>2108</v>
      </c>
      <c r="D370" s="181" t="s">
        <v>435</v>
      </c>
      <c r="E370" s="182" t="s">
        <v>1921</v>
      </c>
      <c r="F370" s="183" t="s">
        <v>1922</v>
      </c>
      <c r="G370" s="184" t="s">
        <v>162</v>
      </c>
      <c r="H370" s="185">
        <v>20</v>
      </c>
      <c r="I370" s="186"/>
      <c r="J370" s="187">
        <f t="shared" si="90"/>
        <v>0</v>
      </c>
      <c r="K370" s="188"/>
      <c r="L370" s="189"/>
      <c r="M370" s="190" t="s">
        <v>1</v>
      </c>
      <c r="N370" s="191" t="s">
        <v>41</v>
      </c>
      <c r="P370" s="149">
        <f t="shared" si="91"/>
        <v>0</v>
      </c>
      <c r="Q370" s="149">
        <v>0</v>
      </c>
      <c r="R370" s="149">
        <f t="shared" si="92"/>
        <v>0</v>
      </c>
      <c r="S370" s="149">
        <v>0</v>
      </c>
      <c r="T370" s="150">
        <f t="shared" si="93"/>
        <v>0</v>
      </c>
      <c r="AR370" s="151" t="s">
        <v>201</v>
      </c>
      <c r="AT370" s="151" t="s">
        <v>435</v>
      </c>
      <c r="AU370" s="151" t="s">
        <v>153</v>
      </c>
      <c r="AY370" s="17" t="s">
        <v>145</v>
      </c>
      <c r="BE370" s="152">
        <f t="shared" si="94"/>
        <v>0</v>
      </c>
      <c r="BF370" s="152">
        <f t="shared" si="95"/>
        <v>0</v>
      </c>
      <c r="BG370" s="152">
        <f t="shared" si="96"/>
        <v>0</v>
      </c>
      <c r="BH370" s="152">
        <f t="shared" si="97"/>
        <v>0</v>
      </c>
      <c r="BI370" s="152">
        <f t="shared" si="98"/>
        <v>0</v>
      </c>
      <c r="BJ370" s="17" t="s">
        <v>153</v>
      </c>
      <c r="BK370" s="152">
        <f t="shared" si="99"/>
        <v>0</v>
      </c>
      <c r="BL370" s="17" t="s">
        <v>152</v>
      </c>
      <c r="BM370" s="151" t="s">
        <v>2109</v>
      </c>
    </row>
    <row r="371" spans="2:65" s="1" customFormat="1" ht="16.5" customHeight="1">
      <c r="B371" s="32"/>
      <c r="C371" s="181" t="s">
        <v>1896</v>
      </c>
      <c r="D371" s="181" t="s">
        <v>435</v>
      </c>
      <c r="E371" s="182" t="s">
        <v>1924</v>
      </c>
      <c r="F371" s="183" t="s">
        <v>1925</v>
      </c>
      <c r="G371" s="184" t="s">
        <v>162</v>
      </c>
      <c r="H371" s="185">
        <v>5</v>
      </c>
      <c r="I371" s="186"/>
      <c r="J371" s="187">
        <f t="shared" si="90"/>
        <v>0</v>
      </c>
      <c r="K371" s="188"/>
      <c r="L371" s="189"/>
      <c r="M371" s="190" t="s">
        <v>1</v>
      </c>
      <c r="N371" s="191" t="s">
        <v>41</v>
      </c>
      <c r="P371" s="149">
        <f t="shared" si="91"/>
        <v>0</v>
      </c>
      <c r="Q371" s="149">
        <v>0</v>
      </c>
      <c r="R371" s="149">
        <f t="shared" si="92"/>
        <v>0</v>
      </c>
      <c r="S371" s="149">
        <v>0</v>
      </c>
      <c r="T371" s="150">
        <f t="shared" si="93"/>
        <v>0</v>
      </c>
      <c r="AR371" s="151" t="s">
        <v>201</v>
      </c>
      <c r="AT371" s="151" t="s">
        <v>435</v>
      </c>
      <c r="AU371" s="151" t="s">
        <v>153</v>
      </c>
      <c r="AY371" s="17" t="s">
        <v>145</v>
      </c>
      <c r="BE371" s="152">
        <f t="shared" si="94"/>
        <v>0</v>
      </c>
      <c r="BF371" s="152">
        <f t="shared" si="95"/>
        <v>0</v>
      </c>
      <c r="BG371" s="152">
        <f t="shared" si="96"/>
        <v>0</v>
      </c>
      <c r="BH371" s="152">
        <f t="shared" si="97"/>
        <v>0</v>
      </c>
      <c r="BI371" s="152">
        <f t="shared" si="98"/>
        <v>0</v>
      </c>
      <c r="BJ371" s="17" t="s">
        <v>153</v>
      </c>
      <c r="BK371" s="152">
        <f t="shared" si="99"/>
        <v>0</v>
      </c>
      <c r="BL371" s="17" t="s">
        <v>152</v>
      </c>
      <c r="BM371" s="151" t="s">
        <v>2110</v>
      </c>
    </row>
    <row r="372" spans="2:65" s="1" customFormat="1" ht="16.5" customHeight="1">
      <c r="B372" s="32"/>
      <c r="C372" s="181" t="s">
        <v>2111</v>
      </c>
      <c r="D372" s="181" t="s">
        <v>435</v>
      </c>
      <c r="E372" s="182" t="s">
        <v>1928</v>
      </c>
      <c r="F372" s="183" t="s">
        <v>1843</v>
      </c>
      <c r="G372" s="184" t="s">
        <v>162</v>
      </c>
      <c r="H372" s="185">
        <v>5</v>
      </c>
      <c r="I372" s="186"/>
      <c r="J372" s="187">
        <f t="shared" si="90"/>
        <v>0</v>
      </c>
      <c r="K372" s="188"/>
      <c r="L372" s="189"/>
      <c r="M372" s="190" t="s">
        <v>1</v>
      </c>
      <c r="N372" s="191" t="s">
        <v>41</v>
      </c>
      <c r="P372" s="149">
        <f t="shared" si="91"/>
        <v>0</v>
      </c>
      <c r="Q372" s="149">
        <v>0</v>
      </c>
      <c r="R372" s="149">
        <f t="shared" si="92"/>
        <v>0</v>
      </c>
      <c r="S372" s="149">
        <v>0</v>
      </c>
      <c r="T372" s="150">
        <f t="shared" si="93"/>
        <v>0</v>
      </c>
      <c r="AR372" s="151" t="s">
        <v>201</v>
      </c>
      <c r="AT372" s="151" t="s">
        <v>435</v>
      </c>
      <c r="AU372" s="151" t="s">
        <v>153</v>
      </c>
      <c r="AY372" s="17" t="s">
        <v>145</v>
      </c>
      <c r="BE372" s="152">
        <f t="shared" si="94"/>
        <v>0</v>
      </c>
      <c r="BF372" s="152">
        <f t="shared" si="95"/>
        <v>0</v>
      </c>
      <c r="BG372" s="152">
        <f t="shared" si="96"/>
        <v>0</v>
      </c>
      <c r="BH372" s="152">
        <f t="shared" si="97"/>
        <v>0</v>
      </c>
      <c r="BI372" s="152">
        <f t="shared" si="98"/>
        <v>0</v>
      </c>
      <c r="BJ372" s="17" t="s">
        <v>153</v>
      </c>
      <c r="BK372" s="152">
        <f t="shared" si="99"/>
        <v>0</v>
      </c>
      <c r="BL372" s="17" t="s">
        <v>152</v>
      </c>
      <c r="BM372" s="151" t="s">
        <v>2112</v>
      </c>
    </row>
    <row r="373" spans="2:65" s="1" customFormat="1" ht="16.5" customHeight="1">
      <c r="B373" s="32"/>
      <c r="C373" s="181" t="s">
        <v>1899</v>
      </c>
      <c r="D373" s="181" t="s">
        <v>435</v>
      </c>
      <c r="E373" s="182" t="s">
        <v>1859</v>
      </c>
      <c r="F373" s="183" t="s">
        <v>1860</v>
      </c>
      <c r="G373" s="184" t="s">
        <v>162</v>
      </c>
      <c r="H373" s="185">
        <v>1</v>
      </c>
      <c r="I373" s="186"/>
      <c r="J373" s="187">
        <f t="shared" si="90"/>
        <v>0</v>
      </c>
      <c r="K373" s="188"/>
      <c r="L373" s="189"/>
      <c r="M373" s="190" t="s">
        <v>1</v>
      </c>
      <c r="N373" s="191" t="s">
        <v>41</v>
      </c>
      <c r="P373" s="149">
        <f t="shared" si="91"/>
        <v>0</v>
      </c>
      <c r="Q373" s="149">
        <v>0</v>
      </c>
      <c r="R373" s="149">
        <f t="shared" si="92"/>
        <v>0</v>
      </c>
      <c r="S373" s="149">
        <v>0</v>
      </c>
      <c r="T373" s="150">
        <f t="shared" si="93"/>
        <v>0</v>
      </c>
      <c r="AR373" s="151" t="s">
        <v>201</v>
      </c>
      <c r="AT373" s="151" t="s">
        <v>435</v>
      </c>
      <c r="AU373" s="151" t="s">
        <v>153</v>
      </c>
      <c r="AY373" s="17" t="s">
        <v>145</v>
      </c>
      <c r="BE373" s="152">
        <f t="shared" si="94"/>
        <v>0</v>
      </c>
      <c r="BF373" s="152">
        <f t="shared" si="95"/>
        <v>0</v>
      </c>
      <c r="BG373" s="152">
        <f t="shared" si="96"/>
        <v>0</v>
      </c>
      <c r="BH373" s="152">
        <f t="shared" si="97"/>
        <v>0</v>
      </c>
      <c r="BI373" s="152">
        <f t="shared" si="98"/>
        <v>0</v>
      </c>
      <c r="BJ373" s="17" t="s">
        <v>153</v>
      </c>
      <c r="BK373" s="152">
        <f t="shared" si="99"/>
        <v>0</v>
      </c>
      <c r="BL373" s="17" t="s">
        <v>152</v>
      </c>
      <c r="BM373" s="151" t="s">
        <v>2113</v>
      </c>
    </row>
    <row r="374" spans="2:65" s="1" customFormat="1" ht="16.5" customHeight="1">
      <c r="B374" s="32"/>
      <c r="C374" s="181" t="s">
        <v>2114</v>
      </c>
      <c r="D374" s="181" t="s">
        <v>435</v>
      </c>
      <c r="E374" s="182" t="s">
        <v>1862</v>
      </c>
      <c r="F374" s="183" t="s">
        <v>1863</v>
      </c>
      <c r="G374" s="184" t="s">
        <v>162</v>
      </c>
      <c r="H374" s="185">
        <v>1</v>
      </c>
      <c r="I374" s="186"/>
      <c r="J374" s="187">
        <f t="shared" si="90"/>
        <v>0</v>
      </c>
      <c r="K374" s="188"/>
      <c r="L374" s="189"/>
      <c r="M374" s="190" t="s">
        <v>1</v>
      </c>
      <c r="N374" s="191" t="s">
        <v>41</v>
      </c>
      <c r="P374" s="149">
        <f t="shared" si="91"/>
        <v>0</v>
      </c>
      <c r="Q374" s="149">
        <v>0</v>
      </c>
      <c r="R374" s="149">
        <f t="shared" si="92"/>
        <v>0</v>
      </c>
      <c r="S374" s="149">
        <v>0</v>
      </c>
      <c r="T374" s="150">
        <f t="shared" si="93"/>
        <v>0</v>
      </c>
      <c r="AR374" s="151" t="s">
        <v>201</v>
      </c>
      <c r="AT374" s="151" t="s">
        <v>435</v>
      </c>
      <c r="AU374" s="151" t="s">
        <v>153</v>
      </c>
      <c r="AY374" s="17" t="s">
        <v>145</v>
      </c>
      <c r="BE374" s="152">
        <f t="shared" si="94"/>
        <v>0</v>
      </c>
      <c r="BF374" s="152">
        <f t="shared" si="95"/>
        <v>0</v>
      </c>
      <c r="BG374" s="152">
        <f t="shared" si="96"/>
        <v>0</v>
      </c>
      <c r="BH374" s="152">
        <f t="shared" si="97"/>
        <v>0</v>
      </c>
      <c r="BI374" s="152">
        <f t="shared" si="98"/>
        <v>0</v>
      </c>
      <c r="BJ374" s="17" t="s">
        <v>153</v>
      </c>
      <c r="BK374" s="152">
        <f t="shared" si="99"/>
        <v>0</v>
      </c>
      <c r="BL374" s="17" t="s">
        <v>152</v>
      </c>
      <c r="BM374" s="151" t="s">
        <v>2115</v>
      </c>
    </row>
    <row r="375" spans="2:65" s="1" customFormat="1" ht="16.5" customHeight="1">
      <c r="B375" s="32"/>
      <c r="C375" s="181" t="s">
        <v>1902</v>
      </c>
      <c r="D375" s="181" t="s">
        <v>435</v>
      </c>
      <c r="E375" s="182" t="s">
        <v>1865</v>
      </c>
      <c r="F375" s="183" t="s">
        <v>1866</v>
      </c>
      <c r="G375" s="184" t="s">
        <v>162</v>
      </c>
      <c r="H375" s="185">
        <v>1</v>
      </c>
      <c r="I375" s="186"/>
      <c r="J375" s="187">
        <f t="shared" si="90"/>
        <v>0</v>
      </c>
      <c r="K375" s="188"/>
      <c r="L375" s="189"/>
      <c r="M375" s="190" t="s">
        <v>1</v>
      </c>
      <c r="N375" s="191" t="s">
        <v>41</v>
      </c>
      <c r="P375" s="149">
        <f t="shared" si="91"/>
        <v>0</v>
      </c>
      <c r="Q375" s="149">
        <v>0</v>
      </c>
      <c r="R375" s="149">
        <f t="shared" si="92"/>
        <v>0</v>
      </c>
      <c r="S375" s="149">
        <v>0</v>
      </c>
      <c r="T375" s="150">
        <f t="shared" si="93"/>
        <v>0</v>
      </c>
      <c r="AR375" s="151" t="s">
        <v>201</v>
      </c>
      <c r="AT375" s="151" t="s">
        <v>435</v>
      </c>
      <c r="AU375" s="151" t="s">
        <v>153</v>
      </c>
      <c r="AY375" s="17" t="s">
        <v>145</v>
      </c>
      <c r="BE375" s="152">
        <f t="shared" si="94"/>
        <v>0</v>
      </c>
      <c r="BF375" s="152">
        <f t="shared" si="95"/>
        <v>0</v>
      </c>
      <c r="BG375" s="152">
        <f t="shared" si="96"/>
        <v>0</v>
      </c>
      <c r="BH375" s="152">
        <f t="shared" si="97"/>
        <v>0</v>
      </c>
      <c r="BI375" s="152">
        <f t="shared" si="98"/>
        <v>0</v>
      </c>
      <c r="BJ375" s="17" t="s">
        <v>153</v>
      </c>
      <c r="BK375" s="152">
        <f t="shared" si="99"/>
        <v>0</v>
      </c>
      <c r="BL375" s="17" t="s">
        <v>152</v>
      </c>
      <c r="BM375" s="151" t="s">
        <v>2116</v>
      </c>
    </row>
    <row r="376" spans="2:65" s="1" customFormat="1" ht="16.5" customHeight="1">
      <c r="B376" s="32"/>
      <c r="C376" s="181" t="s">
        <v>2117</v>
      </c>
      <c r="D376" s="181" t="s">
        <v>435</v>
      </c>
      <c r="E376" s="182" t="s">
        <v>1868</v>
      </c>
      <c r="F376" s="183" t="s">
        <v>1869</v>
      </c>
      <c r="G376" s="184" t="s">
        <v>162</v>
      </c>
      <c r="H376" s="185">
        <v>10</v>
      </c>
      <c r="I376" s="186"/>
      <c r="J376" s="187">
        <f t="shared" si="90"/>
        <v>0</v>
      </c>
      <c r="K376" s="188"/>
      <c r="L376" s="189"/>
      <c r="M376" s="190" t="s">
        <v>1</v>
      </c>
      <c r="N376" s="191" t="s">
        <v>41</v>
      </c>
      <c r="P376" s="149">
        <f t="shared" si="91"/>
        <v>0</v>
      </c>
      <c r="Q376" s="149">
        <v>0</v>
      </c>
      <c r="R376" s="149">
        <f t="shared" si="92"/>
        <v>0</v>
      </c>
      <c r="S376" s="149">
        <v>0</v>
      </c>
      <c r="T376" s="150">
        <f t="shared" si="93"/>
        <v>0</v>
      </c>
      <c r="AR376" s="151" t="s">
        <v>201</v>
      </c>
      <c r="AT376" s="151" t="s">
        <v>435</v>
      </c>
      <c r="AU376" s="151" t="s">
        <v>153</v>
      </c>
      <c r="AY376" s="17" t="s">
        <v>145</v>
      </c>
      <c r="BE376" s="152">
        <f t="shared" si="94"/>
        <v>0</v>
      </c>
      <c r="BF376" s="152">
        <f t="shared" si="95"/>
        <v>0</v>
      </c>
      <c r="BG376" s="152">
        <f t="shared" si="96"/>
        <v>0</v>
      </c>
      <c r="BH376" s="152">
        <f t="shared" si="97"/>
        <v>0</v>
      </c>
      <c r="BI376" s="152">
        <f t="shared" si="98"/>
        <v>0</v>
      </c>
      <c r="BJ376" s="17" t="s">
        <v>153</v>
      </c>
      <c r="BK376" s="152">
        <f t="shared" si="99"/>
        <v>0</v>
      </c>
      <c r="BL376" s="17" t="s">
        <v>152</v>
      </c>
      <c r="BM376" s="151" t="s">
        <v>2118</v>
      </c>
    </row>
    <row r="377" spans="2:65" s="1" customFormat="1" ht="16.5" customHeight="1">
      <c r="B377" s="32"/>
      <c r="C377" s="181" t="s">
        <v>1905</v>
      </c>
      <c r="D377" s="181" t="s">
        <v>435</v>
      </c>
      <c r="E377" s="182" t="s">
        <v>1871</v>
      </c>
      <c r="F377" s="183" t="s">
        <v>1872</v>
      </c>
      <c r="G377" s="184" t="s">
        <v>162</v>
      </c>
      <c r="H377" s="185">
        <v>1</v>
      </c>
      <c r="I377" s="186"/>
      <c r="J377" s="187">
        <f t="shared" si="90"/>
        <v>0</v>
      </c>
      <c r="K377" s="188"/>
      <c r="L377" s="189"/>
      <c r="M377" s="190" t="s">
        <v>1</v>
      </c>
      <c r="N377" s="191" t="s">
        <v>41</v>
      </c>
      <c r="P377" s="149">
        <f t="shared" si="91"/>
        <v>0</v>
      </c>
      <c r="Q377" s="149">
        <v>0</v>
      </c>
      <c r="R377" s="149">
        <f t="shared" si="92"/>
        <v>0</v>
      </c>
      <c r="S377" s="149">
        <v>0</v>
      </c>
      <c r="T377" s="150">
        <f t="shared" si="93"/>
        <v>0</v>
      </c>
      <c r="AR377" s="151" t="s">
        <v>201</v>
      </c>
      <c r="AT377" s="151" t="s">
        <v>435</v>
      </c>
      <c r="AU377" s="151" t="s">
        <v>153</v>
      </c>
      <c r="AY377" s="17" t="s">
        <v>145</v>
      </c>
      <c r="BE377" s="152">
        <f t="shared" si="94"/>
        <v>0</v>
      </c>
      <c r="BF377" s="152">
        <f t="shared" si="95"/>
        <v>0</v>
      </c>
      <c r="BG377" s="152">
        <f t="shared" si="96"/>
        <v>0</v>
      </c>
      <c r="BH377" s="152">
        <f t="shared" si="97"/>
        <v>0</v>
      </c>
      <c r="BI377" s="152">
        <f t="shared" si="98"/>
        <v>0</v>
      </c>
      <c r="BJ377" s="17" t="s">
        <v>153</v>
      </c>
      <c r="BK377" s="152">
        <f t="shared" si="99"/>
        <v>0</v>
      </c>
      <c r="BL377" s="17" t="s">
        <v>152</v>
      </c>
      <c r="BM377" s="151" t="s">
        <v>2119</v>
      </c>
    </row>
    <row r="378" spans="2:65" s="1" customFormat="1" ht="16.5" customHeight="1">
      <c r="B378" s="32"/>
      <c r="C378" s="139" t="s">
        <v>2120</v>
      </c>
      <c r="D378" s="139" t="s">
        <v>148</v>
      </c>
      <c r="E378" s="140" t="s">
        <v>2071</v>
      </c>
      <c r="F378" s="141" t="s">
        <v>1951</v>
      </c>
      <c r="G378" s="142" t="s">
        <v>162</v>
      </c>
      <c r="H378" s="143">
        <v>1</v>
      </c>
      <c r="I378" s="144"/>
      <c r="J378" s="145">
        <f t="shared" si="90"/>
        <v>0</v>
      </c>
      <c r="K378" s="146"/>
      <c r="L378" s="32"/>
      <c r="M378" s="147" t="s">
        <v>1</v>
      </c>
      <c r="N378" s="148" t="s">
        <v>41</v>
      </c>
      <c r="P378" s="149">
        <f t="shared" si="91"/>
        <v>0</v>
      </c>
      <c r="Q378" s="149">
        <v>0</v>
      </c>
      <c r="R378" s="149">
        <f t="shared" si="92"/>
        <v>0</v>
      </c>
      <c r="S378" s="149">
        <v>0</v>
      </c>
      <c r="T378" s="150">
        <f t="shared" si="93"/>
        <v>0</v>
      </c>
      <c r="AR378" s="151" t="s">
        <v>152</v>
      </c>
      <c r="AT378" s="151" t="s">
        <v>148</v>
      </c>
      <c r="AU378" s="151" t="s">
        <v>153</v>
      </c>
      <c r="AY378" s="17" t="s">
        <v>145</v>
      </c>
      <c r="BE378" s="152">
        <f t="shared" si="94"/>
        <v>0</v>
      </c>
      <c r="BF378" s="152">
        <f t="shared" si="95"/>
        <v>0</v>
      </c>
      <c r="BG378" s="152">
        <f t="shared" si="96"/>
        <v>0</v>
      </c>
      <c r="BH378" s="152">
        <f t="shared" si="97"/>
        <v>0</v>
      </c>
      <c r="BI378" s="152">
        <f t="shared" si="98"/>
        <v>0</v>
      </c>
      <c r="BJ378" s="17" t="s">
        <v>153</v>
      </c>
      <c r="BK378" s="152">
        <f t="shared" si="99"/>
        <v>0</v>
      </c>
      <c r="BL378" s="17" t="s">
        <v>152</v>
      </c>
      <c r="BM378" s="151" t="s">
        <v>2121</v>
      </c>
    </row>
    <row r="379" spans="2:65" s="11" customFormat="1" ht="22.9" customHeight="1">
      <c r="B379" s="127"/>
      <c r="D379" s="128" t="s">
        <v>74</v>
      </c>
      <c r="E379" s="137" t="s">
        <v>2122</v>
      </c>
      <c r="F379" s="137" t="s">
        <v>2123</v>
      </c>
      <c r="I379" s="130"/>
      <c r="J379" s="138">
        <f>BK379</f>
        <v>0</v>
      </c>
      <c r="L379" s="127"/>
      <c r="M379" s="132"/>
      <c r="P379" s="133">
        <f>SUM(P380:P393)</f>
        <v>0</v>
      </c>
      <c r="R379" s="133">
        <f>SUM(R380:R393)</f>
        <v>0</v>
      </c>
      <c r="T379" s="134">
        <f>SUM(T380:T393)</f>
        <v>0</v>
      </c>
      <c r="AR379" s="128" t="s">
        <v>83</v>
      </c>
      <c r="AT379" s="135" t="s">
        <v>74</v>
      </c>
      <c r="AU379" s="135" t="s">
        <v>83</v>
      </c>
      <c r="AY379" s="128" t="s">
        <v>145</v>
      </c>
      <c r="BK379" s="136">
        <f>SUM(BK380:BK393)</f>
        <v>0</v>
      </c>
    </row>
    <row r="380" spans="2:65" s="1" customFormat="1" ht="16.5" customHeight="1">
      <c r="B380" s="32"/>
      <c r="C380" s="181" t="s">
        <v>1908</v>
      </c>
      <c r="D380" s="181" t="s">
        <v>435</v>
      </c>
      <c r="E380" s="182" t="s">
        <v>2040</v>
      </c>
      <c r="F380" s="183" t="s">
        <v>2041</v>
      </c>
      <c r="G380" s="184" t="s">
        <v>162</v>
      </c>
      <c r="H380" s="185">
        <v>30</v>
      </c>
      <c r="I380" s="186"/>
      <c r="J380" s="187">
        <f t="shared" ref="J380:J393" si="100">ROUND(I380*H380,2)</f>
        <v>0</v>
      </c>
      <c r="K380" s="188"/>
      <c r="L380" s="189"/>
      <c r="M380" s="190" t="s">
        <v>1</v>
      </c>
      <c r="N380" s="191" t="s">
        <v>41</v>
      </c>
      <c r="P380" s="149">
        <f t="shared" ref="P380:P393" si="101">O380*H380</f>
        <v>0</v>
      </c>
      <c r="Q380" s="149">
        <v>0</v>
      </c>
      <c r="R380" s="149">
        <f t="shared" ref="R380:R393" si="102">Q380*H380</f>
        <v>0</v>
      </c>
      <c r="S380" s="149">
        <v>0</v>
      </c>
      <c r="T380" s="150">
        <f t="shared" ref="T380:T393" si="103">S380*H380</f>
        <v>0</v>
      </c>
      <c r="AR380" s="151" t="s">
        <v>201</v>
      </c>
      <c r="AT380" s="151" t="s">
        <v>435</v>
      </c>
      <c r="AU380" s="151" t="s">
        <v>153</v>
      </c>
      <c r="AY380" s="17" t="s">
        <v>145</v>
      </c>
      <c r="BE380" s="152">
        <f t="shared" ref="BE380:BE393" si="104">IF(N380="základná",J380,0)</f>
        <v>0</v>
      </c>
      <c r="BF380" s="152">
        <f t="shared" ref="BF380:BF393" si="105">IF(N380="znížená",J380,0)</f>
        <v>0</v>
      </c>
      <c r="BG380" s="152">
        <f t="shared" ref="BG380:BG393" si="106">IF(N380="zákl. prenesená",J380,0)</f>
        <v>0</v>
      </c>
      <c r="BH380" s="152">
        <f t="shared" ref="BH380:BH393" si="107">IF(N380="zníž. prenesená",J380,0)</f>
        <v>0</v>
      </c>
      <c r="BI380" s="152">
        <f t="shared" ref="BI380:BI393" si="108">IF(N380="nulová",J380,0)</f>
        <v>0</v>
      </c>
      <c r="BJ380" s="17" t="s">
        <v>153</v>
      </c>
      <c r="BK380" s="152">
        <f t="shared" ref="BK380:BK393" si="109">ROUND(I380*H380,2)</f>
        <v>0</v>
      </c>
      <c r="BL380" s="17" t="s">
        <v>152</v>
      </c>
      <c r="BM380" s="151" t="s">
        <v>2124</v>
      </c>
    </row>
    <row r="381" spans="2:65" s="1" customFormat="1" ht="16.5" customHeight="1">
      <c r="B381" s="32"/>
      <c r="C381" s="181" t="s">
        <v>2125</v>
      </c>
      <c r="D381" s="181" t="s">
        <v>435</v>
      </c>
      <c r="E381" s="182" t="s">
        <v>2044</v>
      </c>
      <c r="F381" s="183" t="s">
        <v>2045</v>
      </c>
      <c r="G381" s="184" t="s">
        <v>162</v>
      </c>
      <c r="H381" s="185">
        <v>30</v>
      </c>
      <c r="I381" s="186"/>
      <c r="J381" s="187">
        <f t="shared" si="100"/>
        <v>0</v>
      </c>
      <c r="K381" s="188"/>
      <c r="L381" s="189"/>
      <c r="M381" s="190" t="s">
        <v>1</v>
      </c>
      <c r="N381" s="191" t="s">
        <v>41</v>
      </c>
      <c r="P381" s="149">
        <f t="shared" si="101"/>
        <v>0</v>
      </c>
      <c r="Q381" s="149">
        <v>0</v>
      </c>
      <c r="R381" s="149">
        <f t="shared" si="102"/>
        <v>0</v>
      </c>
      <c r="S381" s="149">
        <v>0</v>
      </c>
      <c r="T381" s="150">
        <f t="shared" si="103"/>
        <v>0</v>
      </c>
      <c r="AR381" s="151" t="s">
        <v>201</v>
      </c>
      <c r="AT381" s="151" t="s">
        <v>435</v>
      </c>
      <c r="AU381" s="151" t="s">
        <v>153</v>
      </c>
      <c r="AY381" s="17" t="s">
        <v>145</v>
      </c>
      <c r="BE381" s="152">
        <f t="shared" si="104"/>
        <v>0</v>
      </c>
      <c r="BF381" s="152">
        <f t="shared" si="105"/>
        <v>0</v>
      </c>
      <c r="BG381" s="152">
        <f t="shared" si="106"/>
        <v>0</v>
      </c>
      <c r="BH381" s="152">
        <f t="shared" si="107"/>
        <v>0</v>
      </c>
      <c r="BI381" s="152">
        <f t="shared" si="108"/>
        <v>0</v>
      </c>
      <c r="BJ381" s="17" t="s">
        <v>153</v>
      </c>
      <c r="BK381" s="152">
        <f t="shared" si="109"/>
        <v>0</v>
      </c>
      <c r="BL381" s="17" t="s">
        <v>152</v>
      </c>
      <c r="BM381" s="151" t="s">
        <v>2126</v>
      </c>
    </row>
    <row r="382" spans="2:65" s="1" customFormat="1" ht="16.5" customHeight="1">
      <c r="B382" s="32"/>
      <c r="C382" s="181" t="s">
        <v>1911</v>
      </c>
      <c r="D382" s="181" t="s">
        <v>435</v>
      </c>
      <c r="E382" s="182" t="s">
        <v>1888</v>
      </c>
      <c r="F382" s="183" t="s">
        <v>1889</v>
      </c>
      <c r="G382" s="184" t="s">
        <v>162</v>
      </c>
      <c r="H382" s="185">
        <v>30</v>
      </c>
      <c r="I382" s="186"/>
      <c r="J382" s="187">
        <f t="shared" si="100"/>
        <v>0</v>
      </c>
      <c r="K382" s="188"/>
      <c r="L382" s="189"/>
      <c r="M382" s="190" t="s">
        <v>1</v>
      </c>
      <c r="N382" s="191" t="s">
        <v>41</v>
      </c>
      <c r="P382" s="149">
        <f t="shared" si="101"/>
        <v>0</v>
      </c>
      <c r="Q382" s="149">
        <v>0</v>
      </c>
      <c r="R382" s="149">
        <f t="shared" si="102"/>
        <v>0</v>
      </c>
      <c r="S382" s="149">
        <v>0</v>
      </c>
      <c r="T382" s="150">
        <f t="shared" si="103"/>
        <v>0</v>
      </c>
      <c r="AR382" s="151" t="s">
        <v>201</v>
      </c>
      <c r="AT382" s="151" t="s">
        <v>435</v>
      </c>
      <c r="AU382" s="151" t="s">
        <v>153</v>
      </c>
      <c r="AY382" s="17" t="s">
        <v>145</v>
      </c>
      <c r="BE382" s="152">
        <f t="shared" si="104"/>
        <v>0</v>
      </c>
      <c r="BF382" s="152">
        <f t="shared" si="105"/>
        <v>0</v>
      </c>
      <c r="BG382" s="152">
        <f t="shared" si="106"/>
        <v>0</v>
      </c>
      <c r="BH382" s="152">
        <f t="shared" si="107"/>
        <v>0</v>
      </c>
      <c r="BI382" s="152">
        <f t="shared" si="108"/>
        <v>0</v>
      </c>
      <c r="BJ382" s="17" t="s">
        <v>153</v>
      </c>
      <c r="BK382" s="152">
        <f t="shared" si="109"/>
        <v>0</v>
      </c>
      <c r="BL382" s="17" t="s">
        <v>152</v>
      </c>
      <c r="BM382" s="151" t="s">
        <v>2127</v>
      </c>
    </row>
    <row r="383" spans="2:65" s="1" customFormat="1" ht="16.5" customHeight="1">
      <c r="B383" s="32"/>
      <c r="C383" s="181" t="s">
        <v>2128</v>
      </c>
      <c r="D383" s="181" t="s">
        <v>435</v>
      </c>
      <c r="E383" s="182" t="s">
        <v>1915</v>
      </c>
      <c r="F383" s="183" t="s">
        <v>1916</v>
      </c>
      <c r="G383" s="184" t="s">
        <v>162</v>
      </c>
      <c r="H383" s="185">
        <v>120</v>
      </c>
      <c r="I383" s="186"/>
      <c r="J383" s="187">
        <f t="shared" si="100"/>
        <v>0</v>
      </c>
      <c r="K383" s="188"/>
      <c r="L383" s="189"/>
      <c r="M383" s="190" t="s">
        <v>1</v>
      </c>
      <c r="N383" s="191" t="s">
        <v>41</v>
      </c>
      <c r="P383" s="149">
        <f t="shared" si="101"/>
        <v>0</v>
      </c>
      <c r="Q383" s="149">
        <v>0</v>
      </c>
      <c r="R383" s="149">
        <f t="shared" si="102"/>
        <v>0</v>
      </c>
      <c r="S383" s="149">
        <v>0</v>
      </c>
      <c r="T383" s="150">
        <f t="shared" si="103"/>
        <v>0</v>
      </c>
      <c r="AR383" s="151" t="s">
        <v>201</v>
      </c>
      <c r="AT383" s="151" t="s">
        <v>435</v>
      </c>
      <c r="AU383" s="151" t="s">
        <v>153</v>
      </c>
      <c r="AY383" s="17" t="s">
        <v>145</v>
      </c>
      <c r="BE383" s="152">
        <f t="shared" si="104"/>
        <v>0</v>
      </c>
      <c r="BF383" s="152">
        <f t="shared" si="105"/>
        <v>0</v>
      </c>
      <c r="BG383" s="152">
        <f t="shared" si="106"/>
        <v>0</v>
      </c>
      <c r="BH383" s="152">
        <f t="shared" si="107"/>
        <v>0</v>
      </c>
      <c r="BI383" s="152">
        <f t="shared" si="108"/>
        <v>0</v>
      </c>
      <c r="BJ383" s="17" t="s">
        <v>153</v>
      </c>
      <c r="BK383" s="152">
        <f t="shared" si="109"/>
        <v>0</v>
      </c>
      <c r="BL383" s="17" t="s">
        <v>152</v>
      </c>
      <c r="BM383" s="151" t="s">
        <v>2129</v>
      </c>
    </row>
    <row r="384" spans="2:65" s="1" customFormat="1" ht="16.5" customHeight="1">
      <c r="B384" s="32"/>
      <c r="C384" s="181" t="s">
        <v>1914</v>
      </c>
      <c r="D384" s="181" t="s">
        <v>435</v>
      </c>
      <c r="E384" s="182" t="s">
        <v>2054</v>
      </c>
      <c r="F384" s="183" t="s">
        <v>2055</v>
      </c>
      <c r="G384" s="184" t="s">
        <v>162</v>
      </c>
      <c r="H384" s="185">
        <v>60</v>
      </c>
      <c r="I384" s="186"/>
      <c r="J384" s="187">
        <f t="shared" si="100"/>
        <v>0</v>
      </c>
      <c r="K384" s="188"/>
      <c r="L384" s="189"/>
      <c r="M384" s="190" t="s">
        <v>1</v>
      </c>
      <c r="N384" s="191" t="s">
        <v>41</v>
      </c>
      <c r="P384" s="149">
        <f t="shared" si="101"/>
        <v>0</v>
      </c>
      <c r="Q384" s="149">
        <v>0</v>
      </c>
      <c r="R384" s="149">
        <f t="shared" si="102"/>
        <v>0</v>
      </c>
      <c r="S384" s="149">
        <v>0</v>
      </c>
      <c r="T384" s="150">
        <f t="shared" si="103"/>
        <v>0</v>
      </c>
      <c r="AR384" s="151" t="s">
        <v>201</v>
      </c>
      <c r="AT384" s="151" t="s">
        <v>435</v>
      </c>
      <c r="AU384" s="151" t="s">
        <v>153</v>
      </c>
      <c r="AY384" s="17" t="s">
        <v>145</v>
      </c>
      <c r="BE384" s="152">
        <f t="shared" si="104"/>
        <v>0</v>
      </c>
      <c r="BF384" s="152">
        <f t="shared" si="105"/>
        <v>0</v>
      </c>
      <c r="BG384" s="152">
        <f t="shared" si="106"/>
        <v>0</v>
      </c>
      <c r="BH384" s="152">
        <f t="shared" si="107"/>
        <v>0</v>
      </c>
      <c r="BI384" s="152">
        <f t="shared" si="108"/>
        <v>0</v>
      </c>
      <c r="BJ384" s="17" t="s">
        <v>153</v>
      </c>
      <c r="BK384" s="152">
        <f t="shared" si="109"/>
        <v>0</v>
      </c>
      <c r="BL384" s="17" t="s">
        <v>152</v>
      </c>
      <c r="BM384" s="151" t="s">
        <v>2130</v>
      </c>
    </row>
    <row r="385" spans="2:65" s="1" customFormat="1" ht="16.5" customHeight="1">
      <c r="B385" s="32"/>
      <c r="C385" s="181" t="s">
        <v>2131</v>
      </c>
      <c r="D385" s="181" t="s">
        <v>435</v>
      </c>
      <c r="E385" s="182" t="s">
        <v>1921</v>
      </c>
      <c r="F385" s="183" t="s">
        <v>1922</v>
      </c>
      <c r="G385" s="184" t="s">
        <v>162</v>
      </c>
      <c r="H385" s="185">
        <v>600</v>
      </c>
      <c r="I385" s="186"/>
      <c r="J385" s="187">
        <f t="shared" si="100"/>
        <v>0</v>
      </c>
      <c r="K385" s="188"/>
      <c r="L385" s="189"/>
      <c r="M385" s="190" t="s">
        <v>1</v>
      </c>
      <c r="N385" s="191" t="s">
        <v>41</v>
      </c>
      <c r="P385" s="149">
        <f t="shared" si="101"/>
        <v>0</v>
      </c>
      <c r="Q385" s="149">
        <v>0</v>
      </c>
      <c r="R385" s="149">
        <f t="shared" si="102"/>
        <v>0</v>
      </c>
      <c r="S385" s="149">
        <v>0</v>
      </c>
      <c r="T385" s="150">
        <f t="shared" si="103"/>
        <v>0</v>
      </c>
      <c r="AR385" s="151" t="s">
        <v>201</v>
      </c>
      <c r="AT385" s="151" t="s">
        <v>435</v>
      </c>
      <c r="AU385" s="151" t="s">
        <v>153</v>
      </c>
      <c r="AY385" s="17" t="s">
        <v>145</v>
      </c>
      <c r="BE385" s="152">
        <f t="shared" si="104"/>
        <v>0</v>
      </c>
      <c r="BF385" s="152">
        <f t="shared" si="105"/>
        <v>0</v>
      </c>
      <c r="BG385" s="152">
        <f t="shared" si="106"/>
        <v>0</v>
      </c>
      <c r="BH385" s="152">
        <f t="shared" si="107"/>
        <v>0</v>
      </c>
      <c r="BI385" s="152">
        <f t="shared" si="108"/>
        <v>0</v>
      </c>
      <c r="BJ385" s="17" t="s">
        <v>153</v>
      </c>
      <c r="BK385" s="152">
        <f t="shared" si="109"/>
        <v>0</v>
      </c>
      <c r="BL385" s="17" t="s">
        <v>152</v>
      </c>
      <c r="BM385" s="151" t="s">
        <v>2132</v>
      </c>
    </row>
    <row r="386" spans="2:65" s="1" customFormat="1" ht="16.5" customHeight="1">
      <c r="B386" s="32"/>
      <c r="C386" s="181" t="s">
        <v>1917</v>
      </c>
      <c r="D386" s="181" t="s">
        <v>435</v>
      </c>
      <c r="E386" s="182" t="s">
        <v>1924</v>
      </c>
      <c r="F386" s="183" t="s">
        <v>1925</v>
      </c>
      <c r="G386" s="184" t="s">
        <v>162</v>
      </c>
      <c r="H386" s="185">
        <v>150</v>
      </c>
      <c r="I386" s="186"/>
      <c r="J386" s="187">
        <f t="shared" si="100"/>
        <v>0</v>
      </c>
      <c r="K386" s="188"/>
      <c r="L386" s="189"/>
      <c r="M386" s="190" t="s">
        <v>1</v>
      </c>
      <c r="N386" s="191" t="s">
        <v>41</v>
      </c>
      <c r="P386" s="149">
        <f t="shared" si="101"/>
        <v>0</v>
      </c>
      <c r="Q386" s="149">
        <v>0</v>
      </c>
      <c r="R386" s="149">
        <f t="shared" si="102"/>
        <v>0</v>
      </c>
      <c r="S386" s="149">
        <v>0</v>
      </c>
      <c r="T386" s="150">
        <f t="shared" si="103"/>
        <v>0</v>
      </c>
      <c r="AR386" s="151" t="s">
        <v>201</v>
      </c>
      <c r="AT386" s="151" t="s">
        <v>435</v>
      </c>
      <c r="AU386" s="151" t="s">
        <v>153</v>
      </c>
      <c r="AY386" s="17" t="s">
        <v>145</v>
      </c>
      <c r="BE386" s="152">
        <f t="shared" si="104"/>
        <v>0</v>
      </c>
      <c r="BF386" s="152">
        <f t="shared" si="105"/>
        <v>0</v>
      </c>
      <c r="BG386" s="152">
        <f t="shared" si="106"/>
        <v>0</v>
      </c>
      <c r="BH386" s="152">
        <f t="shared" si="107"/>
        <v>0</v>
      </c>
      <c r="BI386" s="152">
        <f t="shared" si="108"/>
        <v>0</v>
      </c>
      <c r="BJ386" s="17" t="s">
        <v>153</v>
      </c>
      <c r="BK386" s="152">
        <f t="shared" si="109"/>
        <v>0</v>
      </c>
      <c r="BL386" s="17" t="s">
        <v>152</v>
      </c>
      <c r="BM386" s="151" t="s">
        <v>2133</v>
      </c>
    </row>
    <row r="387" spans="2:65" s="1" customFormat="1" ht="16.5" customHeight="1">
      <c r="B387" s="32"/>
      <c r="C387" s="181" t="s">
        <v>2134</v>
      </c>
      <c r="D387" s="181" t="s">
        <v>435</v>
      </c>
      <c r="E387" s="182" t="s">
        <v>1928</v>
      </c>
      <c r="F387" s="183" t="s">
        <v>1843</v>
      </c>
      <c r="G387" s="184" t="s">
        <v>162</v>
      </c>
      <c r="H387" s="185">
        <v>150</v>
      </c>
      <c r="I387" s="186"/>
      <c r="J387" s="187">
        <f t="shared" si="100"/>
        <v>0</v>
      </c>
      <c r="K387" s="188"/>
      <c r="L387" s="189"/>
      <c r="M387" s="190" t="s">
        <v>1</v>
      </c>
      <c r="N387" s="191" t="s">
        <v>41</v>
      </c>
      <c r="P387" s="149">
        <f t="shared" si="101"/>
        <v>0</v>
      </c>
      <c r="Q387" s="149">
        <v>0</v>
      </c>
      <c r="R387" s="149">
        <f t="shared" si="102"/>
        <v>0</v>
      </c>
      <c r="S387" s="149">
        <v>0</v>
      </c>
      <c r="T387" s="150">
        <f t="shared" si="103"/>
        <v>0</v>
      </c>
      <c r="AR387" s="151" t="s">
        <v>201</v>
      </c>
      <c r="AT387" s="151" t="s">
        <v>435</v>
      </c>
      <c r="AU387" s="151" t="s">
        <v>153</v>
      </c>
      <c r="AY387" s="17" t="s">
        <v>145</v>
      </c>
      <c r="BE387" s="152">
        <f t="shared" si="104"/>
        <v>0</v>
      </c>
      <c r="BF387" s="152">
        <f t="shared" si="105"/>
        <v>0</v>
      </c>
      <c r="BG387" s="152">
        <f t="shared" si="106"/>
        <v>0</v>
      </c>
      <c r="BH387" s="152">
        <f t="shared" si="107"/>
        <v>0</v>
      </c>
      <c r="BI387" s="152">
        <f t="shared" si="108"/>
        <v>0</v>
      </c>
      <c r="BJ387" s="17" t="s">
        <v>153</v>
      </c>
      <c r="BK387" s="152">
        <f t="shared" si="109"/>
        <v>0</v>
      </c>
      <c r="BL387" s="17" t="s">
        <v>152</v>
      </c>
      <c r="BM387" s="151" t="s">
        <v>2135</v>
      </c>
    </row>
    <row r="388" spans="2:65" s="1" customFormat="1" ht="16.5" customHeight="1">
      <c r="B388" s="32"/>
      <c r="C388" s="181" t="s">
        <v>1920</v>
      </c>
      <c r="D388" s="181" t="s">
        <v>435</v>
      </c>
      <c r="E388" s="182" t="s">
        <v>1859</v>
      </c>
      <c r="F388" s="183" t="s">
        <v>1860</v>
      </c>
      <c r="G388" s="184" t="s">
        <v>162</v>
      </c>
      <c r="H388" s="185">
        <v>30</v>
      </c>
      <c r="I388" s="186"/>
      <c r="J388" s="187">
        <f t="shared" si="100"/>
        <v>0</v>
      </c>
      <c r="K388" s="188"/>
      <c r="L388" s="189"/>
      <c r="M388" s="190" t="s">
        <v>1</v>
      </c>
      <c r="N388" s="191" t="s">
        <v>41</v>
      </c>
      <c r="P388" s="149">
        <f t="shared" si="101"/>
        <v>0</v>
      </c>
      <c r="Q388" s="149">
        <v>0</v>
      </c>
      <c r="R388" s="149">
        <f t="shared" si="102"/>
        <v>0</v>
      </c>
      <c r="S388" s="149">
        <v>0</v>
      </c>
      <c r="T388" s="150">
        <f t="shared" si="103"/>
        <v>0</v>
      </c>
      <c r="AR388" s="151" t="s">
        <v>201</v>
      </c>
      <c r="AT388" s="151" t="s">
        <v>435</v>
      </c>
      <c r="AU388" s="151" t="s">
        <v>153</v>
      </c>
      <c r="AY388" s="17" t="s">
        <v>145</v>
      </c>
      <c r="BE388" s="152">
        <f t="shared" si="104"/>
        <v>0</v>
      </c>
      <c r="BF388" s="152">
        <f t="shared" si="105"/>
        <v>0</v>
      </c>
      <c r="BG388" s="152">
        <f t="shared" si="106"/>
        <v>0</v>
      </c>
      <c r="BH388" s="152">
        <f t="shared" si="107"/>
        <v>0</v>
      </c>
      <c r="BI388" s="152">
        <f t="shared" si="108"/>
        <v>0</v>
      </c>
      <c r="BJ388" s="17" t="s">
        <v>153</v>
      </c>
      <c r="BK388" s="152">
        <f t="shared" si="109"/>
        <v>0</v>
      </c>
      <c r="BL388" s="17" t="s">
        <v>152</v>
      </c>
      <c r="BM388" s="151" t="s">
        <v>2136</v>
      </c>
    </row>
    <row r="389" spans="2:65" s="1" customFormat="1" ht="16.5" customHeight="1">
      <c r="B389" s="32"/>
      <c r="C389" s="181" t="s">
        <v>2137</v>
      </c>
      <c r="D389" s="181" t="s">
        <v>435</v>
      </c>
      <c r="E389" s="182" t="s">
        <v>1862</v>
      </c>
      <c r="F389" s="183" t="s">
        <v>1863</v>
      </c>
      <c r="G389" s="184" t="s">
        <v>162</v>
      </c>
      <c r="H389" s="185">
        <v>30</v>
      </c>
      <c r="I389" s="186"/>
      <c r="J389" s="187">
        <f t="shared" si="100"/>
        <v>0</v>
      </c>
      <c r="K389" s="188"/>
      <c r="L389" s="189"/>
      <c r="M389" s="190" t="s">
        <v>1</v>
      </c>
      <c r="N389" s="191" t="s">
        <v>41</v>
      </c>
      <c r="P389" s="149">
        <f t="shared" si="101"/>
        <v>0</v>
      </c>
      <c r="Q389" s="149">
        <v>0</v>
      </c>
      <c r="R389" s="149">
        <f t="shared" si="102"/>
        <v>0</v>
      </c>
      <c r="S389" s="149">
        <v>0</v>
      </c>
      <c r="T389" s="150">
        <f t="shared" si="103"/>
        <v>0</v>
      </c>
      <c r="AR389" s="151" t="s">
        <v>201</v>
      </c>
      <c r="AT389" s="151" t="s">
        <v>435</v>
      </c>
      <c r="AU389" s="151" t="s">
        <v>153</v>
      </c>
      <c r="AY389" s="17" t="s">
        <v>145</v>
      </c>
      <c r="BE389" s="152">
        <f t="shared" si="104"/>
        <v>0</v>
      </c>
      <c r="BF389" s="152">
        <f t="shared" si="105"/>
        <v>0</v>
      </c>
      <c r="BG389" s="152">
        <f t="shared" si="106"/>
        <v>0</v>
      </c>
      <c r="BH389" s="152">
        <f t="shared" si="107"/>
        <v>0</v>
      </c>
      <c r="BI389" s="152">
        <f t="shared" si="108"/>
        <v>0</v>
      </c>
      <c r="BJ389" s="17" t="s">
        <v>153</v>
      </c>
      <c r="BK389" s="152">
        <f t="shared" si="109"/>
        <v>0</v>
      </c>
      <c r="BL389" s="17" t="s">
        <v>152</v>
      </c>
      <c r="BM389" s="151" t="s">
        <v>2138</v>
      </c>
    </row>
    <row r="390" spans="2:65" s="1" customFormat="1" ht="16.5" customHeight="1">
      <c r="B390" s="32"/>
      <c r="C390" s="181" t="s">
        <v>1923</v>
      </c>
      <c r="D390" s="181" t="s">
        <v>435</v>
      </c>
      <c r="E390" s="182" t="s">
        <v>1865</v>
      </c>
      <c r="F390" s="183" t="s">
        <v>1866</v>
      </c>
      <c r="G390" s="184" t="s">
        <v>162</v>
      </c>
      <c r="H390" s="185">
        <v>30</v>
      </c>
      <c r="I390" s="186"/>
      <c r="J390" s="187">
        <f t="shared" si="100"/>
        <v>0</v>
      </c>
      <c r="K390" s="188"/>
      <c r="L390" s="189"/>
      <c r="M390" s="190" t="s">
        <v>1</v>
      </c>
      <c r="N390" s="191" t="s">
        <v>41</v>
      </c>
      <c r="P390" s="149">
        <f t="shared" si="101"/>
        <v>0</v>
      </c>
      <c r="Q390" s="149">
        <v>0</v>
      </c>
      <c r="R390" s="149">
        <f t="shared" si="102"/>
        <v>0</v>
      </c>
      <c r="S390" s="149">
        <v>0</v>
      </c>
      <c r="T390" s="150">
        <f t="shared" si="103"/>
        <v>0</v>
      </c>
      <c r="AR390" s="151" t="s">
        <v>201</v>
      </c>
      <c r="AT390" s="151" t="s">
        <v>435</v>
      </c>
      <c r="AU390" s="151" t="s">
        <v>153</v>
      </c>
      <c r="AY390" s="17" t="s">
        <v>145</v>
      </c>
      <c r="BE390" s="152">
        <f t="shared" si="104"/>
        <v>0</v>
      </c>
      <c r="BF390" s="152">
        <f t="shared" si="105"/>
        <v>0</v>
      </c>
      <c r="BG390" s="152">
        <f t="shared" si="106"/>
        <v>0</v>
      </c>
      <c r="BH390" s="152">
        <f t="shared" si="107"/>
        <v>0</v>
      </c>
      <c r="BI390" s="152">
        <f t="shared" si="108"/>
        <v>0</v>
      </c>
      <c r="BJ390" s="17" t="s">
        <v>153</v>
      </c>
      <c r="BK390" s="152">
        <f t="shared" si="109"/>
        <v>0</v>
      </c>
      <c r="BL390" s="17" t="s">
        <v>152</v>
      </c>
      <c r="BM390" s="151" t="s">
        <v>2139</v>
      </c>
    </row>
    <row r="391" spans="2:65" s="1" customFormat="1" ht="16.5" customHeight="1">
      <c r="B391" s="32"/>
      <c r="C391" s="181" t="s">
        <v>2140</v>
      </c>
      <c r="D391" s="181" t="s">
        <v>435</v>
      </c>
      <c r="E391" s="182" t="s">
        <v>1868</v>
      </c>
      <c r="F391" s="183" t="s">
        <v>1869</v>
      </c>
      <c r="G391" s="184" t="s">
        <v>162</v>
      </c>
      <c r="H391" s="185">
        <v>300</v>
      </c>
      <c r="I391" s="186"/>
      <c r="J391" s="187">
        <f t="shared" si="100"/>
        <v>0</v>
      </c>
      <c r="K391" s="188"/>
      <c r="L391" s="189"/>
      <c r="M391" s="190" t="s">
        <v>1</v>
      </c>
      <c r="N391" s="191" t="s">
        <v>41</v>
      </c>
      <c r="P391" s="149">
        <f t="shared" si="101"/>
        <v>0</v>
      </c>
      <c r="Q391" s="149">
        <v>0</v>
      </c>
      <c r="R391" s="149">
        <f t="shared" si="102"/>
        <v>0</v>
      </c>
      <c r="S391" s="149">
        <v>0</v>
      </c>
      <c r="T391" s="150">
        <f t="shared" si="103"/>
        <v>0</v>
      </c>
      <c r="AR391" s="151" t="s">
        <v>201</v>
      </c>
      <c r="AT391" s="151" t="s">
        <v>435</v>
      </c>
      <c r="AU391" s="151" t="s">
        <v>153</v>
      </c>
      <c r="AY391" s="17" t="s">
        <v>145</v>
      </c>
      <c r="BE391" s="152">
        <f t="shared" si="104"/>
        <v>0</v>
      </c>
      <c r="BF391" s="152">
        <f t="shared" si="105"/>
        <v>0</v>
      </c>
      <c r="BG391" s="152">
        <f t="shared" si="106"/>
        <v>0</v>
      </c>
      <c r="BH391" s="152">
        <f t="shared" si="107"/>
        <v>0</v>
      </c>
      <c r="BI391" s="152">
        <f t="shared" si="108"/>
        <v>0</v>
      </c>
      <c r="BJ391" s="17" t="s">
        <v>153</v>
      </c>
      <c r="BK391" s="152">
        <f t="shared" si="109"/>
        <v>0</v>
      </c>
      <c r="BL391" s="17" t="s">
        <v>152</v>
      </c>
      <c r="BM391" s="151" t="s">
        <v>2141</v>
      </c>
    </row>
    <row r="392" spans="2:65" s="1" customFormat="1" ht="16.5" customHeight="1">
      <c r="B392" s="32"/>
      <c r="C392" s="181" t="s">
        <v>1926</v>
      </c>
      <c r="D392" s="181" t="s">
        <v>435</v>
      </c>
      <c r="E392" s="182" t="s">
        <v>1871</v>
      </c>
      <c r="F392" s="183" t="s">
        <v>1872</v>
      </c>
      <c r="G392" s="184" t="s">
        <v>162</v>
      </c>
      <c r="H392" s="185">
        <v>30</v>
      </c>
      <c r="I392" s="186"/>
      <c r="J392" s="187">
        <f t="shared" si="100"/>
        <v>0</v>
      </c>
      <c r="K392" s="188"/>
      <c r="L392" s="189"/>
      <c r="M392" s="190" t="s">
        <v>1</v>
      </c>
      <c r="N392" s="191" t="s">
        <v>41</v>
      </c>
      <c r="P392" s="149">
        <f t="shared" si="101"/>
        <v>0</v>
      </c>
      <c r="Q392" s="149">
        <v>0</v>
      </c>
      <c r="R392" s="149">
        <f t="shared" si="102"/>
        <v>0</v>
      </c>
      <c r="S392" s="149">
        <v>0</v>
      </c>
      <c r="T392" s="150">
        <f t="shared" si="103"/>
        <v>0</v>
      </c>
      <c r="AR392" s="151" t="s">
        <v>201</v>
      </c>
      <c r="AT392" s="151" t="s">
        <v>435</v>
      </c>
      <c r="AU392" s="151" t="s">
        <v>153</v>
      </c>
      <c r="AY392" s="17" t="s">
        <v>145</v>
      </c>
      <c r="BE392" s="152">
        <f t="shared" si="104"/>
        <v>0</v>
      </c>
      <c r="BF392" s="152">
        <f t="shared" si="105"/>
        <v>0</v>
      </c>
      <c r="BG392" s="152">
        <f t="shared" si="106"/>
        <v>0</v>
      </c>
      <c r="BH392" s="152">
        <f t="shared" si="107"/>
        <v>0</v>
      </c>
      <c r="BI392" s="152">
        <f t="shared" si="108"/>
        <v>0</v>
      </c>
      <c r="BJ392" s="17" t="s">
        <v>153</v>
      </c>
      <c r="BK392" s="152">
        <f t="shared" si="109"/>
        <v>0</v>
      </c>
      <c r="BL392" s="17" t="s">
        <v>152</v>
      </c>
      <c r="BM392" s="151" t="s">
        <v>2142</v>
      </c>
    </row>
    <row r="393" spans="2:65" s="1" customFormat="1" ht="16.5" customHeight="1">
      <c r="B393" s="32"/>
      <c r="C393" s="139" t="s">
        <v>2143</v>
      </c>
      <c r="D393" s="139" t="s">
        <v>148</v>
      </c>
      <c r="E393" s="140" t="s">
        <v>2071</v>
      </c>
      <c r="F393" s="141" t="s">
        <v>1951</v>
      </c>
      <c r="G393" s="142" t="s">
        <v>162</v>
      </c>
      <c r="H393" s="143">
        <v>30</v>
      </c>
      <c r="I393" s="144"/>
      <c r="J393" s="145">
        <f t="shared" si="100"/>
        <v>0</v>
      </c>
      <c r="K393" s="146"/>
      <c r="L393" s="32"/>
      <c r="M393" s="147" t="s">
        <v>1</v>
      </c>
      <c r="N393" s="148" t="s">
        <v>41</v>
      </c>
      <c r="P393" s="149">
        <f t="shared" si="101"/>
        <v>0</v>
      </c>
      <c r="Q393" s="149">
        <v>0</v>
      </c>
      <c r="R393" s="149">
        <f t="shared" si="102"/>
        <v>0</v>
      </c>
      <c r="S393" s="149">
        <v>0</v>
      </c>
      <c r="T393" s="150">
        <f t="shared" si="103"/>
        <v>0</v>
      </c>
      <c r="AR393" s="151" t="s">
        <v>152</v>
      </c>
      <c r="AT393" s="151" t="s">
        <v>148</v>
      </c>
      <c r="AU393" s="151" t="s">
        <v>153</v>
      </c>
      <c r="AY393" s="17" t="s">
        <v>145</v>
      </c>
      <c r="BE393" s="152">
        <f t="shared" si="104"/>
        <v>0</v>
      </c>
      <c r="BF393" s="152">
        <f t="shared" si="105"/>
        <v>0</v>
      </c>
      <c r="BG393" s="152">
        <f t="shared" si="106"/>
        <v>0</v>
      </c>
      <c r="BH393" s="152">
        <f t="shared" si="107"/>
        <v>0</v>
      </c>
      <c r="BI393" s="152">
        <f t="shared" si="108"/>
        <v>0</v>
      </c>
      <c r="BJ393" s="17" t="s">
        <v>153</v>
      </c>
      <c r="BK393" s="152">
        <f t="shared" si="109"/>
        <v>0</v>
      </c>
      <c r="BL393" s="17" t="s">
        <v>152</v>
      </c>
      <c r="BM393" s="151" t="s">
        <v>2144</v>
      </c>
    </row>
    <row r="394" spans="2:65" s="11" customFormat="1" ht="25.9" customHeight="1">
      <c r="B394" s="127"/>
      <c r="D394" s="128" t="s">
        <v>74</v>
      </c>
      <c r="E394" s="129" t="s">
        <v>2145</v>
      </c>
      <c r="F394" s="129" t="s">
        <v>2146</v>
      </c>
      <c r="I394" s="130"/>
      <c r="J394" s="131">
        <f>BK394</f>
        <v>0</v>
      </c>
      <c r="L394" s="127"/>
      <c r="M394" s="132"/>
      <c r="P394" s="133">
        <f>SUM(P395:P396)</f>
        <v>0</v>
      </c>
      <c r="R394" s="133">
        <f>SUM(R395:R396)</f>
        <v>0</v>
      </c>
      <c r="T394" s="134">
        <f>SUM(T395:T396)</f>
        <v>0</v>
      </c>
      <c r="AR394" s="128" t="s">
        <v>83</v>
      </c>
      <c r="AT394" s="135" t="s">
        <v>74</v>
      </c>
      <c r="AU394" s="135" t="s">
        <v>75</v>
      </c>
      <c r="AY394" s="128" t="s">
        <v>145</v>
      </c>
      <c r="BK394" s="136">
        <f>SUM(BK395:BK396)</f>
        <v>0</v>
      </c>
    </row>
    <row r="395" spans="2:65" s="1" customFormat="1" ht="16.5" customHeight="1">
      <c r="B395" s="32"/>
      <c r="C395" s="139" t="s">
        <v>1929</v>
      </c>
      <c r="D395" s="139" t="s">
        <v>148</v>
      </c>
      <c r="E395" s="140" t="s">
        <v>2147</v>
      </c>
      <c r="F395" s="141" t="s">
        <v>2148</v>
      </c>
      <c r="G395" s="142" t="s">
        <v>162</v>
      </c>
      <c r="H395" s="143">
        <v>1</v>
      </c>
      <c r="I395" s="144"/>
      <c r="J395" s="145">
        <f>ROUND(I395*H395,2)</f>
        <v>0</v>
      </c>
      <c r="K395" s="146"/>
      <c r="L395" s="32"/>
      <c r="M395" s="147" t="s">
        <v>1</v>
      </c>
      <c r="N395" s="148" t="s">
        <v>41</v>
      </c>
      <c r="P395" s="149">
        <f>O395*H395</f>
        <v>0</v>
      </c>
      <c r="Q395" s="149">
        <v>0</v>
      </c>
      <c r="R395" s="149">
        <f>Q395*H395</f>
        <v>0</v>
      </c>
      <c r="S395" s="149">
        <v>0</v>
      </c>
      <c r="T395" s="150">
        <f>S395*H395</f>
        <v>0</v>
      </c>
      <c r="AR395" s="151" t="s">
        <v>152</v>
      </c>
      <c r="AT395" s="151" t="s">
        <v>148</v>
      </c>
      <c r="AU395" s="151" t="s">
        <v>83</v>
      </c>
      <c r="AY395" s="17" t="s">
        <v>145</v>
      </c>
      <c r="BE395" s="152">
        <f>IF(N395="základná",J395,0)</f>
        <v>0</v>
      </c>
      <c r="BF395" s="152">
        <f>IF(N395="znížená",J395,0)</f>
        <v>0</v>
      </c>
      <c r="BG395" s="152">
        <f>IF(N395="zákl. prenesená",J395,0)</f>
        <v>0</v>
      </c>
      <c r="BH395" s="152">
        <f>IF(N395="zníž. prenesená",J395,0)</f>
        <v>0</v>
      </c>
      <c r="BI395" s="152">
        <f>IF(N395="nulová",J395,0)</f>
        <v>0</v>
      </c>
      <c r="BJ395" s="17" t="s">
        <v>153</v>
      </c>
      <c r="BK395" s="152">
        <f>ROUND(I395*H395,2)</f>
        <v>0</v>
      </c>
      <c r="BL395" s="17" t="s">
        <v>152</v>
      </c>
      <c r="BM395" s="151" t="s">
        <v>2149</v>
      </c>
    </row>
    <row r="396" spans="2:65" s="1" customFormat="1" ht="16.5" customHeight="1">
      <c r="B396" s="32"/>
      <c r="C396" s="139" t="s">
        <v>2150</v>
      </c>
      <c r="D396" s="139" t="s">
        <v>148</v>
      </c>
      <c r="E396" s="140" t="s">
        <v>2151</v>
      </c>
      <c r="F396" s="141" t="s">
        <v>2152</v>
      </c>
      <c r="G396" s="142" t="s">
        <v>162</v>
      </c>
      <c r="H396" s="143">
        <v>1</v>
      </c>
      <c r="I396" s="144"/>
      <c r="J396" s="145">
        <f>ROUND(I396*H396,2)</f>
        <v>0</v>
      </c>
      <c r="K396" s="146"/>
      <c r="L396" s="32"/>
      <c r="M396" s="147" t="s">
        <v>1</v>
      </c>
      <c r="N396" s="148" t="s">
        <v>41</v>
      </c>
      <c r="P396" s="149">
        <f>O396*H396</f>
        <v>0</v>
      </c>
      <c r="Q396" s="149">
        <v>0</v>
      </c>
      <c r="R396" s="149">
        <f>Q396*H396</f>
        <v>0</v>
      </c>
      <c r="S396" s="149">
        <v>0</v>
      </c>
      <c r="T396" s="150">
        <f>S396*H396</f>
        <v>0</v>
      </c>
      <c r="AR396" s="151" t="s">
        <v>152</v>
      </c>
      <c r="AT396" s="151" t="s">
        <v>148</v>
      </c>
      <c r="AU396" s="151" t="s">
        <v>83</v>
      </c>
      <c r="AY396" s="17" t="s">
        <v>145</v>
      </c>
      <c r="BE396" s="152">
        <f>IF(N396="základná",J396,0)</f>
        <v>0</v>
      </c>
      <c r="BF396" s="152">
        <f>IF(N396="znížená",J396,0)</f>
        <v>0</v>
      </c>
      <c r="BG396" s="152">
        <f>IF(N396="zákl. prenesená",J396,0)</f>
        <v>0</v>
      </c>
      <c r="BH396" s="152">
        <f>IF(N396="zníž. prenesená",J396,0)</f>
        <v>0</v>
      </c>
      <c r="BI396" s="152">
        <f>IF(N396="nulová",J396,0)</f>
        <v>0</v>
      </c>
      <c r="BJ396" s="17" t="s">
        <v>153</v>
      </c>
      <c r="BK396" s="152">
        <f>ROUND(I396*H396,2)</f>
        <v>0</v>
      </c>
      <c r="BL396" s="17" t="s">
        <v>152</v>
      </c>
      <c r="BM396" s="151" t="s">
        <v>2153</v>
      </c>
    </row>
    <row r="397" spans="2:65" s="11" customFormat="1" ht="25.9" customHeight="1">
      <c r="B397" s="127"/>
      <c r="D397" s="128" t="s">
        <v>74</v>
      </c>
      <c r="E397" s="129" t="s">
        <v>2154</v>
      </c>
      <c r="F397" s="129" t="s">
        <v>2155</v>
      </c>
      <c r="I397" s="130"/>
      <c r="J397" s="131">
        <f>BK397</f>
        <v>0</v>
      </c>
      <c r="L397" s="127"/>
      <c r="M397" s="132"/>
      <c r="P397" s="133">
        <f>SUM(P398:P400)</f>
        <v>0</v>
      </c>
      <c r="R397" s="133">
        <f>SUM(R398:R400)</f>
        <v>0</v>
      </c>
      <c r="T397" s="134">
        <f>SUM(T398:T400)</f>
        <v>0</v>
      </c>
      <c r="AR397" s="128" t="s">
        <v>83</v>
      </c>
      <c r="AT397" s="135" t="s">
        <v>74</v>
      </c>
      <c r="AU397" s="135" t="s">
        <v>75</v>
      </c>
      <c r="AY397" s="128" t="s">
        <v>145</v>
      </c>
      <c r="BK397" s="136">
        <f>SUM(BK398:BK400)</f>
        <v>0</v>
      </c>
    </row>
    <row r="398" spans="2:65" s="1" customFormat="1" ht="21.75" customHeight="1">
      <c r="B398" s="32"/>
      <c r="C398" s="139" t="s">
        <v>1932</v>
      </c>
      <c r="D398" s="139" t="s">
        <v>148</v>
      </c>
      <c r="E398" s="140" t="s">
        <v>2156</v>
      </c>
      <c r="F398" s="141" t="s">
        <v>2157</v>
      </c>
      <c r="G398" s="142" t="s">
        <v>238</v>
      </c>
      <c r="H398" s="143">
        <v>1600</v>
      </c>
      <c r="I398" s="144"/>
      <c r="J398" s="145">
        <f>ROUND(I398*H398,2)</f>
        <v>0</v>
      </c>
      <c r="K398" s="146"/>
      <c r="L398" s="32"/>
      <c r="M398" s="147" t="s">
        <v>1</v>
      </c>
      <c r="N398" s="148" t="s">
        <v>41</v>
      </c>
      <c r="P398" s="149">
        <f>O398*H398</f>
        <v>0</v>
      </c>
      <c r="Q398" s="149">
        <v>0</v>
      </c>
      <c r="R398" s="149">
        <f>Q398*H398</f>
        <v>0</v>
      </c>
      <c r="S398" s="149">
        <v>0</v>
      </c>
      <c r="T398" s="150">
        <f>S398*H398</f>
        <v>0</v>
      </c>
      <c r="AR398" s="151" t="s">
        <v>152</v>
      </c>
      <c r="AT398" s="151" t="s">
        <v>148</v>
      </c>
      <c r="AU398" s="151" t="s">
        <v>83</v>
      </c>
      <c r="AY398" s="17" t="s">
        <v>145</v>
      </c>
      <c r="BE398" s="152">
        <f>IF(N398="základná",J398,0)</f>
        <v>0</v>
      </c>
      <c r="BF398" s="152">
        <f>IF(N398="znížená",J398,0)</f>
        <v>0</v>
      </c>
      <c r="BG398" s="152">
        <f>IF(N398="zákl. prenesená",J398,0)</f>
        <v>0</v>
      </c>
      <c r="BH398" s="152">
        <f>IF(N398="zníž. prenesená",J398,0)</f>
        <v>0</v>
      </c>
      <c r="BI398" s="152">
        <f>IF(N398="nulová",J398,0)</f>
        <v>0</v>
      </c>
      <c r="BJ398" s="17" t="s">
        <v>153</v>
      </c>
      <c r="BK398" s="152">
        <f>ROUND(I398*H398,2)</f>
        <v>0</v>
      </c>
      <c r="BL398" s="17" t="s">
        <v>152</v>
      </c>
      <c r="BM398" s="151" t="s">
        <v>2158</v>
      </c>
    </row>
    <row r="399" spans="2:65" s="1" customFormat="1" ht="21.75" customHeight="1">
      <c r="B399" s="32"/>
      <c r="C399" s="139" t="s">
        <v>2159</v>
      </c>
      <c r="D399" s="139" t="s">
        <v>148</v>
      </c>
      <c r="E399" s="140" t="s">
        <v>2160</v>
      </c>
      <c r="F399" s="141" t="s">
        <v>2161</v>
      </c>
      <c r="G399" s="142" t="s">
        <v>238</v>
      </c>
      <c r="H399" s="143">
        <v>300</v>
      </c>
      <c r="I399" s="144"/>
      <c r="J399" s="145">
        <f>ROUND(I399*H399,2)</f>
        <v>0</v>
      </c>
      <c r="K399" s="146"/>
      <c r="L399" s="32"/>
      <c r="M399" s="147" t="s">
        <v>1</v>
      </c>
      <c r="N399" s="148" t="s">
        <v>41</v>
      </c>
      <c r="P399" s="149">
        <f>O399*H399</f>
        <v>0</v>
      </c>
      <c r="Q399" s="149">
        <v>0</v>
      </c>
      <c r="R399" s="149">
        <f>Q399*H399</f>
        <v>0</v>
      </c>
      <c r="S399" s="149">
        <v>0</v>
      </c>
      <c r="T399" s="150">
        <f>S399*H399</f>
        <v>0</v>
      </c>
      <c r="AR399" s="151" t="s">
        <v>152</v>
      </c>
      <c r="AT399" s="151" t="s">
        <v>148</v>
      </c>
      <c r="AU399" s="151" t="s">
        <v>83</v>
      </c>
      <c r="AY399" s="17" t="s">
        <v>145</v>
      </c>
      <c r="BE399" s="152">
        <f>IF(N399="základná",J399,0)</f>
        <v>0</v>
      </c>
      <c r="BF399" s="152">
        <f>IF(N399="znížená",J399,0)</f>
        <v>0</v>
      </c>
      <c r="BG399" s="152">
        <f>IF(N399="zákl. prenesená",J399,0)</f>
        <v>0</v>
      </c>
      <c r="BH399" s="152">
        <f>IF(N399="zníž. prenesená",J399,0)</f>
        <v>0</v>
      </c>
      <c r="BI399" s="152">
        <f>IF(N399="nulová",J399,0)</f>
        <v>0</v>
      </c>
      <c r="BJ399" s="17" t="s">
        <v>153</v>
      </c>
      <c r="BK399" s="152">
        <f>ROUND(I399*H399,2)</f>
        <v>0</v>
      </c>
      <c r="BL399" s="17" t="s">
        <v>152</v>
      </c>
      <c r="BM399" s="151" t="s">
        <v>2162</v>
      </c>
    </row>
    <row r="400" spans="2:65" s="1" customFormat="1" ht="24.2" customHeight="1">
      <c r="B400" s="32"/>
      <c r="C400" s="139" t="s">
        <v>1936</v>
      </c>
      <c r="D400" s="139" t="s">
        <v>148</v>
      </c>
      <c r="E400" s="140" t="s">
        <v>2163</v>
      </c>
      <c r="F400" s="141" t="s">
        <v>2164</v>
      </c>
      <c r="G400" s="142" t="s">
        <v>162</v>
      </c>
      <c r="H400" s="143">
        <v>1600</v>
      </c>
      <c r="I400" s="144"/>
      <c r="J400" s="145">
        <f>ROUND(I400*H400,2)</f>
        <v>0</v>
      </c>
      <c r="K400" s="146"/>
      <c r="L400" s="32"/>
      <c r="M400" s="147" t="s">
        <v>1</v>
      </c>
      <c r="N400" s="148" t="s">
        <v>41</v>
      </c>
      <c r="P400" s="149">
        <f>O400*H400</f>
        <v>0</v>
      </c>
      <c r="Q400" s="149">
        <v>0</v>
      </c>
      <c r="R400" s="149">
        <f>Q400*H400</f>
        <v>0</v>
      </c>
      <c r="S400" s="149">
        <v>0</v>
      </c>
      <c r="T400" s="150">
        <f>S400*H400</f>
        <v>0</v>
      </c>
      <c r="AR400" s="151" t="s">
        <v>152</v>
      </c>
      <c r="AT400" s="151" t="s">
        <v>148</v>
      </c>
      <c r="AU400" s="151" t="s">
        <v>83</v>
      </c>
      <c r="AY400" s="17" t="s">
        <v>145</v>
      </c>
      <c r="BE400" s="152">
        <f>IF(N400="základná",J400,0)</f>
        <v>0</v>
      </c>
      <c r="BF400" s="152">
        <f>IF(N400="znížená",J400,0)</f>
        <v>0</v>
      </c>
      <c r="BG400" s="152">
        <f>IF(N400="zákl. prenesená",J400,0)</f>
        <v>0</v>
      </c>
      <c r="BH400" s="152">
        <f>IF(N400="zníž. prenesená",J400,0)</f>
        <v>0</v>
      </c>
      <c r="BI400" s="152">
        <f>IF(N400="nulová",J400,0)</f>
        <v>0</v>
      </c>
      <c r="BJ400" s="17" t="s">
        <v>153</v>
      </c>
      <c r="BK400" s="152">
        <f>ROUND(I400*H400,2)</f>
        <v>0</v>
      </c>
      <c r="BL400" s="17" t="s">
        <v>152</v>
      </c>
      <c r="BM400" s="151" t="s">
        <v>2165</v>
      </c>
    </row>
    <row r="401" spans="2:65" s="11" customFormat="1" ht="25.9" customHeight="1">
      <c r="B401" s="127"/>
      <c r="D401" s="128" t="s">
        <v>74</v>
      </c>
      <c r="E401" s="129" t="s">
        <v>2166</v>
      </c>
      <c r="F401" s="129" t="s">
        <v>2167</v>
      </c>
      <c r="I401" s="130"/>
      <c r="J401" s="131">
        <f>BK401</f>
        <v>0</v>
      </c>
      <c r="L401" s="127"/>
      <c r="M401" s="132"/>
      <c r="P401" s="133">
        <f>SUM(P402:P403)</f>
        <v>0</v>
      </c>
      <c r="R401" s="133">
        <f>SUM(R402:R403)</f>
        <v>0</v>
      </c>
      <c r="T401" s="134">
        <f>SUM(T402:T403)</f>
        <v>0</v>
      </c>
      <c r="AR401" s="128" t="s">
        <v>83</v>
      </c>
      <c r="AT401" s="135" t="s">
        <v>74</v>
      </c>
      <c r="AU401" s="135" t="s">
        <v>75</v>
      </c>
      <c r="AY401" s="128" t="s">
        <v>145</v>
      </c>
      <c r="BK401" s="136">
        <f>SUM(BK402:BK403)</f>
        <v>0</v>
      </c>
    </row>
    <row r="402" spans="2:65" s="1" customFormat="1" ht="16.5" customHeight="1">
      <c r="B402" s="32"/>
      <c r="C402" s="139" t="s">
        <v>2168</v>
      </c>
      <c r="D402" s="139" t="s">
        <v>148</v>
      </c>
      <c r="E402" s="140" t="s">
        <v>2169</v>
      </c>
      <c r="F402" s="141" t="s">
        <v>2170</v>
      </c>
      <c r="G402" s="142" t="s">
        <v>2171</v>
      </c>
      <c r="H402" s="143">
        <v>50</v>
      </c>
      <c r="I402" s="144"/>
      <c r="J402" s="145">
        <f>ROUND(I402*H402,2)</f>
        <v>0</v>
      </c>
      <c r="K402" s="146"/>
      <c r="L402" s="32"/>
      <c r="M402" s="147" t="s">
        <v>1</v>
      </c>
      <c r="N402" s="148" t="s">
        <v>41</v>
      </c>
      <c r="P402" s="149">
        <f>O402*H402</f>
        <v>0</v>
      </c>
      <c r="Q402" s="149">
        <v>0</v>
      </c>
      <c r="R402" s="149">
        <f>Q402*H402</f>
        <v>0</v>
      </c>
      <c r="S402" s="149">
        <v>0</v>
      </c>
      <c r="T402" s="150">
        <f>S402*H402</f>
        <v>0</v>
      </c>
      <c r="AR402" s="151" t="s">
        <v>152</v>
      </c>
      <c r="AT402" s="151" t="s">
        <v>148</v>
      </c>
      <c r="AU402" s="151" t="s">
        <v>83</v>
      </c>
      <c r="AY402" s="17" t="s">
        <v>145</v>
      </c>
      <c r="BE402" s="152">
        <f>IF(N402="základná",J402,0)</f>
        <v>0</v>
      </c>
      <c r="BF402" s="152">
        <f>IF(N402="znížená",J402,0)</f>
        <v>0</v>
      </c>
      <c r="BG402" s="152">
        <f>IF(N402="zákl. prenesená",J402,0)</f>
        <v>0</v>
      </c>
      <c r="BH402" s="152">
        <f>IF(N402="zníž. prenesená",J402,0)</f>
        <v>0</v>
      </c>
      <c r="BI402" s="152">
        <f>IF(N402="nulová",J402,0)</f>
        <v>0</v>
      </c>
      <c r="BJ402" s="17" t="s">
        <v>153</v>
      </c>
      <c r="BK402" s="152">
        <f>ROUND(I402*H402,2)</f>
        <v>0</v>
      </c>
      <c r="BL402" s="17" t="s">
        <v>152</v>
      </c>
      <c r="BM402" s="151" t="s">
        <v>2172</v>
      </c>
    </row>
    <row r="403" spans="2:65" s="1" customFormat="1" ht="16.5" customHeight="1">
      <c r="B403" s="32"/>
      <c r="C403" s="139" t="s">
        <v>1939</v>
      </c>
      <c r="D403" s="139" t="s">
        <v>148</v>
      </c>
      <c r="E403" s="140" t="s">
        <v>2173</v>
      </c>
      <c r="F403" s="141" t="s">
        <v>2174</v>
      </c>
      <c r="G403" s="142" t="s">
        <v>2171</v>
      </c>
      <c r="H403" s="143">
        <v>30</v>
      </c>
      <c r="I403" s="144"/>
      <c r="J403" s="145">
        <f>ROUND(I403*H403,2)</f>
        <v>0</v>
      </c>
      <c r="K403" s="146"/>
      <c r="L403" s="32"/>
      <c r="M403" s="147" t="s">
        <v>1</v>
      </c>
      <c r="N403" s="148" t="s">
        <v>41</v>
      </c>
      <c r="P403" s="149">
        <f>O403*H403</f>
        <v>0</v>
      </c>
      <c r="Q403" s="149">
        <v>0</v>
      </c>
      <c r="R403" s="149">
        <f>Q403*H403</f>
        <v>0</v>
      </c>
      <c r="S403" s="149">
        <v>0</v>
      </c>
      <c r="T403" s="150">
        <f>S403*H403</f>
        <v>0</v>
      </c>
      <c r="AR403" s="151" t="s">
        <v>152</v>
      </c>
      <c r="AT403" s="151" t="s">
        <v>148</v>
      </c>
      <c r="AU403" s="151" t="s">
        <v>83</v>
      </c>
      <c r="AY403" s="17" t="s">
        <v>145</v>
      </c>
      <c r="BE403" s="152">
        <f>IF(N403="základná",J403,0)</f>
        <v>0</v>
      </c>
      <c r="BF403" s="152">
        <f>IF(N403="znížená",J403,0)</f>
        <v>0</v>
      </c>
      <c r="BG403" s="152">
        <f>IF(N403="zákl. prenesená",J403,0)</f>
        <v>0</v>
      </c>
      <c r="BH403" s="152">
        <f>IF(N403="zníž. prenesená",J403,0)</f>
        <v>0</v>
      </c>
      <c r="BI403" s="152">
        <f>IF(N403="nulová",J403,0)</f>
        <v>0</v>
      </c>
      <c r="BJ403" s="17" t="s">
        <v>153</v>
      </c>
      <c r="BK403" s="152">
        <f>ROUND(I403*H403,2)</f>
        <v>0</v>
      </c>
      <c r="BL403" s="17" t="s">
        <v>152</v>
      </c>
      <c r="BM403" s="151" t="s">
        <v>2175</v>
      </c>
    </row>
    <row r="404" spans="2:65" s="11" customFormat="1" ht="25.9" customHeight="1">
      <c r="B404" s="127"/>
      <c r="D404" s="128" t="s">
        <v>74</v>
      </c>
      <c r="E404" s="129" t="s">
        <v>2176</v>
      </c>
      <c r="F404" s="129" t="s">
        <v>2177</v>
      </c>
      <c r="I404" s="130"/>
      <c r="J404" s="131">
        <f>BK404</f>
        <v>0</v>
      </c>
      <c r="L404" s="127"/>
      <c r="M404" s="132"/>
      <c r="P404" s="133">
        <f>SUM(P405:P412)</f>
        <v>0</v>
      </c>
      <c r="R404" s="133">
        <f>SUM(R405:R412)</f>
        <v>0</v>
      </c>
      <c r="T404" s="134">
        <f>SUM(T405:T412)</f>
        <v>0</v>
      </c>
      <c r="AR404" s="128" t="s">
        <v>83</v>
      </c>
      <c r="AT404" s="135" t="s">
        <v>74</v>
      </c>
      <c r="AU404" s="135" t="s">
        <v>75</v>
      </c>
      <c r="AY404" s="128" t="s">
        <v>145</v>
      </c>
      <c r="BK404" s="136">
        <f>SUM(BK405:BK412)</f>
        <v>0</v>
      </c>
    </row>
    <row r="405" spans="2:65" s="1" customFormat="1" ht="16.5" customHeight="1">
      <c r="B405" s="32"/>
      <c r="C405" s="139" t="s">
        <v>2178</v>
      </c>
      <c r="D405" s="139" t="s">
        <v>148</v>
      </c>
      <c r="E405" s="140" t="s">
        <v>2179</v>
      </c>
      <c r="F405" s="141" t="s">
        <v>2180</v>
      </c>
      <c r="G405" s="142" t="s">
        <v>2171</v>
      </c>
      <c r="H405" s="143">
        <v>8</v>
      </c>
      <c r="I405" s="144"/>
      <c r="J405" s="145">
        <f t="shared" ref="J405:J412" si="110">ROUND(I405*H405,2)</f>
        <v>0</v>
      </c>
      <c r="K405" s="146"/>
      <c r="L405" s="32"/>
      <c r="M405" s="147" t="s">
        <v>1</v>
      </c>
      <c r="N405" s="148" t="s">
        <v>41</v>
      </c>
      <c r="P405" s="149">
        <f t="shared" ref="P405:P412" si="111">O405*H405</f>
        <v>0</v>
      </c>
      <c r="Q405" s="149">
        <v>0</v>
      </c>
      <c r="R405" s="149">
        <f t="shared" ref="R405:R412" si="112">Q405*H405</f>
        <v>0</v>
      </c>
      <c r="S405" s="149">
        <v>0</v>
      </c>
      <c r="T405" s="150">
        <f t="shared" ref="T405:T412" si="113">S405*H405</f>
        <v>0</v>
      </c>
      <c r="AR405" s="151" t="s">
        <v>152</v>
      </c>
      <c r="AT405" s="151" t="s">
        <v>148</v>
      </c>
      <c r="AU405" s="151" t="s">
        <v>83</v>
      </c>
      <c r="AY405" s="17" t="s">
        <v>145</v>
      </c>
      <c r="BE405" s="152">
        <f t="shared" ref="BE405:BE412" si="114">IF(N405="základná",J405,0)</f>
        <v>0</v>
      </c>
      <c r="BF405" s="152">
        <f t="shared" ref="BF405:BF412" si="115">IF(N405="znížená",J405,0)</f>
        <v>0</v>
      </c>
      <c r="BG405" s="152">
        <f t="shared" ref="BG405:BG412" si="116">IF(N405="zákl. prenesená",J405,0)</f>
        <v>0</v>
      </c>
      <c r="BH405" s="152">
        <f t="shared" ref="BH405:BH412" si="117">IF(N405="zníž. prenesená",J405,0)</f>
        <v>0</v>
      </c>
      <c r="BI405" s="152">
        <f t="shared" ref="BI405:BI412" si="118">IF(N405="nulová",J405,0)</f>
        <v>0</v>
      </c>
      <c r="BJ405" s="17" t="s">
        <v>153</v>
      </c>
      <c r="BK405" s="152">
        <f t="shared" ref="BK405:BK412" si="119">ROUND(I405*H405,2)</f>
        <v>0</v>
      </c>
      <c r="BL405" s="17" t="s">
        <v>152</v>
      </c>
      <c r="BM405" s="151" t="s">
        <v>2181</v>
      </c>
    </row>
    <row r="406" spans="2:65" s="1" customFormat="1" ht="16.5" customHeight="1">
      <c r="B406" s="32"/>
      <c r="C406" s="139" t="s">
        <v>1941</v>
      </c>
      <c r="D406" s="139" t="s">
        <v>148</v>
      </c>
      <c r="E406" s="140" t="s">
        <v>2182</v>
      </c>
      <c r="F406" s="141" t="s">
        <v>2183</v>
      </c>
      <c r="G406" s="142" t="s">
        <v>2171</v>
      </c>
      <c r="H406" s="143">
        <v>16</v>
      </c>
      <c r="I406" s="144"/>
      <c r="J406" s="145">
        <f t="shared" si="110"/>
        <v>0</v>
      </c>
      <c r="K406" s="146"/>
      <c r="L406" s="32"/>
      <c r="M406" s="147" t="s">
        <v>1</v>
      </c>
      <c r="N406" s="148" t="s">
        <v>41</v>
      </c>
      <c r="P406" s="149">
        <f t="shared" si="111"/>
        <v>0</v>
      </c>
      <c r="Q406" s="149">
        <v>0</v>
      </c>
      <c r="R406" s="149">
        <f t="shared" si="112"/>
        <v>0</v>
      </c>
      <c r="S406" s="149">
        <v>0</v>
      </c>
      <c r="T406" s="150">
        <f t="shared" si="113"/>
        <v>0</v>
      </c>
      <c r="AR406" s="151" t="s">
        <v>152</v>
      </c>
      <c r="AT406" s="151" t="s">
        <v>148</v>
      </c>
      <c r="AU406" s="151" t="s">
        <v>83</v>
      </c>
      <c r="AY406" s="17" t="s">
        <v>145</v>
      </c>
      <c r="BE406" s="152">
        <f t="shared" si="114"/>
        <v>0</v>
      </c>
      <c r="BF406" s="152">
        <f t="shared" si="115"/>
        <v>0</v>
      </c>
      <c r="BG406" s="152">
        <f t="shared" si="116"/>
        <v>0</v>
      </c>
      <c r="BH406" s="152">
        <f t="shared" si="117"/>
        <v>0</v>
      </c>
      <c r="BI406" s="152">
        <f t="shared" si="118"/>
        <v>0</v>
      </c>
      <c r="BJ406" s="17" t="s">
        <v>153</v>
      </c>
      <c r="BK406" s="152">
        <f t="shared" si="119"/>
        <v>0</v>
      </c>
      <c r="BL406" s="17" t="s">
        <v>152</v>
      </c>
      <c r="BM406" s="151" t="s">
        <v>2184</v>
      </c>
    </row>
    <row r="407" spans="2:65" s="1" customFormat="1" ht="16.5" customHeight="1">
      <c r="B407" s="32"/>
      <c r="C407" s="139" t="s">
        <v>2185</v>
      </c>
      <c r="D407" s="139" t="s">
        <v>148</v>
      </c>
      <c r="E407" s="140" t="s">
        <v>2186</v>
      </c>
      <c r="F407" s="141" t="s">
        <v>2187</v>
      </c>
      <c r="G407" s="142" t="s">
        <v>2171</v>
      </c>
      <c r="H407" s="143">
        <v>80</v>
      </c>
      <c r="I407" s="144"/>
      <c r="J407" s="145">
        <f t="shared" si="110"/>
        <v>0</v>
      </c>
      <c r="K407" s="146"/>
      <c r="L407" s="32"/>
      <c r="M407" s="147" t="s">
        <v>1</v>
      </c>
      <c r="N407" s="148" t="s">
        <v>41</v>
      </c>
      <c r="P407" s="149">
        <f t="shared" si="111"/>
        <v>0</v>
      </c>
      <c r="Q407" s="149">
        <v>0</v>
      </c>
      <c r="R407" s="149">
        <f t="shared" si="112"/>
        <v>0</v>
      </c>
      <c r="S407" s="149">
        <v>0</v>
      </c>
      <c r="T407" s="150">
        <f t="shared" si="113"/>
        <v>0</v>
      </c>
      <c r="AR407" s="151" t="s">
        <v>152</v>
      </c>
      <c r="AT407" s="151" t="s">
        <v>148</v>
      </c>
      <c r="AU407" s="151" t="s">
        <v>83</v>
      </c>
      <c r="AY407" s="17" t="s">
        <v>145</v>
      </c>
      <c r="BE407" s="152">
        <f t="shared" si="114"/>
        <v>0</v>
      </c>
      <c r="BF407" s="152">
        <f t="shared" si="115"/>
        <v>0</v>
      </c>
      <c r="BG407" s="152">
        <f t="shared" si="116"/>
        <v>0</v>
      </c>
      <c r="BH407" s="152">
        <f t="shared" si="117"/>
        <v>0</v>
      </c>
      <c r="BI407" s="152">
        <f t="shared" si="118"/>
        <v>0</v>
      </c>
      <c r="BJ407" s="17" t="s">
        <v>153</v>
      </c>
      <c r="BK407" s="152">
        <f t="shared" si="119"/>
        <v>0</v>
      </c>
      <c r="BL407" s="17" t="s">
        <v>152</v>
      </c>
      <c r="BM407" s="151" t="s">
        <v>2188</v>
      </c>
    </row>
    <row r="408" spans="2:65" s="1" customFormat="1" ht="16.5" customHeight="1">
      <c r="B408" s="32"/>
      <c r="C408" s="139" t="s">
        <v>1942</v>
      </c>
      <c r="D408" s="139" t="s">
        <v>148</v>
      </c>
      <c r="E408" s="140" t="s">
        <v>2189</v>
      </c>
      <c r="F408" s="141" t="s">
        <v>2190</v>
      </c>
      <c r="G408" s="142" t="s">
        <v>2171</v>
      </c>
      <c r="H408" s="143">
        <v>80</v>
      </c>
      <c r="I408" s="144"/>
      <c r="J408" s="145">
        <f t="shared" si="110"/>
        <v>0</v>
      </c>
      <c r="K408" s="146"/>
      <c r="L408" s="32"/>
      <c r="M408" s="147" t="s">
        <v>1</v>
      </c>
      <c r="N408" s="148" t="s">
        <v>41</v>
      </c>
      <c r="P408" s="149">
        <f t="shared" si="111"/>
        <v>0</v>
      </c>
      <c r="Q408" s="149">
        <v>0</v>
      </c>
      <c r="R408" s="149">
        <f t="shared" si="112"/>
        <v>0</v>
      </c>
      <c r="S408" s="149">
        <v>0</v>
      </c>
      <c r="T408" s="150">
        <f t="shared" si="113"/>
        <v>0</v>
      </c>
      <c r="AR408" s="151" t="s">
        <v>152</v>
      </c>
      <c r="AT408" s="151" t="s">
        <v>148</v>
      </c>
      <c r="AU408" s="151" t="s">
        <v>83</v>
      </c>
      <c r="AY408" s="17" t="s">
        <v>145</v>
      </c>
      <c r="BE408" s="152">
        <f t="shared" si="114"/>
        <v>0</v>
      </c>
      <c r="BF408" s="152">
        <f t="shared" si="115"/>
        <v>0</v>
      </c>
      <c r="BG408" s="152">
        <f t="shared" si="116"/>
        <v>0</v>
      </c>
      <c r="BH408" s="152">
        <f t="shared" si="117"/>
        <v>0</v>
      </c>
      <c r="BI408" s="152">
        <f t="shared" si="118"/>
        <v>0</v>
      </c>
      <c r="BJ408" s="17" t="s">
        <v>153</v>
      </c>
      <c r="BK408" s="152">
        <f t="shared" si="119"/>
        <v>0</v>
      </c>
      <c r="BL408" s="17" t="s">
        <v>152</v>
      </c>
      <c r="BM408" s="151" t="s">
        <v>2191</v>
      </c>
    </row>
    <row r="409" spans="2:65" s="1" customFormat="1" ht="16.5" customHeight="1">
      <c r="B409" s="32"/>
      <c r="C409" s="139" t="s">
        <v>2192</v>
      </c>
      <c r="D409" s="139" t="s">
        <v>148</v>
      </c>
      <c r="E409" s="140" t="s">
        <v>2193</v>
      </c>
      <c r="F409" s="141" t="s">
        <v>2194</v>
      </c>
      <c r="G409" s="142" t="s">
        <v>2171</v>
      </c>
      <c r="H409" s="143">
        <v>20</v>
      </c>
      <c r="I409" s="144"/>
      <c r="J409" s="145">
        <f t="shared" si="110"/>
        <v>0</v>
      </c>
      <c r="K409" s="146"/>
      <c r="L409" s="32"/>
      <c r="M409" s="147" t="s">
        <v>1</v>
      </c>
      <c r="N409" s="148" t="s">
        <v>41</v>
      </c>
      <c r="P409" s="149">
        <f t="shared" si="111"/>
        <v>0</v>
      </c>
      <c r="Q409" s="149">
        <v>0</v>
      </c>
      <c r="R409" s="149">
        <f t="shared" si="112"/>
        <v>0</v>
      </c>
      <c r="S409" s="149">
        <v>0</v>
      </c>
      <c r="T409" s="150">
        <f t="shared" si="113"/>
        <v>0</v>
      </c>
      <c r="AR409" s="151" t="s">
        <v>152</v>
      </c>
      <c r="AT409" s="151" t="s">
        <v>148</v>
      </c>
      <c r="AU409" s="151" t="s">
        <v>83</v>
      </c>
      <c r="AY409" s="17" t="s">
        <v>145</v>
      </c>
      <c r="BE409" s="152">
        <f t="shared" si="114"/>
        <v>0</v>
      </c>
      <c r="BF409" s="152">
        <f t="shared" si="115"/>
        <v>0</v>
      </c>
      <c r="BG409" s="152">
        <f t="shared" si="116"/>
        <v>0</v>
      </c>
      <c r="BH409" s="152">
        <f t="shared" si="117"/>
        <v>0</v>
      </c>
      <c r="BI409" s="152">
        <f t="shared" si="118"/>
        <v>0</v>
      </c>
      <c r="BJ409" s="17" t="s">
        <v>153</v>
      </c>
      <c r="BK409" s="152">
        <f t="shared" si="119"/>
        <v>0</v>
      </c>
      <c r="BL409" s="17" t="s">
        <v>152</v>
      </c>
      <c r="BM409" s="151" t="s">
        <v>2195</v>
      </c>
    </row>
    <row r="410" spans="2:65" s="1" customFormat="1" ht="16.5" customHeight="1">
      <c r="B410" s="32"/>
      <c r="C410" s="139" t="s">
        <v>1944</v>
      </c>
      <c r="D410" s="139" t="s">
        <v>148</v>
      </c>
      <c r="E410" s="140" t="s">
        <v>2196</v>
      </c>
      <c r="F410" s="141" t="s">
        <v>2197</v>
      </c>
      <c r="G410" s="142" t="s">
        <v>2171</v>
      </c>
      <c r="H410" s="143">
        <v>10</v>
      </c>
      <c r="I410" s="144"/>
      <c r="J410" s="145">
        <f t="shared" si="110"/>
        <v>0</v>
      </c>
      <c r="K410" s="146"/>
      <c r="L410" s="32"/>
      <c r="M410" s="147" t="s">
        <v>1</v>
      </c>
      <c r="N410" s="148" t="s">
        <v>41</v>
      </c>
      <c r="P410" s="149">
        <f t="shared" si="111"/>
        <v>0</v>
      </c>
      <c r="Q410" s="149">
        <v>0</v>
      </c>
      <c r="R410" s="149">
        <f t="shared" si="112"/>
        <v>0</v>
      </c>
      <c r="S410" s="149">
        <v>0</v>
      </c>
      <c r="T410" s="150">
        <f t="shared" si="113"/>
        <v>0</v>
      </c>
      <c r="AR410" s="151" t="s">
        <v>152</v>
      </c>
      <c r="AT410" s="151" t="s">
        <v>148</v>
      </c>
      <c r="AU410" s="151" t="s">
        <v>83</v>
      </c>
      <c r="AY410" s="17" t="s">
        <v>145</v>
      </c>
      <c r="BE410" s="152">
        <f t="shared" si="114"/>
        <v>0</v>
      </c>
      <c r="BF410" s="152">
        <f t="shared" si="115"/>
        <v>0</v>
      </c>
      <c r="BG410" s="152">
        <f t="shared" si="116"/>
        <v>0</v>
      </c>
      <c r="BH410" s="152">
        <f t="shared" si="117"/>
        <v>0</v>
      </c>
      <c r="BI410" s="152">
        <f t="shared" si="118"/>
        <v>0</v>
      </c>
      <c r="BJ410" s="17" t="s">
        <v>153</v>
      </c>
      <c r="BK410" s="152">
        <f t="shared" si="119"/>
        <v>0</v>
      </c>
      <c r="BL410" s="17" t="s">
        <v>152</v>
      </c>
      <c r="BM410" s="151" t="s">
        <v>2198</v>
      </c>
    </row>
    <row r="411" spans="2:65" s="1" customFormat="1" ht="16.5" customHeight="1">
      <c r="B411" s="32"/>
      <c r="C411" s="139" t="s">
        <v>2199</v>
      </c>
      <c r="D411" s="139" t="s">
        <v>148</v>
      </c>
      <c r="E411" s="140" t="s">
        <v>2200</v>
      </c>
      <c r="F411" s="141" t="s">
        <v>2201</v>
      </c>
      <c r="G411" s="142" t="s">
        <v>2171</v>
      </c>
      <c r="H411" s="143">
        <v>20</v>
      </c>
      <c r="I411" s="144"/>
      <c r="J411" s="145">
        <f t="shared" si="110"/>
        <v>0</v>
      </c>
      <c r="K411" s="146"/>
      <c r="L411" s="32"/>
      <c r="M411" s="147" t="s">
        <v>1</v>
      </c>
      <c r="N411" s="148" t="s">
        <v>41</v>
      </c>
      <c r="P411" s="149">
        <f t="shared" si="111"/>
        <v>0</v>
      </c>
      <c r="Q411" s="149">
        <v>0</v>
      </c>
      <c r="R411" s="149">
        <f t="shared" si="112"/>
        <v>0</v>
      </c>
      <c r="S411" s="149">
        <v>0</v>
      </c>
      <c r="T411" s="150">
        <f t="shared" si="113"/>
        <v>0</v>
      </c>
      <c r="AR411" s="151" t="s">
        <v>152</v>
      </c>
      <c r="AT411" s="151" t="s">
        <v>148</v>
      </c>
      <c r="AU411" s="151" t="s">
        <v>83</v>
      </c>
      <c r="AY411" s="17" t="s">
        <v>145</v>
      </c>
      <c r="BE411" s="152">
        <f t="shared" si="114"/>
        <v>0</v>
      </c>
      <c r="BF411" s="152">
        <f t="shared" si="115"/>
        <v>0</v>
      </c>
      <c r="BG411" s="152">
        <f t="shared" si="116"/>
        <v>0</v>
      </c>
      <c r="BH411" s="152">
        <f t="shared" si="117"/>
        <v>0</v>
      </c>
      <c r="BI411" s="152">
        <f t="shared" si="118"/>
        <v>0</v>
      </c>
      <c r="BJ411" s="17" t="s">
        <v>153</v>
      </c>
      <c r="BK411" s="152">
        <f t="shared" si="119"/>
        <v>0</v>
      </c>
      <c r="BL411" s="17" t="s">
        <v>152</v>
      </c>
      <c r="BM411" s="151" t="s">
        <v>2202</v>
      </c>
    </row>
    <row r="412" spans="2:65" s="1" customFormat="1" ht="16.5" customHeight="1">
      <c r="B412" s="32"/>
      <c r="C412" s="139" t="s">
        <v>1945</v>
      </c>
      <c r="D412" s="139" t="s">
        <v>148</v>
      </c>
      <c r="E412" s="140" t="s">
        <v>2203</v>
      </c>
      <c r="F412" s="141" t="s">
        <v>2204</v>
      </c>
      <c r="G412" s="142" t="s">
        <v>2171</v>
      </c>
      <c r="H412" s="143">
        <v>20</v>
      </c>
      <c r="I412" s="144"/>
      <c r="J412" s="145">
        <f t="shared" si="110"/>
        <v>0</v>
      </c>
      <c r="K412" s="146"/>
      <c r="L412" s="32"/>
      <c r="M412" s="147" t="s">
        <v>1</v>
      </c>
      <c r="N412" s="148" t="s">
        <v>41</v>
      </c>
      <c r="P412" s="149">
        <f t="shared" si="111"/>
        <v>0</v>
      </c>
      <c r="Q412" s="149">
        <v>0</v>
      </c>
      <c r="R412" s="149">
        <f t="shared" si="112"/>
        <v>0</v>
      </c>
      <c r="S412" s="149">
        <v>0</v>
      </c>
      <c r="T412" s="150">
        <f t="shared" si="113"/>
        <v>0</v>
      </c>
      <c r="AR412" s="151" t="s">
        <v>152</v>
      </c>
      <c r="AT412" s="151" t="s">
        <v>148</v>
      </c>
      <c r="AU412" s="151" t="s">
        <v>83</v>
      </c>
      <c r="AY412" s="17" t="s">
        <v>145</v>
      </c>
      <c r="BE412" s="152">
        <f t="shared" si="114"/>
        <v>0</v>
      </c>
      <c r="BF412" s="152">
        <f t="shared" si="115"/>
        <v>0</v>
      </c>
      <c r="BG412" s="152">
        <f t="shared" si="116"/>
        <v>0</v>
      </c>
      <c r="BH412" s="152">
        <f t="shared" si="117"/>
        <v>0</v>
      </c>
      <c r="BI412" s="152">
        <f t="shared" si="118"/>
        <v>0</v>
      </c>
      <c r="BJ412" s="17" t="s">
        <v>153</v>
      </c>
      <c r="BK412" s="152">
        <f t="shared" si="119"/>
        <v>0</v>
      </c>
      <c r="BL412" s="17" t="s">
        <v>152</v>
      </c>
      <c r="BM412" s="151" t="s">
        <v>2205</v>
      </c>
    </row>
    <row r="413" spans="2:65" s="11" customFormat="1" ht="25.9" customHeight="1">
      <c r="B413" s="127"/>
      <c r="D413" s="128" t="s">
        <v>74</v>
      </c>
      <c r="E413" s="129" t="s">
        <v>2206</v>
      </c>
      <c r="F413" s="129" t="s">
        <v>2207</v>
      </c>
      <c r="I413" s="130"/>
      <c r="J413" s="131">
        <f>BK413</f>
        <v>0</v>
      </c>
      <c r="L413" s="127"/>
      <c r="M413" s="132"/>
      <c r="P413" s="133">
        <f>SUM(P414:P420)</f>
        <v>0</v>
      </c>
      <c r="R413" s="133">
        <f>SUM(R414:R420)</f>
        <v>0</v>
      </c>
      <c r="T413" s="134">
        <f>SUM(T414:T420)</f>
        <v>0</v>
      </c>
      <c r="AR413" s="128" t="s">
        <v>83</v>
      </c>
      <c r="AT413" s="135" t="s">
        <v>74</v>
      </c>
      <c r="AU413" s="135" t="s">
        <v>75</v>
      </c>
      <c r="AY413" s="128" t="s">
        <v>145</v>
      </c>
      <c r="BK413" s="136">
        <f>SUM(BK414:BK420)</f>
        <v>0</v>
      </c>
    </row>
    <row r="414" spans="2:65" s="1" customFormat="1" ht="16.5" customHeight="1">
      <c r="B414" s="32"/>
      <c r="C414" s="181" t="s">
        <v>2208</v>
      </c>
      <c r="D414" s="181" t="s">
        <v>435</v>
      </c>
      <c r="E414" s="182" t="s">
        <v>2209</v>
      </c>
      <c r="F414" s="183" t="s">
        <v>2210</v>
      </c>
      <c r="G414" s="184" t="s">
        <v>162</v>
      </c>
      <c r="H414" s="185">
        <v>1</v>
      </c>
      <c r="I414" s="186"/>
      <c r="J414" s="187">
        <f t="shared" ref="J414:J420" si="120">ROUND(I414*H414,2)</f>
        <v>0</v>
      </c>
      <c r="K414" s="188"/>
      <c r="L414" s="189"/>
      <c r="M414" s="190" t="s">
        <v>1</v>
      </c>
      <c r="N414" s="191" t="s">
        <v>41</v>
      </c>
      <c r="P414" s="149">
        <f t="shared" ref="P414:P420" si="121">O414*H414</f>
        <v>0</v>
      </c>
      <c r="Q414" s="149">
        <v>0</v>
      </c>
      <c r="R414" s="149">
        <f t="shared" ref="R414:R420" si="122">Q414*H414</f>
        <v>0</v>
      </c>
      <c r="S414" s="149">
        <v>0</v>
      </c>
      <c r="T414" s="150">
        <f t="shared" ref="T414:T420" si="123">S414*H414</f>
        <v>0</v>
      </c>
      <c r="AR414" s="151" t="s">
        <v>201</v>
      </c>
      <c r="AT414" s="151" t="s">
        <v>435</v>
      </c>
      <c r="AU414" s="151" t="s">
        <v>83</v>
      </c>
      <c r="AY414" s="17" t="s">
        <v>145</v>
      </c>
      <c r="BE414" s="152">
        <f t="shared" ref="BE414:BE420" si="124">IF(N414="základná",J414,0)</f>
        <v>0</v>
      </c>
      <c r="BF414" s="152">
        <f t="shared" ref="BF414:BF420" si="125">IF(N414="znížená",J414,0)</f>
        <v>0</v>
      </c>
      <c r="BG414" s="152">
        <f t="shared" ref="BG414:BG420" si="126">IF(N414="zákl. prenesená",J414,0)</f>
        <v>0</v>
      </c>
      <c r="BH414" s="152">
        <f t="shared" ref="BH414:BH420" si="127">IF(N414="zníž. prenesená",J414,0)</f>
        <v>0</v>
      </c>
      <c r="BI414" s="152">
        <f t="shared" ref="BI414:BI420" si="128">IF(N414="nulová",J414,0)</f>
        <v>0</v>
      </c>
      <c r="BJ414" s="17" t="s">
        <v>153</v>
      </c>
      <c r="BK414" s="152">
        <f t="shared" ref="BK414:BK420" si="129">ROUND(I414*H414,2)</f>
        <v>0</v>
      </c>
      <c r="BL414" s="17" t="s">
        <v>152</v>
      </c>
      <c r="BM414" s="151" t="s">
        <v>2211</v>
      </c>
    </row>
    <row r="415" spans="2:65" s="1" customFormat="1" ht="16.5" customHeight="1">
      <c r="B415" s="32"/>
      <c r="C415" s="181" t="s">
        <v>1947</v>
      </c>
      <c r="D415" s="181" t="s">
        <v>435</v>
      </c>
      <c r="E415" s="182" t="s">
        <v>2212</v>
      </c>
      <c r="F415" s="183" t="s">
        <v>2213</v>
      </c>
      <c r="G415" s="184" t="s">
        <v>162</v>
      </c>
      <c r="H415" s="185">
        <v>29</v>
      </c>
      <c r="I415" s="186"/>
      <c r="J415" s="187">
        <f t="shared" si="120"/>
        <v>0</v>
      </c>
      <c r="K415" s="188"/>
      <c r="L415" s="189"/>
      <c r="M415" s="190" t="s">
        <v>1</v>
      </c>
      <c r="N415" s="191" t="s">
        <v>41</v>
      </c>
      <c r="P415" s="149">
        <f t="shared" si="121"/>
        <v>0</v>
      </c>
      <c r="Q415" s="149">
        <v>0</v>
      </c>
      <c r="R415" s="149">
        <f t="shared" si="122"/>
        <v>0</v>
      </c>
      <c r="S415" s="149">
        <v>0</v>
      </c>
      <c r="T415" s="150">
        <f t="shared" si="123"/>
        <v>0</v>
      </c>
      <c r="AR415" s="151" t="s">
        <v>201</v>
      </c>
      <c r="AT415" s="151" t="s">
        <v>435</v>
      </c>
      <c r="AU415" s="151" t="s">
        <v>83</v>
      </c>
      <c r="AY415" s="17" t="s">
        <v>145</v>
      </c>
      <c r="BE415" s="152">
        <f t="shared" si="124"/>
        <v>0</v>
      </c>
      <c r="BF415" s="152">
        <f t="shared" si="125"/>
        <v>0</v>
      </c>
      <c r="BG415" s="152">
        <f t="shared" si="126"/>
        <v>0</v>
      </c>
      <c r="BH415" s="152">
        <f t="shared" si="127"/>
        <v>0</v>
      </c>
      <c r="BI415" s="152">
        <f t="shared" si="128"/>
        <v>0</v>
      </c>
      <c r="BJ415" s="17" t="s">
        <v>153</v>
      </c>
      <c r="BK415" s="152">
        <f t="shared" si="129"/>
        <v>0</v>
      </c>
      <c r="BL415" s="17" t="s">
        <v>152</v>
      </c>
      <c r="BM415" s="151" t="s">
        <v>2214</v>
      </c>
    </row>
    <row r="416" spans="2:65" s="1" customFormat="1" ht="16.5" customHeight="1">
      <c r="B416" s="32"/>
      <c r="C416" s="181" t="s">
        <v>2215</v>
      </c>
      <c r="D416" s="181" t="s">
        <v>435</v>
      </c>
      <c r="E416" s="182" t="s">
        <v>2216</v>
      </c>
      <c r="F416" s="183" t="s">
        <v>2217</v>
      </c>
      <c r="G416" s="184" t="s">
        <v>162</v>
      </c>
      <c r="H416" s="185">
        <v>3</v>
      </c>
      <c r="I416" s="186"/>
      <c r="J416" s="187">
        <f t="shared" si="120"/>
        <v>0</v>
      </c>
      <c r="K416" s="188"/>
      <c r="L416" s="189"/>
      <c r="M416" s="190" t="s">
        <v>1</v>
      </c>
      <c r="N416" s="191" t="s">
        <v>41</v>
      </c>
      <c r="P416" s="149">
        <f t="shared" si="121"/>
        <v>0</v>
      </c>
      <c r="Q416" s="149">
        <v>0</v>
      </c>
      <c r="R416" s="149">
        <f t="shared" si="122"/>
        <v>0</v>
      </c>
      <c r="S416" s="149">
        <v>0</v>
      </c>
      <c r="T416" s="150">
        <f t="shared" si="123"/>
        <v>0</v>
      </c>
      <c r="AR416" s="151" t="s">
        <v>201</v>
      </c>
      <c r="AT416" s="151" t="s">
        <v>435</v>
      </c>
      <c r="AU416" s="151" t="s">
        <v>83</v>
      </c>
      <c r="AY416" s="17" t="s">
        <v>145</v>
      </c>
      <c r="BE416" s="152">
        <f t="shared" si="124"/>
        <v>0</v>
      </c>
      <c r="BF416" s="152">
        <f t="shared" si="125"/>
        <v>0</v>
      </c>
      <c r="BG416" s="152">
        <f t="shared" si="126"/>
        <v>0</v>
      </c>
      <c r="BH416" s="152">
        <f t="shared" si="127"/>
        <v>0</v>
      </c>
      <c r="BI416" s="152">
        <f t="shared" si="128"/>
        <v>0</v>
      </c>
      <c r="BJ416" s="17" t="s">
        <v>153</v>
      </c>
      <c r="BK416" s="152">
        <f t="shared" si="129"/>
        <v>0</v>
      </c>
      <c r="BL416" s="17" t="s">
        <v>152</v>
      </c>
      <c r="BM416" s="151" t="s">
        <v>2218</v>
      </c>
    </row>
    <row r="417" spans="2:65" s="1" customFormat="1" ht="16.5" customHeight="1">
      <c r="B417" s="32"/>
      <c r="C417" s="181" t="s">
        <v>1948</v>
      </c>
      <c r="D417" s="181" t="s">
        <v>435</v>
      </c>
      <c r="E417" s="182" t="s">
        <v>2219</v>
      </c>
      <c r="F417" s="183" t="s">
        <v>2220</v>
      </c>
      <c r="G417" s="184" t="s">
        <v>162</v>
      </c>
      <c r="H417" s="185">
        <v>29</v>
      </c>
      <c r="I417" s="186"/>
      <c r="J417" s="187">
        <f t="shared" si="120"/>
        <v>0</v>
      </c>
      <c r="K417" s="188"/>
      <c r="L417" s="189"/>
      <c r="M417" s="190" t="s">
        <v>1</v>
      </c>
      <c r="N417" s="191" t="s">
        <v>41</v>
      </c>
      <c r="P417" s="149">
        <f t="shared" si="121"/>
        <v>0</v>
      </c>
      <c r="Q417" s="149">
        <v>0</v>
      </c>
      <c r="R417" s="149">
        <f t="shared" si="122"/>
        <v>0</v>
      </c>
      <c r="S417" s="149">
        <v>0</v>
      </c>
      <c r="T417" s="150">
        <f t="shared" si="123"/>
        <v>0</v>
      </c>
      <c r="AR417" s="151" t="s">
        <v>201</v>
      </c>
      <c r="AT417" s="151" t="s">
        <v>435</v>
      </c>
      <c r="AU417" s="151" t="s">
        <v>83</v>
      </c>
      <c r="AY417" s="17" t="s">
        <v>145</v>
      </c>
      <c r="BE417" s="152">
        <f t="shared" si="124"/>
        <v>0</v>
      </c>
      <c r="BF417" s="152">
        <f t="shared" si="125"/>
        <v>0</v>
      </c>
      <c r="BG417" s="152">
        <f t="shared" si="126"/>
        <v>0</v>
      </c>
      <c r="BH417" s="152">
        <f t="shared" si="127"/>
        <v>0</v>
      </c>
      <c r="BI417" s="152">
        <f t="shared" si="128"/>
        <v>0</v>
      </c>
      <c r="BJ417" s="17" t="s">
        <v>153</v>
      </c>
      <c r="BK417" s="152">
        <f t="shared" si="129"/>
        <v>0</v>
      </c>
      <c r="BL417" s="17" t="s">
        <v>152</v>
      </c>
      <c r="BM417" s="151" t="s">
        <v>2221</v>
      </c>
    </row>
    <row r="418" spans="2:65" s="1" customFormat="1" ht="16.5" customHeight="1">
      <c r="B418" s="32"/>
      <c r="C418" s="181" t="s">
        <v>2222</v>
      </c>
      <c r="D418" s="181" t="s">
        <v>435</v>
      </c>
      <c r="E418" s="182" t="s">
        <v>2223</v>
      </c>
      <c r="F418" s="183" t="s">
        <v>2224</v>
      </c>
      <c r="G418" s="184" t="s">
        <v>162</v>
      </c>
      <c r="H418" s="185">
        <v>30</v>
      </c>
      <c r="I418" s="186"/>
      <c r="J418" s="187">
        <f t="shared" si="120"/>
        <v>0</v>
      </c>
      <c r="K418" s="188"/>
      <c r="L418" s="189"/>
      <c r="M418" s="190" t="s">
        <v>1</v>
      </c>
      <c r="N418" s="191" t="s">
        <v>41</v>
      </c>
      <c r="P418" s="149">
        <f t="shared" si="121"/>
        <v>0</v>
      </c>
      <c r="Q418" s="149">
        <v>0</v>
      </c>
      <c r="R418" s="149">
        <f t="shared" si="122"/>
        <v>0</v>
      </c>
      <c r="S418" s="149">
        <v>0</v>
      </c>
      <c r="T418" s="150">
        <f t="shared" si="123"/>
        <v>0</v>
      </c>
      <c r="AR418" s="151" t="s">
        <v>201</v>
      </c>
      <c r="AT418" s="151" t="s">
        <v>435</v>
      </c>
      <c r="AU418" s="151" t="s">
        <v>83</v>
      </c>
      <c r="AY418" s="17" t="s">
        <v>145</v>
      </c>
      <c r="BE418" s="152">
        <f t="shared" si="124"/>
        <v>0</v>
      </c>
      <c r="BF418" s="152">
        <f t="shared" si="125"/>
        <v>0</v>
      </c>
      <c r="BG418" s="152">
        <f t="shared" si="126"/>
        <v>0</v>
      </c>
      <c r="BH418" s="152">
        <f t="shared" si="127"/>
        <v>0</v>
      </c>
      <c r="BI418" s="152">
        <f t="shared" si="128"/>
        <v>0</v>
      </c>
      <c r="BJ418" s="17" t="s">
        <v>153</v>
      </c>
      <c r="BK418" s="152">
        <f t="shared" si="129"/>
        <v>0</v>
      </c>
      <c r="BL418" s="17" t="s">
        <v>152</v>
      </c>
      <c r="BM418" s="151" t="s">
        <v>2225</v>
      </c>
    </row>
    <row r="419" spans="2:65" s="1" customFormat="1" ht="16.5" customHeight="1">
      <c r="B419" s="32"/>
      <c r="C419" s="181" t="s">
        <v>1952</v>
      </c>
      <c r="D419" s="181" t="s">
        <v>435</v>
      </c>
      <c r="E419" s="182" t="s">
        <v>2226</v>
      </c>
      <c r="F419" s="183" t="s">
        <v>2227</v>
      </c>
      <c r="G419" s="184" t="s">
        <v>238</v>
      </c>
      <c r="H419" s="185">
        <v>1100</v>
      </c>
      <c r="I419" s="186"/>
      <c r="J419" s="187">
        <f t="shared" si="120"/>
        <v>0</v>
      </c>
      <c r="K419" s="188"/>
      <c r="L419" s="189"/>
      <c r="M419" s="190" t="s">
        <v>1</v>
      </c>
      <c r="N419" s="191" t="s">
        <v>41</v>
      </c>
      <c r="P419" s="149">
        <f t="shared" si="121"/>
        <v>0</v>
      </c>
      <c r="Q419" s="149">
        <v>0</v>
      </c>
      <c r="R419" s="149">
        <f t="shared" si="122"/>
        <v>0</v>
      </c>
      <c r="S419" s="149">
        <v>0</v>
      </c>
      <c r="T419" s="150">
        <f t="shared" si="123"/>
        <v>0</v>
      </c>
      <c r="AR419" s="151" t="s">
        <v>201</v>
      </c>
      <c r="AT419" s="151" t="s">
        <v>435</v>
      </c>
      <c r="AU419" s="151" t="s">
        <v>83</v>
      </c>
      <c r="AY419" s="17" t="s">
        <v>145</v>
      </c>
      <c r="BE419" s="152">
        <f t="shared" si="124"/>
        <v>0</v>
      </c>
      <c r="BF419" s="152">
        <f t="shared" si="125"/>
        <v>0</v>
      </c>
      <c r="BG419" s="152">
        <f t="shared" si="126"/>
        <v>0</v>
      </c>
      <c r="BH419" s="152">
        <f t="shared" si="127"/>
        <v>0</v>
      </c>
      <c r="BI419" s="152">
        <f t="shared" si="128"/>
        <v>0</v>
      </c>
      <c r="BJ419" s="17" t="s">
        <v>153</v>
      </c>
      <c r="BK419" s="152">
        <f t="shared" si="129"/>
        <v>0</v>
      </c>
      <c r="BL419" s="17" t="s">
        <v>152</v>
      </c>
      <c r="BM419" s="151" t="s">
        <v>2228</v>
      </c>
    </row>
    <row r="420" spans="2:65" s="1" customFormat="1" ht="16.5" customHeight="1">
      <c r="B420" s="32"/>
      <c r="C420" s="139" t="s">
        <v>2229</v>
      </c>
      <c r="D420" s="139" t="s">
        <v>148</v>
      </c>
      <c r="E420" s="140" t="s">
        <v>2230</v>
      </c>
      <c r="F420" s="141" t="s">
        <v>2231</v>
      </c>
      <c r="G420" s="142" t="s">
        <v>162</v>
      </c>
      <c r="H420" s="143">
        <v>1</v>
      </c>
      <c r="I420" s="144"/>
      <c r="J420" s="145">
        <f t="shared" si="120"/>
        <v>0</v>
      </c>
      <c r="K420" s="146"/>
      <c r="L420" s="32"/>
      <c r="M420" s="147" t="s">
        <v>1</v>
      </c>
      <c r="N420" s="148" t="s">
        <v>41</v>
      </c>
      <c r="P420" s="149">
        <f t="shared" si="121"/>
        <v>0</v>
      </c>
      <c r="Q420" s="149">
        <v>0</v>
      </c>
      <c r="R420" s="149">
        <f t="shared" si="122"/>
        <v>0</v>
      </c>
      <c r="S420" s="149">
        <v>0</v>
      </c>
      <c r="T420" s="150">
        <f t="shared" si="123"/>
        <v>0</v>
      </c>
      <c r="AR420" s="151" t="s">
        <v>152</v>
      </c>
      <c r="AT420" s="151" t="s">
        <v>148</v>
      </c>
      <c r="AU420" s="151" t="s">
        <v>83</v>
      </c>
      <c r="AY420" s="17" t="s">
        <v>145</v>
      </c>
      <c r="BE420" s="152">
        <f t="shared" si="124"/>
        <v>0</v>
      </c>
      <c r="BF420" s="152">
        <f t="shared" si="125"/>
        <v>0</v>
      </c>
      <c r="BG420" s="152">
        <f t="shared" si="126"/>
        <v>0</v>
      </c>
      <c r="BH420" s="152">
        <f t="shared" si="127"/>
        <v>0</v>
      </c>
      <c r="BI420" s="152">
        <f t="shared" si="128"/>
        <v>0</v>
      </c>
      <c r="BJ420" s="17" t="s">
        <v>153</v>
      </c>
      <c r="BK420" s="152">
        <f t="shared" si="129"/>
        <v>0</v>
      </c>
      <c r="BL420" s="17" t="s">
        <v>152</v>
      </c>
      <c r="BM420" s="151" t="s">
        <v>2232</v>
      </c>
    </row>
    <row r="421" spans="2:65" s="11" customFormat="1" ht="25.9" customHeight="1">
      <c r="B421" s="127"/>
      <c r="D421" s="128" t="s">
        <v>74</v>
      </c>
      <c r="E421" s="129" t="s">
        <v>2233</v>
      </c>
      <c r="F421" s="129" t="s">
        <v>2234</v>
      </c>
      <c r="I421" s="130"/>
      <c r="J421" s="131">
        <f>BK421</f>
        <v>0</v>
      </c>
      <c r="L421" s="127"/>
      <c r="M421" s="132"/>
      <c r="P421" s="133">
        <f>SUM(P422:P423)</f>
        <v>0</v>
      </c>
      <c r="R421" s="133">
        <f>SUM(R422:R423)</f>
        <v>0</v>
      </c>
      <c r="T421" s="134">
        <f>SUM(T422:T423)</f>
        <v>0</v>
      </c>
      <c r="AR421" s="128" t="s">
        <v>83</v>
      </c>
      <c r="AT421" s="135" t="s">
        <v>74</v>
      </c>
      <c r="AU421" s="135" t="s">
        <v>75</v>
      </c>
      <c r="AY421" s="128" t="s">
        <v>145</v>
      </c>
      <c r="BK421" s="136">
        <f>SUM(BK422:BK423)</f>
        <v>0</v>
      </c>
    </row>
    <row r="422" spans="2:65" s="1" customFormat="1" ht="16.5" customHeight="1">
      <c r="B422" s="32"/>
      <c r="C422" s="139" t="s">
        <v>1955</v>
      </c>
      <c r="D422" s="139" t="s">
        <v>148</v>
      </c>
      <c r="E422" s="140" t="s">
        <v>2235</v>
      </c>
      <c r="F422" s="141" t="s">
        <v>2236</v>
      </c>
      <c r="G422" s="142" t="s">
        <v>2171</v>
      </c>
      <c r="H422" s="143">
        <v>50</v>
      </c>
      <c r="I422" s="144"/>
      <c r="J422" s="145">
        <f>ROUND(I422*H422,2)</f>
        <v>0</v>
      </c>
      <c r="K422" s="146"/>
      <c r="L422" s="32"/>
      <c r="M422" s="147" t="s">
        <v>1</v>
      </c>
      <c r="N422" s="148" t="s">
        <v>41</v>
      </c>
      <c r="P422" s="149">
        <f>O422*H422</f>
        <v>0</v>
      </c>
      <c r="Q422" s="149">
        <v>0</v>
      </c>
      <c r="R422" s="149">
        <f>Q422*H422</f>
        <v>0</v>
      </c>
      <c r="S422" s="149">
        <v>0</v>
      </c>
      <c r="T422" s="150">
        <f>S422*H422</f>
        <v>0</v>
      </c>
      <c r="AR422" s="151" t="s">
        <v>152</v>
      </c>
      <c r="AT422" s="151" t="s">
        <v>148</v>
      </c>
      <c r="AU422" s="151" t="s">
        <v>83</v>
      </c>
      <c r="AY422" s="17" t="s">
        <v>145</v>
      </c>
      <c r="BE422" s="152">
        <f>IF(N422="základná",J422,0)</f>
        <v>0</v>
      </c>
      <c r="BF422" s="152">
        <f>IF(N422="znížená",J422,0)</f>
        <v>0</v>
      </c>
      <c r="BG422" s="152">
        <f>IF(N422="zákl. prenesená",J422,0)</f>
        <v>0</v>
      </c>
      <c r="BH422" s="152">
        <f>IF(N422="zníž. prenesená",J422,0)</f>
        <v>0</v>
      </c>
      <c r="BI422" s="152">
        <f>IF(N422="nulová",J422,0)</f>
        <v>0</v>
      </c>
      <c r="BJ422" s="17" t="s">
        <v>153</v>
      </c>
      <c r="BK422" s="152">
        <f>ROUND(I422*H422,2)</f>
        <v>0</v>
      </c>
      <c r="BL422" s="17" t="s">
        <v>152</v>
      </c>
      <c r="BM422" s="151" t="s">
        <v>2237</v>
      </c>
    </row>
    <row r="423" spans="2:65" s="1" customFormat="1" ht="16.5" customHeight="1">
      <c r="B423" s="32"/>
      <c r="C423" s="139" t="s">
        <v>2238</v>
      </c>
      <c r="D423" s="139" t="s">
        <v>148</v>
      </c>
      <c r="E423" s="140" t="s">
        <v>2239</v>
      </c>
      <c r="F423" s="141" t="s">
        <v>2240</v>
      </c>
      <c r="G423" s="142" t="s">
        <v>2171</v>
      </c>
      <c r="H423" s="143">
        <v>10</v>
      </c>
      <c r="I423" s="144"/>
      <c r="J423" s="145">
        <f>ROUND(I423*H423,2)</f>
        <v>0</v>
      </c>
      <c r="K423" s="146"/>
      <c r="L423" s="32"/>
      <c r="M423" s="201" t="s">
        <v>1</v>
      </c>
      <c r="N423" s="202" t="s">
        <v>41</v>
      </c>
      <c r="O423" s="198"/>
      <c r="P423" s="199">
        <f>O423*H423</f>
        <v>0</v>
      </c>
      <c r="Q423" s="199">
        <v>0</v>
      </c>
      <c r="R423" s="199">
        <f>Q423*H423</f>
        <v>0</v>
      </c>
      <c r="S423" s="199">
        <v>0</v>
      </c>
      <c r="T423" s="200">
        <f>S423*H423</f>
        <v>0</v>
      </c>
      <c r="AR423" s="151" t="s">
        <v>152</v>
      </c>
      <c r="AT423" s="151" t="s">
        <v>148</v>
      </c>
      <c r="AU423" s="151" t="s">
        <v>83</v>
      </c>
      <c r="AY423" s="17" t="s">
        <v>145</v>
      </c>
      <c r="BE423" s="152">
        <f>IF(N423="základná",J423,0)</f>
        <v>0</v>
      </c>
      <c r="BF423" s="152">
        <f>IF(N423="znížená",J423,0)</f>
        <v>0</v>
      </c>
      <c r="BG423" s="152">
        <f>IF(N423="zákl. prenesená",J423,0)</f>
        <v>0</v>
      </c>
      <c r="BH423" s="152">
        <f>IF(N423="zníž. prenesená",J423,0)</f>
        <v>0</v>
      </c>
      <c r="BI423" s="152">
        <f>IF(N423="nulová",J423,0)</f>
        <v>0</v>
      </c>
      <c r="BJ423" s="17" t="s">
        <v>153</v>
      </c>
      <c r="BK423" s="152">
        <f>ROUND(I423*H423,2)</f>
        <v>0</v>
      </c>
      <c r="BL423" s="17" t="s">
        <v>152</v>
      </c>
      <c r="BM423" s="151" t="s">
        <v>2241</v>
      </c>
    </row>
    <row r="424" spans="2:65" s="1" customFormat="1" ht="6.95" customHeight="1"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32"/>
    </row>
  </sheetData>
  <sheetProtection algorithmName="SHA-512" hashValue="qtRShCEI+0DfBHqlfOe0nsJ690+kyZgu0OZkNMl/tPaB66M8jUzXToPtXYQ47JiL7HETTsMTgqdGpnYZievGJw==" saltValue="ICtlR8QrOVDaxdXCmIW80t0SIiPwHzBYVvlz75Ahh0JLHYyNvaFGiXFtXxqDhft8ugQ/UzyuicQsMChZI2iHHQ==" spinCount="100000" sheet="1" objects="1" scenarios="1" formatColumns="0" formatRows="0" autoFilter="0"/>
  <autoFilter ref="C132:K423" xr:uid="{00000000-0009-0000-0000-000004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1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106</v>
      </c>
      <c r="L4" s="20"/>
      <c r="M4" s="91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45" t="str">
        <f>'Rekapitulácia stavby'!K6</f>
        <v>Rekonštrukcia ubytovacích kapacít - ŠDĽŠ, blok C, Študentská 17, TU vo Zvolene</v>
      </c>
      <c r="F7" s="246"/>
      <c r="G7" s="246"/>
      <c r="H7" s="24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35" t="s">
        <v>2242</v>
      </c>
      <c r="F9" s="244"/>
      <c r="G9" s="244"/>
      <c r="H9" s="24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5" t="str">
        <f>'Rekapitulácia stavby'!AN8</f>
        <v>31. 1. 2024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24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7" t="str">
        <f>'Rekapitulácia stavby'!E14</f>
        <v>Vyplň údaj</v>
      </c>
      <c r="F18" s="217"/>
      <c r="G18" s="217"/>
      <c r="H18" s="217"/>
      <c r="I18" s="27" t="s">
        <v>26</v>
      </c>
      <c r="J18" s="28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5" t="str">
        <f>IF('Rekapitulácia stavby'!E20="","",'Rekapitulácia stavby'!E20)</f>
        <v>Ing. Dušan Kozák</v>
      </c>
      <c r="I24" s="27" t="s">
        <v>26</v>
      </c>
      <c r="J24" s="25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92"/>
      <c r="E27" s="221" t="s">
        <v>1</v>
      </c>
      <c r="F27" s="221"/>
      <c r="G27" s="221"/>
      <c r="H27" s="221"/>
      <c r="L27" s="9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35</v>
      </c>
      <c r="J30" s="69">
        <f>ROUND(J123, 2)</f>
        <v>0</v>
      </c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8" t="s">
        <v>39</v>
      </c>
      <c r="E33" s="37" t="s">
        <v>40</v>
      </c>
      <c r="F33" s="94">
        <f>ROUND((SUM(BE123:BE214)),  2)</f>
        <v>0</v>
      </c>
      <c r="G33" s="95"/>
      <c r="H33" s="95"/>
      <c r="I33" s="96">
        <v>0.2</v>
      </c>
      <c r="J33" s="94">
        <f>ROUND(((SUM(BE123:BE214))*I33),  2)</f>
        <v>0</v>
      </c>
      <c r="L33" s="32"/>
    </row>
    <row r="34" spans="2:12" s="1" customFormat="1" ht="14.45" customHeight="1">
      <c r="B34" s="32"/>
      <c r="E34" s="37" t="s">
        <v>41</v>
      </c>
      <c r="F34" s="94">
        <f>ROUND((SUM(BF123:BF214)),  2)</f>
        <v>0</v>
      </c>
      <c r="G34" s="95"/>
      <c r="H34" s="95"/>
      <c r="I34" s="96">
        <v>0.2</v>
      </c>
      <c r="J34" s="94">
        <f>ROUND(((SUM(BF123:BF214))*I34),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7">
        <f>ROUND((SUM(BG123:BG214)),  2)</f>
        <v>0</v>
      </c>
      <c r="I35" s="98">
        <v>0.2</v>
      </c>
      <c r="J35" s="9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7">
        <f>ROUND((SUM(BH123:BH214)),  2)</f>
        <v>0</v>
      </c>
      <c r="I36" s="98">
        <v>0.2</v>
      </c>
      <c r="J36" s="97">
        <f>0</f>
        <v>0</v>
      </c>
      <c r="L36" s="32"/>
    </row>
    <row r="37" spans="2:12" s="1" customFormat="1" ht="14.45" hidden="1" customHeight="1">
      <c r="B37" s="32"/>
      <c r="E37" s="37" t="s">
        <v>44</v>
      </c>
      <c r="F37" s="94">
        <f>ROUND((SUM(BI123:BI214)),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9"/>
      <c r="D39" s="100" t="s">
        <v>45</v>
      </c>
      <c r="E39" s="60"/>
      <c r="F39" s="60"/>
      <c r="G39" s="101" t="s">
        <v>46</v>
      </c>
      <c r="H39" s="102" t="s">
        <v>47</v>
      </c>
      <c r="I39" s="60"/>
      <c r="J39" s="103">
        <f>SUM(J30:J37)</f>
        <v>0</v>
      </c>
      <c r="K39" s="10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50</v>
      </c>
      <c r="E61" s="34"/>
      <c r="F61" s="105" t="s">
        <v>51</v>
      </c>
      <c r="G61" s="46" t="s">
        <v>50</v>
      </c>
      <c r="H61" s="34"/>
      <c r="I61" s="34"/>
      <c r="J61" s="10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50</v>
      </c>
      <c r="E76" s="34"/>
      <c r="F76" s="105" t="s">
        <v>51</v>
      </c>
      <c r="G76" s="46" t="s">
        <v>50</v>
      </c>
      <c r="H76" s="34"/>
      <c r="I76" s="34"/>
      <c r="J76" s="106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21" t="s">
        <v>109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26.25" customHeight="1">
      <c r="B85" s="32"/>
      <c r="E85" s="245" t="str">
        <f>E7</f>
        <v>Rekonštrukcia ubytovacích kapacít - ŠDĽŠ, blok C, Študentská 17, TU vo Zvolene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35" t="str">
        <f>E9</f>
        <v>SO 05 - Prístupový systém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Zvolen</v>
      </c>
      <c r="I89" s="27" t="s">
        <v>21</v>
      </c>
      <c r="J89" s="55" t="str">
        <f>IF(J12="","",J12)</f>
        <v>31. 1. 2024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23</v>
      </c>
      <c r="F91" s="25" t="str">
        <f>E15</f>
        <v>Technická univerzita vo Zvolene</v>
      </c>
      <c r="I91" s="27" t="s">
        <v>29</v>
      </c>
      <c r="J91" s="30" t="str">
        <f>E21</f>
        <v>Ing. arch. Richard Halama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Dušan Kozák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110</v>
      </c>
      <c r="D94" s="99"/>
      <c r="E94" s="99"/>
      <c r="F94" s="99"/>
      <c r="G94" s="99"/>
      <c r="H94" s="99"/>
      <c r="I94" s="99"/>
      <c r="J94" s="108" t="s">
        <v>111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9" t="s">
        <v>112</v>
      </c>
      <c r="J96" s="69">
        <f>J123</f>
        <v>0</v>
      </c>
      <c r="L96" s="32"/>
      <c r="AU96" s="17" t="s">
        <v>113</v>
      </c>
    </row>
    <row r="97" spans="2:12" s="8" customFormat="1" ht="24.95" customHeight="1">
      <c r="B97" s="110"/>
      <c r="D97" s="111" t="s">
        <v>1636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2:12" s="8" customFormat="1" ht="24.95" customHeight="1">
      <c r="B98" s="110"/>
      <c r="D98" s="111" t="s">
        <v>2243</v>
      </c>
      <c r="E98" s="112"/>
      <c r="F98" s="112"/>
      <c r="G98" s="112"/>
      <c r="H98" s="112"/>
      <c r="I98" s="112"/>
      <c r="J98" s="113">
        <f>J160</f>
        <v>0</v>
      </c>
      <c r="L98" s="110"/>
    </row>
    <row r="99" spans="2:12" s="9" customFormat="1" ht="19.899999999999999" customHeight="1">
      <c r="B99" s="114"/>
      <c r="D99" s="115" t="s">
        <v>2244</v>
      </c>
      <c r="E99" s="116"/>
      <c r="F99" s="116"/>
      <c r="G99" s="116"/>
      <c r="H99" s="116"/>
      <c r="I99" s="116"/>
      <c r="J99" s="117">
        <f>J161</f>
        <v>0</v>
      </c>
      <c r="L99" s="114"/>
    </row>
    <row r="100" spans="2:12" s="9" customFormat="1" ht="19.899999999999999" customHeight="1">
      <c r="B100" s="114"/>
      <c r="D100" s="115" t="s">
        <v>2245</v>
      </c>
      <c r="E100" s="116"/>
      <c r="F100" s="116"/>
      <c r="G100" s="116"/>
      <c r="H100" s="116"/>
      <c r="I100" s="116"/>
      <c r="J100" s="117">
        <f>J173</f>
        <v>0</v>
      </c>
      <c r="L100" s="114"/>
    </row>
    <row r="101" spans="2:12" s="8" customFormat="1" ht="24.95" customHeight="1">
      <c r="B101" s="110"/>
      <c r="D101" s="111" t="s">
        <v>2246</v>
      </c>
      <c r="E101" s="112"/>
      <c r="F101" s="112"/>
      <c r="G101" s="112"/>
      <c r="H101" s="112"/>
      <c r="I101" s="112"/>
      <c r="J101" s="113">
        <f>J199</f>
        <v>0</v>
      </c>
      <c r="L101" s="110"/>
    </row>
    <row r="102" spans="2:12" s="8" customFormat="1" ht="24.95" customHeight="1">
      <c r="B102" s="110"/>
      <c r="D102" s="111" t="s">
        <v>2247</v>
      </c>
      <c r="E102" s="112"/>
      <c r="F102" s="112"/>
      <c r="G102" s="112"/>
      <c r="H102" s="112"/>
      <c r="I102" s="112"/>
      <c r="J102" s="113">
        <f>J208</f>
        <v>0</v>
      </c>
      <c r="L102" s="110"/>
    </row>
    <row r="103" spans="2:12" s="8" customFormat="1" ht="24.95" customHeight="1">
      <c r="B103" s="110"/>
      <c r="D103" s="111" t="s">
        <v>2248</v>
      </c>
      <c r="E103" s="112"/>
      <c r="F103" s="112"/>
      <c r="G103" s="112"/>
      <c r="H103" s="112"/>
      <c r="I103" s="112"/>
      <c r="J103" s="113">
        <f>J212</f>
        <v>0</v>
      </c>
      <c r="L103" s="110"/>
    </row>
    <row r="104" spans="2:12" s="1" customFormat="1" ht="21.75" customHeight="1">
      <c r="B104" s="32"/>
      <c r="L104" s="32"/>
    </row>
    <row r="105" spans="2:12" s="1" customFormat="1" ht="6.95" customHeight="1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2"/>
    </row>
    <row r="109" spans="2:12" s="1" customFormat="1" ht="6.95" customHeight="1"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32"/>
    </row>
    <row r="110" spans="2:12" s="1" customFormat="1" ht="24.95" customHeight="1">
      <c r="B110" s="32"/>
      <c r="C110" s="21" t="s">
        <v>131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15</v>
      </c>
      <c r="L112" s="32"/>
    </row>
    <row r="113" spans="2:65" s="1" customFormat="1" ht="26.25" customHeight="1">
      <c r="B113" s="32"/>
      <c r="E113" s="245" t="str">
        <f>E7</f>
        <v>Rekonštrukcia ubytovacích kapacít - ŠDĽŠ, blok C, Študentská 17, TU vo Zvolene</v>
      </c>
      <c r="F113" s="246"/>
      <c r="G113" s="246"/>
      <c r="H113" s="246"/>
      <c r="L113" s="32"/>
    </row>
    <row r="114" spans="2:65" s="1" customFormat="1" ht="12" customHeight="1">
      <c r="B114" s="32"/>
      <c r="C114" s="27" t="s">
        <v>107</v>
      </c>
      <c r="L114" s="32"/>
    </row>
    <row r="115" spans="2:65" s="1" customFormat="1" ht="16.5" customHeight="1">
      <c r="B115" s="32"/>
      <c r="E115" s="235" t="str">
        <f>E9</f>
        <v>SO 05 - Prístupový systém</v>
      </c>
      <c r="F115" s="244"/>
      <c r="G115" s="244"/>
      <c r="H115" s="244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19</v>
      </c>
      <c r="F117" s="25" t="str">
        <f>F12</f>
        <v>Zvolen</v>
      </c>
      <c r="I117" s="27" t="s">
        <v>21</v>
      </c>
      <c r="J117" s="55" t="str">
        <f>IF(J12="","",J12)</f>
        <v>31. 1. 2024</v>
      </c>
      <c r="L117" s="32"/>
    </row>
    <row r="118" spans="2:65" s="1" customFormat="1" ht="6.95" customHeight="1">
      <c r="B118" s="32"/>
      <c r="L118" s="32"/>
    </row>
    <row r="119" spans="2:65" s="1" customFormat="1" ht="25.7" customHeight="1">
      <c r="B119" s="32"/>
      <c r="C119" s="27" t="s">
        <v>23</v>
      </c>
      <c r="F119" s="25" t="str">
        <f>E15</f>
        <v>Technická univerzita vo Zvolene</v>
      </c>
      <c r="I119" s="27" t="s">
        <v>29</v>
      </c>
      <c r="J119" s="30" t="str">
        <f>E21</f>
        <v>Ing. arch. Richard Halama</v>
      </c>
      <c r="L119" s="32"/>
    </row>
    <row r="120" spans="2:65" s="1" customFormat="1" ht="15.2" customHeight="1">
      <c r="B120" s="32"/>
      <c r="C120" s="27" t="s">
        <v>27</v>
      </c>
      <c r="F120" s="25" t="str">
        <f>IF(E18="","",E18)</f>
        <v>Vyplň údaj</v>
      </c>
      <c r="I120" s="27" t="s">
        <v>32</v>
      </c>
      <c r="J120" s="30" t="str">
        <f>E24</f>
        <v>Ing. Dušan Kozák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8"/>
      <c r="C122" s="119" t="s">
        <v>132</v>
      </c>
      <c r="D122" s="120" t="s">
        <v>60</v>
      </c>
      <c r="E122" s="120" t="s">
        <v>56</v>
      </c>
      <c r="F122" s="120" t="s">
        <v>57</v>
      </c>
      <c r="G122" s="120" t="s">
        <v>133</v>
      </c>
      <c r="H122" s="120" t="s">
        <v>134</v>
      </c>
      <c r="I122" s="120" t="s">
        <v>135</v>
      </c>
      <c r="J122" s="121" t="s">
        <v>111</v>
      </c>
      <c r="K122" s="122" t="s">
        <v>136</v>
      </c>
      <c r="L122" s="118"/>
      <c r="M122" s="62" t="s">
        <v>1</v>
      </c>
      <c r="N122" s="63" t="s">
        <v>39</v>
      </c>
      <c r="O122" s="63" t="s">
        <v>137</v>
      </c>
      <c r="P122" s="63" t="s">
        <v>138</v>
      </c>
      <c r="Q122" s="63" t="s">
        <v>139</v>
      </c>
      <c r="R122" s="63" t="s">
        <v>140</v>
      </c>
      <c r="S122" s="63" t="s">
        <v>141</v>
      </c>
      <c r="T122" s="64" t="s">
        <v>142</v>
      </c>
    </row>
    <row r="123" spans="2:65" s="1" customFormat="1" ht="22.9" customHeight="1">
      <c r="B123" s="32"/>
      <c r="C123" s="67" t="s">
        <v>112</v>
      </c>
      <c r="J123" s="123">
        <f>BK123</f>
        <v>0</v>
      </c>
      <c r="L123" s="32"/>
      <c r="M123" s="65"/>
      <c r="N123" s="56"/>
      <c r="O123" s="56"/>
      <c r="P123" s="124">
        <f>P124+P160+P199+P208+P212</f>
        <v>0</v>
      </c>
      <c r="Q123" s="56"/>
      <c r="R123" s="124">
        <f>R124+R160+R199+R208+R212</f>
        <v>0</v>
      </c>
      <c r="S123" s="56"/>
      <c r="T123" s="125">
        <f>T124+T160+T199+T208+T212</f>
        <v>0</v>
      </c>
      <c r="AT123" s="17" t="s">
        <v>74</v>
      </c>
      <c r="AU123" s="17" t="s">
        <v>113</v>
      </c>
      <c r="BK123" s="126">
        <f>BK124+BK160+BK199+BK208+BK212</f>
        <v>0</v>
      </c>
    </row>
    <row r="124" spans="2:65" s="11" customFormat="1" ht="25.9" customHeight="1">
      <c r="B124" s="127"/>
      <c r="D124" s="128" t="s">
        <v>74</v>
      </c>
      <c r="E124" s="129" t="s">
        <v>1653</v>
      </c>
      <c r="F124" s="129" t="s">
        <v>1654</v>
      </c>
      <c r="I124" s="130"/>
      <c r="J124" s="131">
        <f>BK124</f>
        <v>0</v>
      </c>
      <c r="L124" s="127"/>
      <c r="M124" s="132"/>
      <c r="P124" s="133">
        <f>SUM(P125:P159)</f>
        <v>0</v>
      </c>
      <c r="R124" s="133">
        <f>SUM(R125:R159)</f>
        <v>0</v>
      </c>
      <c r="T124" s="134">
        <f>SUM(T125:T159)</f>
        <v>0</v>
      </c>
      <c r="AR124" s="128" t="s">
        <v>83</v>
      </c>
      <c r="AT124" s="135" t="s">
        <v>74</v>
      </c>
      <c r="AU124" s="135" t="s">
        <v>75</v>
      </c>
      <c r="AY124" s="128" t="s">
        <v>145</v>
      </c>
      <c r="BK124" s="136">
        <f>SUM(BK125:BK159)</f>
        <v>0</v>
      </c>
    </row>
    <row r="125" spans="2:65" s="1" customFormat="1" ht="16.5" customHeight="1">
      <c r="B125" s="32"/>
      <c r="C125" s="181" t="s">
        <v>83</v>
      </c>
      <c r="D125" s="181" t="s">
        <v>435</v>
      </c>
      <c r="E125" s="182" t="s">
        <v>1655</v>
      </c>
      <c r="F125" s="183" t="s">
        <v>1656</v>
      </c>
      <c r="G125" s="184" t="s">
        <v>238</v>
      </c>
      <c r="H125" s="185">
        <v>160</v>
      </c>
      <c r="I125" s="186"/>
      <c r="J125" s="187">
        <f t="shared" ref="J125:J159" si="0">ROUND(I125*H125,2)</f>
        <v>0</v>
      </c>
      <c r="K125" s="188"/>
      <c r="L125" s="189"/>
      <c r="M125" s="190" t="s">
        <v>1</v>
      </c>
      <c r="N125" s="191" t="s">
        <v>41</v>
      </c>
      <c r="P125" s="149">
        <f t="shared" ref="P125:P159" si="1">O125*H125</f>
        <v>0</v>
      </c>
      <c r="Q125" s="149">
        <v>0</v>
      </c>
      <c r="R125" s="149">
        <f t="shared" ref="R125:R159" si="2">Q125*H125</f>
        <v>0</v>
      </c>
      <c r="S125" s="149">
        <v>0</v>
      </c>
      <c r="T125" s="150">
        <f t="shared" ref="T125:T159" si="3">S125*H125</f>
        <v>0</v>
      </c>
      <c r="AR125" s="151" t="s">
        <v>201</v>
      </c>
      <c r="AT125" s="151" t="s">
        <v>435</v>
      </c>
      <c r="AU125" s="151" t="s">
        <v>83</v>
      </c>
      <c r="AY125" s="17" t="s">
        <v>145</v>
      </c>
      <c r="BE125" s="152">
        <f t="shared" ref="BE125:BE159" si="4">IF(N125="základná",J125,0)</f>
        <v>0</v>
      </c>
      <c r="BF125" s="152">
        <f t="shared" ref="BF125:BF159" si="5">IF(N125="znížená",J125,0)</f>
        <v>0</v>
      </c>
      <c r="BG125" s="152">
        <f t="shared" ref="BG125:BG159" si="6">IF(N125="zákl. prenesená",J125,0)</f>
        <v>0</v>
      </c>
      <c r="BH125" s="152">
        <f t="shared" ref="BH125:BH159" si="7">IF(N125="zníž. prenesená",J125,0)</f>
        <v>0</v>
      </c>
      <c r="BI125" s="152">
        <f t="shared" ref="BI125:BI159" si="8">IF(N125="nulová",J125,0)</f>
        <v>0</v>
      </c>
      <c r="BJ125" s="17" t="s">
        <v>153</v>
      </c>
      <c r="BK125" s="152">
        <f t="shared" ref="BK125:BK159" si="9">ROUND(I125*H125,2)</f>
        <v>0</v>
      </c>
      <c r="BL125" s="17" t="s">
        <v>152</v>
      </c>
      <c r="BM125" s="151" t="s">
        <v>153</v>
      </c>
    </row>
    <row r="126" spans="2:65" s="1" customFormat="1" ht="16.5" customHeight="1">
      <c r="B126" s="32"/>
      <c r="C126" s="181" t="s">
        <v>153</v>
      </c>
      <c r="D126" s="181" t="s">
        <v>435</v>
      </c>
      <c r="E126" s="182" t="s">
        <v>1659</v>
      </c>
      <c r="F126" s="183" t="s">
        <v>1660</v>
      </c>
      <c r="G126" s="184" t="s">
        <v>238</v>
      </c>
      <c r="H126" s="185">
        <v>60</v>
      </c>
      <c r="I126" s="186"/>
      <c r="J126" s="187">
        <f t="shared" si="0"/>
        <v>0</v>
      </c>
      <c r="K126" s="188"/>
      <c r="L126" s="189"/>
      <c r="M126" s="190" t="s">
        <v>1</v>
      </c>
      <c r="N126" s="191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201</v>
      </c>
      <c r="AT126" s="151" t="s">
        <v>435</v>
      </c>
      <c r="AU126" s="151" t="s">
        <v>83</v>
      </c>
      <c r="AY126" s="17" t="s">
        <v>145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7" t="s">
        <v>153</v>
      </c>
      <c r="BK126" s="152">
        <f t="shared" si="9"/>
        <v>0</v>
      </c>
      <c r="BL126" s="17" t="s">
        <v>152</v>
      </c>
      <c r="BM126" s="151" t="s">
        <v>152</v>
      </c>
    </row>
    <row r="127" spans="2:65" s="1" customFormat="1" ht="16.5" customHeight="1">
      <c r="B127" s="32"/>
      <c r="C127" s="181" t="s">
        <v>146</v>
      </c>
      <c r="D127" s="181" t="s">
        <v>435</v>
      </c>
      <c r="E127" s="182" t="s">
        <v>1665</v>
      </c>
      <c r="F127" s="183" t="s">
        <v>1666</v>
      </c>
      <c r="G127" s="184" t="s">
        <v>238</v>
      </c>
      <c r="H127" s="185">
        <v>600</v>
      </c>
      <c r="I127" s="186"/>
      <c r="J127" s="187">
        <f t="shared" si="0"/>
        <v>0</v>
      </c>
      <c r="K127" s="188"/>
      <c r="L127" s="189"/>
      <c r="M127" s="190" t="s">
        <v>1</v>
      </c>
      <c r="N127" s="191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201</v>
      </c>
      <c r="AT127" s="151" t="s">
        <v>435</v>
      </c>
      <c r="AU127" s="151" t="s">
        <v>83</v>
      </c>
      <c r="AY127" s="17" t="s">
        <v>145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7" t="s">
        <v>153</v>
      </c>
      <c r="BK127" s="152">
        <f t="shared" si="9"/>
        <v>0</v>
      </c>
      <c r="BL127" s="17" t="s">
        <v>152</v>
      </c>
      <c r="BM127" s="151" t="s">
        <v>185</v>
      </c>
    </row>
    <row r="128" spans="2:65" s="1" customFormat="1" ht="21.75" customHeight="1">
      <c r="B128" s="32"/>
      <c r="C128" s="181" t="s">
        <v>152</v>
      </c>
      <c r="D128" s="181" t="s">
        <v>435</v>
      </c>
      <c r="E128" s="182" t="s">
        <v>1695</v>
      </c>
      <c r="F128" s="183" t="s">
        <v>1696</v>
      </c>
      <c r="G128" s="184" t="s">
        <v>162</v>
      </c>
      <c r="H128" s="185">
        <v>33</v>
      </c>
      <c r="I128" s="186"/>
      <c r="J128" s="187">
        <f t="shared" si="0"/>
        <v>0</v>
      </c>
      <c r="K128" s="188"/>
      <c r="L128" s="189"/>
      <c r="M128" s="190" t="s">
        <v>1</v>
      </c>
      <c r="N128" s="191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201</v>
      </c>
      <c r="AT128" s="151" t="s">
        <v>435</v>
      </c>
      <c r="AU128" s="151" t="s">
        <v>83</v>
      </c>
      <c r="AY128" s="17" t="s">
        <v>145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153</v>
      </c>
      <c r="BK128" s="152">
        <f t="shared" si="9"/>
        <v>0</v>
      </c>
      <c r="BL128" s="17" t="s">
        <v>152</v>
      </c>
      <c r="BM128" s="151" t="s">
        <v>201</v>
      </c>
    </row>
    <row r="129" spans="2:65" s="1" customFormat="1" ht="16.5" customHeight="1">
      <c r="B129" s="32"/>
      <c r="C129" s="181" t="s">
        <v>178</v>
      </c>
      <c r="D129" s="181" t="s">
        <v>435</v>
      </c>
      <c r="E129" s="182" t="s">
        <v>1707</v>
      </c>
      <c r="F129" s="183" t="s">
        <v>1708</v>
      </c>
      <c r="G129" s="184" t="s">
        <v>238</v>
      </c>
      <c r="H129" s="185">
        <v>3000</v>
      </c>
      <c r="I129" s="186"/>
      <c r="J129" s="187">
        <f t="shared" si="0"/>
        <v>0</v>
      </c>
      <c r="K129" s="188"/>
      <c r="L129" s="189"/>
      <c r="M129" s="190" t="s">
        <v>1</v>
      </c>
      <c r="N129" s="191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201</v>
      </c>
      <c r="AT129" s="151" t="s">
        <v>435</v>
      </c>
      <c r="AU129" s="151" t="s">
        <v>83</v>
      </c>
      <c r="AY129" s="17" t="s">
        <v>145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153</v>
      </c>
      <c r="BK129" s="152">
        <f t="shared" si="9"/>
        <v>0</v>
      </c>
      <c r="BL129" s="17" t="s">
        <v>152</v>
      </c>
      <c r="BM129" s="151" t="s">
        <v>228</v>
      </c>
    </row>
    <row r="130" spans="2:65" s="1" customFormat="1" ht="16.5" customHeight="1">
      <c r="B130" s="32"/>
      <c r="C130" s="181" t="s">
        <v>185</v>
      </c>
      <c r="D130" s="181" t="s">
        <v>435</v>
      </c>
      <c r="E130" s="182" t="s">
        <v>1709</v>
      </c>
      <c r="F130" s="183" t="s">
        <v>1710</v>
      </c>
      <c r="G130" s="184" t="s">
        <v>238</v>
      </c>
      <c r="H130" s="185">
        <v>1600</v>
      </c>
      <c r="I130" s="186"/>
      <c r="J130" s="187">
        <f t="shared" si="0"/>
        <v>0</v>
      </c>
      <c r="K130" s="188"/>
      <c r="L130" s="189"/>
      <c r="M130" s="190" t="s">
        <v>1</v>
      </c>
      <c r="N130" s="191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201</v>
      </c>
      <c r="AT130" s="151" t="s">
        <v>435</v>
      </c>
      <c r="AU130" s="151" t="s">
        <v>83</v>
      </c>
      <c r="AY130" s="17" t="s">
        <v>145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153</v>
      </c>
      <c r="BK130" s="152">
        <f t="shared" si="9"/>
        <v>0</v>
      </c>
      <c r="BL130" s="17" t="s">
        <v>152</v>
      </c>
      <c r="BM130" s="151" t="s">
        <v>243</v>
      </c>
    </row>
    <row r="131" spans="2:65" s="1" customFormat="1" ht="16.5" customHeight="1">
      <c r="B131" s="32"/>
      <c r="C131" s="181" t="s">
        <v>194</v>
      </c>
      <c r="D131" s="181" t="s">
        <v>435</v>
      </c>
      <c r="E131" s="182" t="s">
        <v>1717</v>
      </c>
      <c r="F131" s="183" t="s">
        <v>1718</v>
      </c>
      <c r="G131" s="184" t="s">
        <v>162</v>
      </c>
      <c r="H131" s="185">
        <v>2</v>
      </c>
      <c r="I131" s="186"/>
      <c r="J131" s="187">
        <f t="shared" si="0"/>
        <v>0</v>
      </c>
      <c r="K131" s="188"/>
      <c r="L131" s="189"/>
      <c r="M131" s="190" t="s">
        <v>1</v>
      </c>
      <c r="N131" s="191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201</v>
      </c>
      <c r="AT131" s="151" t="s">
        <v>435</v>
      </c>
      <c r="AU131" s="151" t="s">
        <v>83</v>
      </c>
      <c r="AY131" s="17" t="s">
        <v>145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153</v>
      </c>
      <c r="BK131" s="152">
        <f t="shared" si="9"/>
        <v>0</v>
      </c>
      <c r="BL131" s="17" t="s">
        <v>152</v>
      </c>
      <c r="BM131" s="151" t="s">
        <v>272</v>
      </c>
    </row>
    <row r="132" spans="2:65" s="1" customFormat="1" ht="16.5" customHeight="1">
      <c r="B132" s="32"/>
      <c r="C132" s="181" t="s">
        <v>201</v>
      </c>
      <c r="D132" s="181" t="s">
        <v>435</v>
      </c>
      <c r="E132" s="182" t="s">
        <v>1719</v>
      </c>
      <c r="F132" s="183" t="s">
        <v>1720</v>
      </c>
      <c r="G132" s="184" t="s">
        <v>162</v>
      </c>
      <c r="H132" s="185">
        <v>3</v>
      </c>
      <c r="I132" s="186"/>
      <c r="J132" s="187">
        <f t="shared" si="0"/>
        <v>0</v>
      </c>
      <c r="K132" s="188"/>
      <c r="L132" s="189"/>
      <c r="M132" s="190" t="s">
        <v>1</v>
      </c>
      <c r="N132" s="191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201</v>
      </c>
      <c r="AT132" s="151" t="s">
        <v>435</v>
      </c>
      <c r="AU132" s="151" t="s">
        <v>83</v>
      </c>
      <c r="AY132" s="17" t="s">
        <v>145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153</v>
      </c>
      <c r="BK132" s="152">
        <f t="shared" si="9"/>
        <v>0</v>
      </c>
      <c r="BL132" s="17" t="s">
        <v>152</v>
      </c>
      <c r="BM132" s="151" t="s">
        <v>287</v>
      </c>
    </row>
    <row r="133" spans="2:65" s="1" customFormat="1" ht="16.5" customHeight="1">
      <c r="B133" s="32"/>
      <c r="C133" s="181" t="s">
        <v>208</v>
      </c>
      <c r="D133" s="181" t="s">
        <v>435</v>
      </c>
      <c r="E133" s="182" t="s">
        <v>1721</v>
      </c>
      <c r="F133" s="183" t="s">
        <v>1722</v>
      </c>
      <c r="G133" s="184" t="s">
        <v>1630</v>
      </c>
      <c r="H133" s="185">
        <v>2</v>
      </c>
      <c r="I133" s="186"/>
      <c r="J133" s="187">
        <f t="shared" si="0"/>
        <v>0</v>
      </c>
      <c r="K133" s="188"/>
      <c r="L133" s="189"/>
      <c r="M133" s="190" t="s">
        <v>1</v>
      </c>
      <c r="N133" s="191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201</v>
      </c>
      <c r="AT133" s="151" t="s">
        <v>435</v>
      </c>
      <c r="AU133" s="151" t="s">
        <v>83</v>
      </c>
      <c r="AY133" s="17" t="s">
        <v>145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153</v>
      </c>
      <c r="BK133" s="152">
        <f t="shared" si="9"/>
        <v>0</v>
      </c>
      <c r="BL133" s="17" t="s">
        <v>152</v>
      </c>
      <c r="BM133" s="151" t="s">
        <v>296</v>
      </c>
    </row>
    <row r="134" spans="2:65" s="1" customFormat="1" ht="16.5" customHeight="1">
      <c r="B134" s="32"/>
      <c r="C134" s="181" t="s">
        <v>228</v>
      </c>
      <c r="D134" s="181" t="s">
        <v>435</v>
      </c>
      <c r="E134" s="182" t="s">
        <v>1723</v>
      </c>
      <c r="F134" s="183" t="s">
        <v>1724</v>
      </c>
      <c r="G134" s="184" t="s">
        <v>188</v>
      </c>
      <c r="H134" s="185">
        <v>2</v>
      </c>
      <c r="I134" s="186"/>
      <c r="J134" s="187">
        <f t="shared" si="0"/>
        <v>0</v>
      </c>
      <c r="K134" s="188"/>
      <c r="L134" s="189"/>
      <c r="M134" s="190" t="s">
        <v>1</v>
      </c>
      <c r="N134" s="191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201</v>
      </c>
      <c r="AT134" s="151" t="s">
        <v>435</v>
      </c>
      <c r="AU134" s="151" t="s">
        <v>83</v>
      </c>
      <c r="AY134" s="17" t="s">
        <v>145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153</v>
      </c>
      <c r="BK134" s="152">
        <f t="shared" si="9"/>
        <v>0</v>
      </c>
      <c r="BL134" s="17" t="s">
        <v>152</v>
      </c>
      <c r="BM134" s="151" t="s">
        <v>7</v>
      </c>
    </row>
    <row r="135" spans="2:65" s="1" customFormat="1" ht="16.5" customHeight="1">
      <c r="B135" s="32"/>
      <c r="C135" s="181" t="s">
        <v>235</v>
      </c>
      <c r="D135" s="181" t="s">
        <v>435</v>
      </c>
      <c r="E135" s="182" t="s">
        <v>1725</v>
      </c>
      <c r="F135" s="183" t="s">
        <v>1726</v>
      </c>
      <c r="G135" s="184" t="s">
        <v>162</v>
      </c>
      <c r="H135" s="185">
        <v>600</v>
      </c>
      <c r="I135" s="186"/>
      <c r="J135" s="187">
        <f t="shared" si="0"/>
        <v>0</v>
      </c>
      <c r="K135" s="188"/>
      <c r="L135" s="189"/>
      <c r="M135" s="190" t="s">
        <v>1</v>
      </c>
      <c r="N135" s="191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201</v>
      </c>
      <c r="AT135" s="151" t="s">
        <v>435</v>
      </c>
      <c r="AU135" s="151" t="s">
        <v>83</v>
      </c>
      <c r="AY135" s="17" t="s">
        <v>145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153</v>
      </c>
      <c r="BK135" s="152">
        <f t="shared" si="9"/>
        <v>0</v>
      </c>
      <c r="BL135" s="17" t="s">
        <v>152</v>
      </c>
      <c r="BM135" s="151" t="s">
        <v>420</v>
      </c>
    </row>
    <row r="136" spans="2:65" s="1" customFormat="1" ht="16.5" customHeight="1">
      <c r="B136" s="32"/>
      <c r="C136" s="181" t="s">
        <v>243</v>
      </c>
      <c r="D136" s="181" t="s">
        <v>435</v>
      </c>
      <c r="E136" s="182" t="s">
        <v>1727</v>
      </c>
      <c r="F136" s="183" t="s">
        <v>1728</v>
      </c>
      <c r="G136" s="184" t="s">
        <v>162</v>
      </c>
      <c r="H136" s="185">
        <v>600</v>
      </c>
      <c r="I136" s="186"/>
      <c r="J136" s="187">
        <f t="shared" si="0"/>
        <v>0</v>
      </c>
      <c r="K136" s="188"/>
      <c r="L136" s="189"/>
      <c r="M136" s="190" t="s">
        <v>1</v>
      </c>
      <c r="N136" s="191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201</v>
      </c>
      <c r="AT136" s="151" t="s">
        <v>435</v>
      </c>
      <c r="AU136" s="151" t="s">
        <v>83</v>
      </c>
      <c r="AY136" s="17" t="s">
        <v>145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7" t="s">
        <v>153</v>
      </c>
      <c r="BK136" s="152">
        <f t="shared" si="9"/>
        <v>0</v>
      </c>
      <c r="BL136" s="17" t="s">
        <v>152</v>
      </c>
      <c r="BM136" s="151" t="s">
        <v>434</v>
      </c>
    </row>
    <row r="137" spans="2:65" s="1" customFormat="1" ht="16.5" customHeight="1">
      <c r="B137" s="32"/>
      <c r="C137" s="181" t="s">
        <v>250</v>
      </c>
      <c r="D137" s="181" t="s">
        <v>435</v>
      </c>
      <c r="E137" s="182" t="s">
        <v>2249</v>
      </c>
      <c r="F137" s="183" t="s">
        <v>2250</v>
      </c>
      <c r="G137" s="184" t="s">
        <v>162</v>
      </c>
      <c r="H137" s="185">
        <v>10</v>
      </c>
      <c r="I137" s="186"/>
      <c r="J137" s="187">
        <f t="shared" si="0"/>
        <v>0</v>
      </c>
      <c r="K137" s="188"/>
      <c r="L137" s="189"/>
      <c r="M137" s="190" t="s">
        <v>1</v>
      </c>
      <c r="N137" s="191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201</v>
      </c>
      <c r="AT137" s="151" t="s">
        <v>435</v>
      </c>
      <c r="AU137" s="151" t="s">
        <v>83</v>
      </c>
      <c r="AY137" s="17" t="s">
        <v>145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7" t="s">
        <v>153</v>
      </c>
      <c r="BK137" s="152">
        <f t="shared" si="9"/>
        <v>0</v>
      </c>
      <c r="BL137" s="17" t="s">
        <v>152</v>
      </c>
      <c r="BM137" s="151" t="s">
        <v>447</v>
      </c>
    </row>
    <row r="138" spans="2:65" s="1" customFormat="1" ht="16.5" customHeight="1">
      <c r="B138" s="32"/>
      <c r="C138" s="181" t="s">
        <v>272</v>
      </c>
      <c r="D138" s="181" t="s">
        <v>435</v>
      </c>
      <c r="E138" s="182" t="s">
        <v>1755</v>
      </c>
      <c r="F138" s="183" t="s">
        <v>1756</v>
      </c>
      <c r="G138" s="184" t="s">
        <v>238</v>
      </c>
      <c r="H138" s="185">
        <v>500</v>
      </c>
      <c r="I138" s="186"/>
      <c r="J138" s="187">
        <f t="shared" si="0"/>
        <v>0</v>
      </c>
      <c r="K138" s="188"/>
      <c r="L138" s="189"/>
      <c r="M138" s="190" t="s">
        <v>1</v>
      </c>
      <c r="N138" s="191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201</v>
      </c>
      <c r="AT138" s="151" t="s">
        <v>435</v>
      </c>
      <c r="AU138" s="151" t="s">
        <v>83</v>
      </c>
      <c r="AY138" s="17" t="s">
        <v>145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7" t="s">
        <v>153</v>
      </c>
      <c r="BK138" s="152">
        <f t="shared" si="9"/>
        <v>0</v>
      </c>
      <c r="BL138" s="17" t="s">
        <v>152</v>
      </c>
      <c r="BM138" s="151" t="s">
        <v>455</v>
      </c>
    </row>
    <row r="139" spans="2:65" s="1" customFormat="1" ht="16.5" customHeight="1">
      <c r="B139" s="32"/>
      <c r="C139" s="181" t="s">
        <v>282</v>
      </c>
      <c r="D139" s="181" t="s">
        <v>435</v>
      </c>
      <c r="E139" s="182" t="s">
        <v>2251</v>
      </c>
      <c r="F139" s="183" t="s">
        <v>2252</v>
      </c>
      <c r="G139" s="184" t="s">
        <v>162</v>
      </c>
      <c r="H139" s="185">
        <v>8</v>
      </c>
      <c r="I139" s="186"/>
      <c r="J139" s="187">
        <f t="shared" si="0"/>
        <v>0</v>
      </c>
      <c r="K139" s="188"/>
      <c r="L139" s="189"/>
      <c r="M139" s="190" t="s">
        <v>1</v>
      </c>
      <c r="N139" s="191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201</v>
      </c>
      <c r="AT139" s="151" t="s">
        <v>435</v>
      </c>
      <c r="AU139" s="151" t="s">
        <v>83</v>
      </c>
      <c r="AY139" s="17" t="s">
        <v>145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7" t="s">
        <v>153</v>
      </c>
      <c r="BK139" s="152">
        <f t="shared" si="9"/>
        <v>0</v>
      </c>
      <c r="BL139" s="17" t="s">
        <v>152</v>
      </c>
      <c r="BM139" s="151" t="s">
        <v>464</v>
      </c>
    </row>
    <row r="140" spans="2:65" s="1" customFormat="1" ht="16.5" customHeight="1">
      <c r="B140" s="32"/>
      <c r="C140" s="181" t="s">
        <v>287</v>
      </c>
      <c r="D140" s="181" t="s">
        <v>435</v>
      </c>
      <c r="E140" s="182" t="s">
        <v>2253</v>
      </c>
      <c r="F140" s="183" t="s">
        <v>2254</v>
      </c>
      <c r="G140" s="184" t="s">
        <v>238</v>
      </c>
      <c r="H140" s="185">
        <v>1200</v>
      </c>
      <c r="I140" s="186"/>
      <c r="J140" s="187">
        <f t="shared" si="0"/>
        <v>0</v>
      </c>
      <c r="K140" s="188"/>
      <c r="L140" s="189"/>
      <c r="M140" s="190" t="s">
        <v>1</v>
      </c>
      <c r="N140" s="191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201</v>
      </c>
      <c r="AT140" s="151" t="s">
        <v>435</v>
      </c>
      <c r="AU140" s="151" t="s">
        <v>83</v>
      </c>
      <c r="AY140" s="17" t="s">
        <v>145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7" t="s">
        <v>153</v>
      </c>
      <c r="BK140" s="152">
        <f t="shared" si="9"/>
        <v>0</v>
      </c>
      <c r="BL140" s="17" t="s">
        <v>152</v>
      </c>
      <c r="BM140" s="151" t="s">
        <v>474</v>
      </c>
    </row>
    <row r="141" spans="2:65" s="1" customFormat="1" ht="16.5" customHeight="1">
      <c r="B141" s="32"/>
      <c r="C141" s="181" t="s">
        <v>292</v>
      </c>
      <c r="D141" s="181" t="s">
        <v>435</v>
      </c>
      <c r="E141" s="182" t="s">
        <v>1759</v>
      </c>
      <c r="F141" s="183" t="s">
        <v>1760</v>
      </c>
      <c r="G141" s="184" t="s">
        <v>238</v>
      </c>
      <c r="H141" s="185">
        <v>300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201</v>
      </c>
      <c r="AT141" s="151" t="s">
        <v>435</v>
      </c>
      <c r="AU141" s="151" t="s">
        <v>83</v>
      </c>
      <c r="AY141" s="17" t="s">
        <v>145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7" t="s">
        <v>153</v>
      </c>
      <c r="BK141" s="152">
        <f t="shared" si="9"/>
        <v>0</v>
      </c>
      <c r="BL141" s="17" t="s">
        <v>152</v>
      </c>
      <c r="BM141" s="151" t="s">
        <v>560</v>
      </c>
    </row>
    <row r="142" spans="2:65" s="1" customFormat="1" ht="16.5" customHeight="1">
      <c r="B142" s="32"/>
      <c r="C142" s="181" t="s">
        <v>296</v>
      </c>
      <c r="D142" s="181" t="s">
        <v>435</v>
      </c>
      <c r="E142" s="182" t="s">
        <v>2255</v>
      </c>
      <c r="F142" s="183" t="s">
        <v>2256</v>
      </c>
      <c r="G142" s="184" t="s">
        <v>238</v>
      </c>
      <c r="H142" s="185">
        <v>1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201</v>
      </c>
      <c r="AT142" s="151" t="s">
        <v>435</v>
      </c>
      <c r="AU142" s="151" t="s">
        <v>83</v>
      </c>
      <c r="AY142" s="17" t="s">
        <v>145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7" t="s">
        <v>153</v>
      </c>
      <c r="BK142" s="152">
        <f t="shared" si="9"/>
        <v>0</v>
      </c>
      <c r="BL142" s="17" t="s">
        <v>152</v>
      </c>
      <c r="BM142" s="151" t="s">
        <v>576</v>
      </c>
    </row>
    <row r="143" spans="2:65" s="1" customFormat="1" ht="16.5" customHeight="1">
      <c r="B143" s="32"/>
      <c r="C143" s="181" t="s">
        <v>345</v>
      </c>
      <c r="D143" s="181" t="s">
        <v>435</v>
      </c>
      <c r="E143" s="182" t="s">
        <v>2257</v>
      </c>
      <c r="F143" s="183" t="s">
        <v>2258</v>
      </c>
      <c r="G143" s="184" t="s">
        <v>162</v>
      </c>
      <c r="H143" s="185">
        <v>10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201</v>
      </c>
      <c r="AT143" s="151" t="s">
        <v>435</v>
      </c>
      <c r="AU143" s="151" t="s">
        <v>83</v>
      </c>
      <c r="AY143" s="17" t="s">
        <v>145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7" t="s">
        <v>153</v>
      </c>
      <c r="BK143" s="152">
        <f t="shared" si="9"/>
        <v>0</v>
      </c>
      <c r="BL143" s="17" t="s">
        <v>152</v>
      </c>
      <c r="BM143" s="151" t="s">
        <v>674</v>
      </c>
    </row>
    <row r="144" spans="2:65" s="1" customFormat="1" ht="16.5" customHeight="1">
      <c r="B144" s="32"/>
      <c r="C144" s="181" t="s">
        <v>7</v>
      </c>
      <c r="D144" s="181" t="s">
        <v>435</v>
      </c>
      <c r="E144" s="182" t="s">
        <v>2259</v>
      </c>
      <c r="F144" s="183" t="s">
        <v>1766</v>
      </c>
      <c r="G144" s="184" t="s">
        <v>162</v>
      </c>
      <c r="H144" s="185">
        <v>1</v>
      </c>
      <c r="I144" s="186"/>
      <c r="J144" s="187">
        <f t="shared" si="0"/>
        <v>0</v>
      </c>
      <c r="K144" s="188"/>
      <c r="L144" s="189"/>
      <c r="M144" s="190" t="s">
        <v>1</v>
      </c>
      <c r="N144" s="191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201</v>
      </c>
      <c r="AT144" s="151" t="s">
        <v>435</v>
      </c>
      <c r="AU144" s="151" t="s">
        <v>83</v>
      </c>
      <c r="AY144" s="17" t="s">
        <v>145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7" t="s">
        <v>153</v>
      </c>
      <c r="BK144" s="152">
        <f t="shared" si="9"/>
        <v>0</v>
      </c>
      <c r="BL144" s="17" t="s">
        <v>152</v>
      </c>
      <c r="BM144" s="151" t="s">
        <v>687</v>
      </c>
    </row>
    <row r="145" spans="2:65" s="1" customFormat="1" ht="16.5" customHeight="1">
      <c r="B145" s="32"/>
      <c r="C145" s="139" t="s">
        <v>408</v>
      </c>
      <c r="D145" s="139" t="s">
        <v>148</v>
      </c>
      <c r="E145" s="140" t="s">
        <v>1769</v>
      </c>
      <c r="F145" s="141" t="s">
        <v>1770</v>
      </c>
      <c r="G145" s="142" t="s">
        <v>238</v>
      </c>
      <c r="H145" s="143">
        <v>650</v>
      </c>
      <c r="I145" s="144"/>
      <c r="J145" s="145">
        <f t="shared" si="0"/>
        <v>0</v>
      </c>
      <c r="K145" s="146"/>
      <c r="L145" s="32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152</v>
      </c>
      <c r="AT145" s="151" t="s">
        <v>148</v>
      </c>
      <c r="AU145" s="151" t="s">
        <v>83</v>
      </c>
      <c r="AY145" s="17" t="s">
        <v>145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7" t="s">
        <v>153</v>
      </c>
      <c r="BK145" s="152">
        <f t="shared" si="9"/>
        <v>0</v>
      </c>
      <c r="BL145" s="17" t="s">
        <v>152</v>
      </c>
      <c r="BM145" s="151" t="s">
        <v>703</v>
      </c>
    </row>
    <row r="146" spans="2:65" s="1" customFormat="1" ht="16.5" customHeight="1">
      <c r="B146" s="32"/>
      <c r="C146" s="139" t="s">
        <v>420</v>
      </c>
      <c r="D146" s="139" t="s">
        <v>148</v>
      </c>
      <c r="E146" s="140" t="s">
        <v>1783</v>
      </c>
      <c r="F146" s="141" t="s">
        <v>1708</v>
      </c>
      <c r="G146" s="142" t="s">
        <v>238</v>
      </c>
      <c r="H146" s="143">
        <v>3000</v>
      </c>
      <c r="I146" s="144"/>
      <c r="J146" s="145">
        <f t="shared" si="0"/>
        <v>0</v>
      </c>
      <c r="K146" s="146"/>
      <c r="L146" s="32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152</v>
      </c>
      <c r="AT146" s="151" t="s">
        <v>148</v>
      </c>
      <c r="AU146" s="151" t="s">
        <v>83</v>
      </c>
      <c r="AY146" s="17" t="s">
        <v>145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7" t="s">
        <v>153</v>
      </c>
      <c r="BK146" s="152">
        <f t="shared" si="9"/>
        <v>0</v>
      </c>
      <c r="BL146" s="17" t="s">
        <v>152</v>
      </c>
      <c r="BM146" s="151" t="s">
        <v>716</v>
      </c>
    </row>
    <row r="147" spans="2:65" s="1" customFormat="1" ht="16.5" customHeight="1">
      <c r="B147" s="32"/>
      <c r="C147" s="139" t="s">
        <v>428</v>
      </c>
      <c r="D147" s="139" t="s">
        <v>148</v>
      </c>
      <c r="E147" s="140" t="s">
        <v>1784</v>
      </c>
      <c r="F147" s="141" t="s">
        <v>1710</v>
      </c>
      <c r="G147" s="142" t="s">
        <v>238</v>
      </c>
      <c r="H147" s="143">
        <v>1600</v>
      </c>
      <c r="I147" s="144"/>
      <c r="J147" s="145">
        <f t="shared" si="0"/>
        <v>0</v>
      </c>
      <c r="K147" s="146"/>
      <c r="L147" s="32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152</v>
      </c>
      <c r="AT147" s="151" t="s">
        <v>148</v>
      </c>
      <c r="AU147" s="151" t="s">
        <v>83</v>
      </c>
      <c r="AY147" s="17" t="s">
        <v>145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7" t="s">
        <v>153</v>
      </c>
      <c r="BK147" s="152">
        <f t="shared" si="9"/>
        <v>0</v>
      </c>
      <c r="BL147" s="17" t="s">
        <v>152</v>
      </c>
      <c r="BM147" s="151" t="s">
        <v>731</v>
      </c>
    </row>
    <row r="148" spans="2:65" s="1" customFormat="1" ht="16.5" customHeight="1">
      <c r="B148" s="32"/>
      <c r="C148" s="139" t="s">
        <v>434</v>
      </c>
      <c r="D148" s="139" t="s">
        <v>148</v>
      </c>
      <c r="E148" s="140" t="s">
        <v>1787</v>
      </c>
      <c r="F148" s="141" t="s">
        <v>1788</v>
      </c>
      <c r="G148" s="142" t="s">
        <v>162</v>
      </c>
      <c r="H148" s="143">
        <v>3</v>
      </c>
      <c r="I148" s="144"/>
      <c r="J148" s="145">
        <f t="shared" si="0"/>
        <v>0</v>
      </c>
      <c r="K148" s="146"/>
      <c r="L148" s="32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152</v>
      </c>
      <c r="AT148" s="151" t="s">
        <v>148</v>
      </c>
      <c r="AU148" s="151" t="s">
        <v>83</v>
      </c>
      <c r="AY148" s="17" t="s">
        <v>145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7" t="s">
        <v>153</v>
      </c>
      <c r="BK148" s="152">
        <f t="shared" si="9"/>
        <v>0</v>
      </c>
      <c r="BL148" s="17" t="s">
        <v>152</v>
      </c>
      <c r="BM148" s="151" t="s">
        <v>834</v>
      </c>
    </row>
    <row r="149" spans="2:65" s="1" customFormat="1" ht="16.5" customHeight="1">
      <c r="B149" s="32"/>
      <c r="C149" s="139" t="s">
        <v>439</v>
      </c>
      <c r="D149" s="139" t="s">
        <v>148</v>
      </c>
      <c r="E149" s="140" t="s">
        <v>1789</v>
      </c>
      <c r="F149" s="141" t="s">
        <v>1790</v>
      </c>
      <c r="G149" s="142" t="s">
        <v>162</v>
      </c>
      <c r="H149" s="143">
        <v>2</v>
      </c>
      <c r="I149" s="144"/>
      <c r="J149" s="145">
        <f t="shared" si="0"/>
        <v>0</v>
      </c>
      <c r="K149" s="146"/>
      <c r="L149" s="32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152</v>
      </c>
      <c r="AT149" s="151" t="s">
        <v>148</v>
      </c>
      <c r="AU149" s="151" t="s">
        <v>83</v>
      </c>
      <c r="AY149" s="17" t="s">
        <v>145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7" t="s">
        <v>153</v>
      </c>
      <c r="BK149" s="152">
        <f t="shared" si="9"/>
        <v>0</v>
      </c>
      <c r="BL149" s="17" t="s">
        <v>152</v>
      </c>
      <c r="BM149" s="151" t="s">
        <v>870</v>
      </c>
    </row>
    <row r="150" spans="2:65" s="1" customFormat="1" ht="21.75" customHeight="1">
      <c r="B150" s="32"/>
      <c r="C150" s="139" t="s">
        <v>447</v>
      </c>
      <c r="D150" s="139" t="s">
        <v>148</v>
      </c>
      <c r="E150" s="140" t="s">
        <v>1791</v>
      </c>
      <c r="F150" s="141" t="s">
        <v>1792</v>
      </c>
      <c r="G150" s="142" t="s">
        <v>188</v>
      </c>
      <c r="H150" s="143">
        <v>2</v>
      </c>
      <c r="I150" s="144"/>
      <c r="J150" s="145">
        <f t="shared" si="0"/>
        <v>0</v>
      </c>
      <c r="K150" s="146"/>
      <c r="L150" s="32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152</v>
      </c>
      <c r="AT150" s="151" t="s">
        <v>148</v>
      </c>
      <c r="AU150" s="151" t="s">
        <v>83</v>
      </c>
      <c r="AY150" s="17" t="s">
        <v>145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7" t="s">
        <v>153</v>
      </c>
      <c r="BK150" s="152">
        <f t="shared" si="9"/>
        <v>0</v>
      </c>
      <c r="BL150" s="17" t="s">
        <v>152</v>
      </c>
      <c r="BM150" s="151" t="s">
        <v>878</v>
      </c>
    </row>
    <row r="151" spans="2:65" s="1" customFormat="1" ht="16.5" customHeight="1">
      <c r="B151" s="32"/>
      <c r="C151" s="139" t="s">
        <v>451</v>
      </c>
      <c r="D151" s="139" t="s">
        <v>148</v>
      </c>
      <c r="E151" s="140" t="s">
        <v>1793</v>
      </c>
      <c r="F151" s="141" t="s">
        <v>1794</v>
      </c>
      <c r="G151" s="142" t="s">
        <v>162</v>
      </c>
      <c r="H151" s="143">
        <v>600</v>
      </c>
      <c r="I151" s="144"/>
      <c r="J151" s="145">
        <f t="shared" si="0"/>
        <v>0</v>
      </c>
      <c r="K151" s="146"/>
      <c r="L151" s="32"/>
      <c r="M151" s="147" t="s">
        <v>1</v>
      </c>
      <c r="N151" s="148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152</v>
      </c>
      <c r="AT151" s="151" t="s">
        <v>148</v>
      </c>
      <c r="AU151" s="151" t="s">
        <v>83</v>
      </c>
      <c r="AY151" s="17" t="s">
        <v>145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7" t="s">
        <v>153</v>
      </c>
      <c r="BK151" s="152">
        <f t="shared" si="9"/>
        <v>0</v>
      </c>
      <c r="BL151" s="17" t="s">
        <v>152</v>
      </c>
      <c r="BM151" s="151" t="s">
        <v>887</v>
      </c>
    </row>
    <row r="152" spans="2:65" s="1" customFormat="1" ht="16.5" customHeight="1">
      <c r="B152" s="32"/>
      <c r="C152" s="139" t="s">
        <v>455</v>
      </c>
      <c r="D152" s="139" t="s">
        <v>148</v>
      </c>
      <c r="E152" s="140" t="s">
        <v>1795</v>
      </c>
      <c r="F152" s="141" t="s">
        <v>1796</v>
      </c>
      <c r="G152" s="142" t="s">
        <v>162</v>
      </c>
      <c r="H152" s="143">
        <v>600</v>
      </c>
      <c r="I152" s="144"/>
      <c r="J152" s="145">
        <f t="shared" si="0"/>
        <v>0</v>
      </c>
      <c r="K152" s="146"/>
      <c r="L152" s="32"/>
      <c r="M152" s="147" t="s">
        <v>1</v>
      </c>
      <c r="N152" s="148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152</v>
      </c>
      <c r="AT152" s="151" t="s">
        <v>148</v>
      </c>
      <c r="AU152" s="151" t="s">
        <v>83</v>
      </c>
      <c r="AY152" s="17" t="s">
        <v>145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7" t="s">
        <v>153</v>
      </c>
      <c r="BK152" s="152">
        <f t="shared" si="9"/>
        <v>0</v>
      </c>
      <c r="BL152" s="17" t="s">
        <v>152</v>
      </c>
      <c r="BM152" s="151" t="s">
        <v>898</v>
      </c>
    </row>
    <row r="153" spans="2:65" s="1" customFormat="1" ht="16.5" customHeight="1">
      <c r="B153" s="32"/>
      <c r="C153" s="139" t="s">
        <v>460</v>
      </c>
      <c r="D153" s="139" t="s">
        <v>148</v>
      </c>
      <c r="E153" s="140" t="s">
        <v>1804</v>
      </c>
      <c r="F153" s="141" t="s">
        <v>1732</v>
      </c>
      <c r="G153" s="142" t="s">
        <v>162</v>
      </c>
      <c r="H153" s="143">
        <v>8</v>
      </c>
      <c r="I153" s="144"/>
      <c r="J153" s="145">
        <f t="shared" si="0"/>
        <v>0</v>
      </c>
      <c r="K153" s="146"/>
      <c r="L153" s="32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152</v>
      </c>
      <c r="AT153" s="151" t="s">
        <v>148</v>
      </c>
      <c r="AU153" s="151" t="s">
        <v>83</v>
      </c>
      <c r="AY153" s="17" t="s">
        <v>145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7" t="s">
        <v>153</v>
      </c>
      <c r="BK153" s="152">
        <f t="shared" si="9"/>
        <v>0</v>
      </c>
      <c r="BL153" s="17" t="s">
        <v>152</v>
      </c>
      <c r="BM153" s="151" t="s">
        <v>911</v>
      </c>
    </row>
    <row r="154" spans="2:65" s="1" customFormat="1" ht="16.5" customHeight="1">
      <c r="B154" s="32"/>
      <c r="C154" s="139" t="s">
        <v>464</v>
      </c>
      <c r="D154" s="139" t="s">
        <v>148</v>
      </c>
      <c r="E154" s="140" t="s">
        <v>2260</v>
      </c>
      <c r="F154" s="141" t="s">
        <v>2261</v>
      </c>
      <c r="G154" s="142" t="s">
        <v>162</v>
      </c>
      <c r="H154" s="143">
        <v>10</v>
      </c>
      <c r="I154" s="144"/>
      <c r="J154" s="145">
        <f t="shared" si="0"/>
        <v>0</v>
      </c>
      <c r="K154" s="146"/>
      <c r="L154" s="32"/>
      <c r="M154" s="147" t="s">
        <v>1</v>
      </c>
      <c r="N154" s="148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152</v>
      </c>
      <c r="AT154" s="151" t="s">
        <v>148</v>
      </c>
      <c r="AU154" s="151" t="s">
        <v>83</v>
      </c>
      <c r="AY154" s="17" t="s">
        <v>145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7" t="s">
        <v>153</v>
      </c>
      <c r="BK154" s="152">
        <f t="shared" si="9"/>
        <v>0</v>
      </c>
      <c r="BL154" s="17" t="s">
        <v>152</v>
      </c>
      <c r="BM154" s="151" t="s">
        <v>922</v>
      </c>
    </row>
    <row r="155" spans="2:65" s="1" customFormat="1" ht="16.5" customHeight="1">
      <c r="B155" s="32"/>
      <c r="C155" s="139" t="s">
        <v>469</v>
      </c>
      <c r="D155" s="139" t="s">
        <v>148</v>
      </c>
      <c r="E155" s="140" t="s">
        <v>2262</v>
      </c>
      <c r="F155" s="141" t="s">
        <v>2252</v>
      </c>
      <c r="G155" s="142" t="s">
        <v>238</v>
      </c>
      <c r="H155" s="143">
        <v>4000</v>
      </c>
      <c r="I155" s="144"/>
      <c r="J155" s="145">
        <f t="shared" si="0"/>
        <v>0</v>
      </c>
      <c r="K155" s="146"/>
      <c r="L155" s="32"/>
      <c r="M155" s="147" t="s">
        <v>1</v>
      </c>
      <c r="N155" s="148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152</v>
      </c>
      <c r="AT155" s="151" t="s">
        <v>148</v>
      </c>
      <c r="AU155" s="151" t="s">
        <v>83</v>
      </c>
      <c r="AY155" s="17" t="s">
        <v>145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7" t="s">
        <v>153</v>
      </c>
      <c r="BK155" s="152">
        <f t="shared" si="9"/>
        <v>0</v>
      </c>
      <c r="BL155" s="17" t="s">
        <v>152</v>
      </c>
      <c r="BM155" s="151" t="s">
        <v>935</v>
      </c>
    </row>
    <row r="156" spans="2:65" s="1" customFormat="1" ht="16.5" customHeight="1">
      <c r="B156" s="32"/>
      <c r="C156" s="139" t="s">
        <v>474</v>
      </c>
      <c r="D156" s="139" t="s">
        <v>148</v>
      </c>
      <c r="E156" s="140" t="s">
        <v>2263</v>
      </c>
      <c r="F156" s="141" t="s">
        <v>2254</v>
      </c>
      <c r="G156" s="142" t="s">
        <v>238</v>
      </c>
      <c r="H156" s="143">
        <v>1200</v>
      </c>
      <c r="I156" s="144"/>
      <c r="J156" s="145">
        <f t="shared" si="0"/>
        <v>0</v>
      </c>
      <c r="K156" s="146"/>
      <c r="L156" s="32"/>
      <c r="M156" s="147" t="s">
        <v>1</v>
      </c>
      <c r="N156" s="148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152</v>
      </c>
      <c r="AT156" s="151" t="s">
        <v>148</v>
      </c>
      <c r="AU156" s="151" t="s">
        <v>83</v>
      </c>
      <c r="AY156" s="17" t="s">
        <v>145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7" t="s">
        <v>153</v>
      </c>
      <c r="BK156" s="152">
        <f t="shared" si="9"/>
        <v>0</v>
      </c>
      <c r="BL156" s="17" t="s">
        <v>152</v>
      </c>
      <c r="BM156" s="151" t="s">
        <v>948</v>
      </c>
    </row>
    <row r="157" spans="2:65" s="1" customFormat="1" ht="16.5" customHeight="1">
      <c r="B157" s="32"/>
      <c r="C157" s="139" t="s">
        <v>479</v>
      </c>
      <c r="D157" s="139" t="s">
        <v>148</v>
      </c>
      <c r="E157" s="140" t="s">
        <v>1821</v>
      </c>
      <c r="F157" s="141" t="s">
        <v>1760</v>
      </c>
      <c r="G157" s="142" t="s">
        <v>238</v>
      </c>
      <c r="H157" s="143">
        <v>300</v>
      </c>
      <c r="I157" s="144"/>
      <c r="J157" s="145">
        <f t="shared" si="0"/>
        <v>0</v>
      </c>
      <c r="K157" s="146"/>
      <c r="L157" s="32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152</v>
      </c>
      <c r="AT157" s="151" t="s">
        <v>148</v>
      </c>
      <c r="AU157" s="151" t="s">
        <v>83</v>
      </c>
      <c r="AY157" s="17" t="s">
        <v>145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7" t="s">
        <v>153</v>
      </c>
      <c r="BK157" s="152">
        <f t="shared" si="9"/>
        <v>0</v>
      </c>
      <c r="BL157" s="17" t="s">
        <v>152</v>
      </c>
      <c r="BM157" s="151" t="s">
        <v>959</v>
      </c>
    </row>
    <row r="158" spans="2:65" s="1" customFormat="1" ht="16.5" customHeight="1">
      <c r="B158" s="32"/>
      <c r="C158" s="139" t="s">
        <v>560</v>
      </c>
      <c r="D158" s="139" t="s">
        <v>148</v>
      </c>
      <c r="E158" s="140" t="s">
        <v>2264</v>
      </c>
      <c r="F158" s="141" t="s">
        <v>2265</v>
      </c>
      <c r="G158" s="142" t="s">
        <v>162</v>
      </c>
      <c r="H158" s="143">
        <v>500</v>
      </c>
      <c r="I158" s="144"/>
      <c r="J158" s="145">
        <f t="shared" si="0"/>
        <v>0</v>
      </c>
      <c r="K158" s="146"/>
      <c r="L158" s="32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152</v>
      </c>
      <c r="AT158" s="151" t="s">
        <v>148</v>
      </c>
      <c r="AU158" s="151" t="s">
        <v>83</v>
      </c>
      <c r="AY158" s="17" t="s">
        <v>145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7" t="s">
        <v>153</v>
      </c>
      <c r="BK158" s="152">
        <f t="shared" si="9"/>
        <v>0</v>
      </c>
      <c r="BL158" s="17" t="s">
        <v>152</v>
      </c>
      <c r="BM158" s="151" t="s">
        <v>969</v>
      </c>
    </row>
    <row r="159" spans="2:65" s="1" customFormat="1" ht="16.5" customHeight="1">
      <c r="B159" s="32"/>
      <c r="C159" s="139" t="s">
        <v>568</v>
      </c>
      <c r="D159" s="139" t="s">
        <v>148</v>
      </c>
      <c r="E159" s="140" t="s">
        <v>2266</v>
      </c>
      <c r="F159" s="141" t="s">
        <v>1766</v>
      </c>
      <c r="G159" s="142" t="s">
        <v>162</v>
      </c>
      <c r="H159" s="143">
        <v>1</v>
      </c>
      <c r="I159" s="144"/>
      <c r="J159" s="145">
        <f t="shared" si="0"/>
        <v>0</v>
      </c>
      <c r="K159" s="146"/>
      <c r="L159" s="32"/>
      <c r="M159" s="147" t="s">
        <v>1</v>
      </c>
      <c r="N159" s="148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152</v>
      </c>
      <c r="AT159" s="151" t="s">
        <v>148</v>
      </c>
      <c r="AU159" s="151" t="s">
        <v>83</v>
      </c>
      <c r="AY159" s="17" t="s">
        <v>145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7" t="s">
        <v>153</v>
      </c>
      <c r="BK159" s="152">
        <f t="shared" si="9"/>
        <v>0</v>
      </c>
      <c r="BL159" s="17" t="s">
        <v>152</v>
      </c>
      <c r="BM159" s="151" t="s">
        <v>980</v>
      </c>
    </row>
    <row r="160" spans="2:65" s="11" customFormat="1" ht="25.9" customHeight="1">
      <c r="B160" s="127"/>
      <c r="D160" s="128" t="s">
        <v>74</v>
      </c>
      <c r="E160" s="129" t="s">
        <v>1767</v>
      </c>
      <c r="F160" s="129" t="s">
        <v>2267</v>
      </c>
      <c r="I160" s="130"/>
      <c r="J160" s="131">
        <f>BK160</f>
        <v>0</v>
      </c>
      <c r="L160" s="127"/>
      <c r="M160" s="132"/>
      <c r="P160" s="133">
        <f>P161+P173</f>
        <v>0</v>
      </c>
      <c r="R160" s="133">
        <f>R161+R173</f>
        <v>0</v>
      </c>
      <c r="T160" s="134">
        <f>T161+T173</f>
        <v>0</v>
      </c>
      <c r="AR160" s="128" t="s">
        <v>83</v>
      </c>
      <c r="AT160" s="135" t="s">
        <v>74</v>
      </c>
      <c r="AU160" s="135" t="s">
        <v>75</v>
      </c>
      <c r="AY160" s="128" t="s">
        <v>145</v>
      </c>
      <c r="BK160" s="136">
        <f>BK161+BK173</f>
        <v>0</v>
      </c>
    </row>
    <row r="161" spans="2:65" s="11" customFormat="1" ht="22.9" customHeight="1">
      <c r="B161" s="127"/>
      <c r="D161" s="128" t="s">
        <v>74</v>
      </c>
      <c r="E161" s="137" t="s">
        <v>1829</v>
      </c>
      <c r="F161" s="137" t="s">
        <v>2268</v>
      </c>
      <c r="I161" s="130"/>
      <c r="J161" s="138">
        <f>BK161</f>
        <v>0</v>
      </c>
      <c r="L161" s="127"/>
      <c r="M161" s="132"/>
      <c r="P161" s="133">
        <f>SUM(P162:P172)</f>
        <v>0</v>
      </c>
      <c r="R161" s="133">
        <f>SUM(R162:R172)</f>
        <v>0</v>
      </c>
      <c r="T161" s="134">
        <f>SUM(T162:T172)</f>
        <v>0</v>
      </c>
      <c r="AR161" s="128" t="s">
        <v>83</v>
      </c>
      <c r="AT161" s="135" t="s">
        <v>74</v>
      </c>
      <c r="AU161" s="135" t="s">
        <v>83</v>
      </c>
      <c r="AY161" s="128" t="s">
        <v>145</v>
      </c>
      <c r="BK161" s="136">
        <f>SUM(BK162:BK172)</f>
        <v>0</v>
      </c>
    </row>
    <row r="162" spans="2:65" s="1" customFormat="1" ht="16.5" customHeight="1">
      <c r="B162" s="32"/>
      <c r="C162" s="139" t="s">
        <v>576</v>
      </c>
      <c r="D162" s="139" t="s">
        <v>148</v>
      </c>
      <c r="E162" s="140" t="s">
        <v>2269</v>
      </c>
      <c r="F162" s="141" t="s">
        <v>2270</v>
      </c>
      <c r="G162" s="142" t="s">
        <v>162</v>
      </c>
      <c r="H162" s="143">
        <v>1</v>
      </c>
      <c r="I162" s="144"/>
      <c r="J162" s="145">
        <f t="shared" ref="J162:J172" si="10">ROUND(I162*H162,2)</f>
        <v>0</v>
      </c>
      <c r="K162" s="146"/>
      <c r="L162" s="32"/>
      <c r="M162" s="147" t="s">
        <v>1</v>
      </c>
      <c r="N162" s="148" t="s">
        <v>41</v>
      </c>
      <c r="P162" s="149">
        <f t="shared" ref="P162:P172" si="11">O162*H162</f>
        <v>0</v>
      </c>
      <c r="Q162" s="149">
        <v>0</v>
      </c>
      <c r="R162" s="149">
        <f t="shared" ref="R162:R172" si="12">Q162*H162</f>
        <v>0</v>
      </c>
      <c r="S162" s="149">
        <v>0</v>
      </c>
      <c r="T162" s="150">
        <f t="shared" ref="T162:T172" si="13">S162*H162</f>
        <v>0</v>
      </c>
      <c r="AR162" s="151" t="s">
        <v>152</v>
      </c>
      <c r="AT162" s="151" t="s">
        <v>148</v>
      </c>
      <c r="AU162" s="151" t="s">
        <v>153</v>
      </c>
      <c r="AY162" s="17" t="s">
        <v>145</v>
      </c>
      <c r="BE162" s="152">
        <f t="shared" ref="BE162:BE172" si="14">IF(N162="základná",J162,0)</f>
        <v>0</v>
      </c>
      <c r="BF162" s="152">
        <f t="shared" ref="BF162:BF172" si="15">IF(N162="znížená",J162,0)</f>
        <v>0</v>
      </c>
      <c r="BG162" s="152">
        <f t="shared" ref="BG162:BG172" si="16">IF(N162="zákl. prenesená",J162,0)</f>
        <v>0</v>
      </c>
      <c r="BH162" s="152">
        <f t="shared" ref="BH162:BH172" si="17">IF(N162="zníž. prenesená",J162,0)</f>
        <v>0</v>
      </c>
      <c r="BI162" s="152">
        <f t="shared" ref="BI162:BI172" si="18">IF(N162="nulová",J162,0)</f>
        <v>0</v>
      </c>
      <c r="BJ162" s="17" t="s">
        <v>153</v>
      </c>
      <c r="BK162" s="152">
        <f t="shared" ref="BK162:BK172" si="19">ROUND(I162*H162,2)</f>
        <v>0</v>
      </c>
      <c r="BL162" s="17" t="s">
        <v>152</v>
      </c>
      <c r="BM162" s="151" t="s">
        <v>990</v>
      </c>
    </row>
    <row r="163" spans="2:65" s="1" customFormat="1" ht="16.5" customHeight="1">
      <c r="B163" s="32"/>
      <c r="C163" s="139" t="s">
        <v>666</v>
      </c>
      <c r="D163" s="139" t="s">
        <v>148</v>
      </c>
      <c r="E163" s="140" t="s">
        <v>2271</v>
      </c>
      <c r="F163" s="141" t="s">
        <v>2272</v>
      </c>
      <c r="G163" s="142" t="s">
        <v>162</v>
      </c>
      <c r="H163" s="143">
        <v>1</v>
      </c>
      <c r="I163" s="144"/>
      <c r="J163" s="145">
        <f t="shared" si="10"/>
        <v>0</v>
      </c>
      <c r="K163" s="146"/>
      <c r="L163" s="32"/>
      <c r="M163" s="147" t="s">
        <v>1</v>
      </c>
      <c r="N163" s="148" t="s">
        <v>41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152</v>
      </c>
      <c r="AT163" s="151" t="s">
        <v>148</v>
      </c>
      <c r="AU163" s="151" t="s">
        <v>153</v>
      </c>
      <c r="AY163" s="17" t="s">
        <v>145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7" t="s">
        <v>153</v>
      </c>
      <c r="BK163" s="152">
        <f t="shared" si="19"/>
        <v>0</v>
      </c>
      <c r="BL163" s="17" t="s">
        <v>152</v>
      </c>
      <c r="BM163" s="151" t="s">
        <v>1043</v>
      </c>
    </row>
    <row r="164" spans="2:65" s="1" customFormat="1" ht="16.5" customHeight="1">
      <c r="B164" s="32"/>
      <c r="C164" s="139" t="s">
        <v>674</v>
      </c>
      <c r="D164" s="139" t="s">
        <v>148</v>
      </c>
      <c r="E164" s="140" t="s">
        <v>2273</v>
      </c>
      <c r="F164" s="141" t="s">
        <v>2274</v>
      </c>
      <c r="G164" s="142" t="s">
        <v>162</v>
      </c>
      <c r="H164" s="143">
        <v>1</v>
      </c>
      <c r="I164" s="144"/>
      <c r="J164" s="145">
        <f t="shared" si="10"/>
        <v>0</v>
      </c>
      <c r="K164" s="146"/>
      <c r="L164" s="32"/>
      <c r="M164" s="147" t="s">
        <v>1</v>
      </c>
      <c r="N164" s="148" t="s">
        <v>41</v>
      </c>
      <c r="P164" s="149">
        <f t="shared" si="11"/>
        <v>0</v>
      </c>
      <c r="Q164" s="149">
        <v>0</v>
      </c>
      <c r="R164" s="149">
        <f t="shared" si="12"/>
        <v>0</v>
      </c>
      <c r="S164" s="149">
        <v>0</v>
      </c>
      <c r="T164" s="150">
        <f t="shared" si="13"/>
        <v>0</v>
      </c>
      <c r="AR164" s="151" t="s">
        <v>152</v>
      </c>
      <c r="AT164" s="151" t="s">
        <v>148</v>
      </c>
      <c r="AU164" s="151" t="s">
        <v>153</v>
      </c>
      <c r="AY164" s="17" t="s">
        <v>145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7" t="s">
        <v>153</v>
      </c>
      <c r="BK164" s="152">
        <f t="shared" si="19"/>
        <v>0</v>
      </c>
      <c r="BL164" s="17" t="s">
        <v>152</v>
      </c>
      <c r="BM164" s="151" t="s">
        <v>1058</v>
      </c>
    </row>
    <row r="165" spans="2:65" s="1" customFormat="1" ht="16.5" customHeight="1">
      <c r="B165" s="32"/>
      <c r="C165" s="139" t="s">
        <v>682</v>
      </c>
      <c r="D165" s="139" t="s">
        <v>148</v>
      </c>
      <c r="E165" s="140" t="s">
        <v>2275</v>
      </c>
      <c r="F165" s="141" t="s">
        <v>2276</v>
      </c>
      <c r="G165" s="142" t="s">
        <v>162</v>
      </c>
      <c r="H165" s="143">
        <v>1</v>
      </c>
      <c r="I165" s="144"/>
      <c r="J165" s="145">
        <f t="shared" si="10"/>
        <v>0</v>
      </c>
      <c r="K165" s="146"/>
      <c r="L165" s="32"/>
      <c r="M165" s="147" t="s">
        <v>1</v>
      </c>
      <c r="N165" s="148" t="s">
        <v>41</v>
      </c>
      <c r="P165" s="149">
        <f t="shared" si="11"/>
        <v>0</v>
      </c>
      <c r="Q165" s="149">
        <v>0</v>
      </c>
      <c r="R165" s="149">
        <f t="shared" si="12"/>
        <v>0</v>
      </c>
      <c r="S165" s="149">
        <v>0</v>
      </c>
      <c r="T165" s="150">
        <f t="shared" si="13"/>
        <v>0</v>
      </c>
      <c r="AR165" s="151" t="s">
        <v>152</v>
      </c>
      <c r="AT165" s="151" t="s">
        <v>148</v>
      </c>
      <c r="AU165" s="151" t="s">
        <v>153</v>
      </c>
      <c r="AY165" s="17" t="s">
        <v>145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7" t="s">
        <v>153</v>
      </c>
      <c r="BK165" s="152">
        <f t="shared" si="19"/>
        <v>0</v>
      </c>
      <c r="BL165" s="17" t="s">
        <v>152</v>
      </c>
      <c r="BM165" s="151" t="s">
        <v>1066</v>
      </c>
    </row>
    <row r="166" spans="2:65" s="1" customFormat="1" ht="24.2" customHeight="1">
      <c r="B166" s="32"/>
      <c r="C166" s="139" t="s">
        <v>687</v>
      </c>
      <c r="D166" s="139" t="s">
        <v>148</v>
      </c>
      <c r="E166" s="140" t="s">
        <v>2277</v>
      </c>
      <c r="F166" s="141" t="s">
        <v>2278</v>
      </c>
      <c r="G166" s="142" t="s">
        <v>162</v>
      </c>
      <c r="H166" s="143">
        <v>1</v>
      </c>
      <c r="I166" s="144"/>
      <c r="J166" s="145">
        <f t="shared" si="10"/>
        <v>0</v>
      </c>
      <c r="K166" s="146"/>
      <c r="L166" s="32"/>
      <c r="M166" s="147" t="s">
        <v>1</v>
      </c>
      <c r="N166" s="148" t="s">
        <v>41</v>
      </c>
      <c r="P166" s="149">
        <f t="shared" si="11"/>
        <v>0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AR166" s="151" t="s">
        <v>152</v>
      </c>
      <c r="AT166" s="151" t="s">
        <v>148</v>
      </c>
      <c r="AU166" s="151" t="s">
        <v>153</v>
      </c>
      <c r="AY166" s="17" t="s">
        <v>145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7" t="s">
        <v>153</v>
      </c>
      <c r="BK166" s="152">
        <f t="shared" si="19"/>
        <v>0</v>
      </c>
      <c r="BL166" s="17" t="s">
        <v>152</v>
      </c>
      <c r="BM166" s="151" t="s">
        <v>1078</v>
      </c>
    </row>
    <row r="167" spans="2:65" s="1" customFormat="1" ht="16.5" customHeight="1">
      <c r="B167" s="32"/>
      <c r="C167" s="139" t="s">
        <v>695</v>
      </c>
      <c r="D167" s="139" t="s">
        <v>148</v>
      </c>
      <c r="E167" s="140" t="s">
        <v>2279</v>
      </c>
      <c r="F167" s="141" t="s">
        <v>2280</v>
      </c>
      <c r="G167" s="142" t="s">
        <v>162</v>
      </c>
      <c r="H167" s="143">
        <v>60</v>
      </c>
      <c r="I167" s="144"/>
      <c r="J167" s="145">
        <f t="shared" si="10"/>
        <v>0</v>
      </c>
      <c r="K167" s="146"/>
      <c r="L167" s="32"/>
      <c r="M167" s="147" t="s">
        <v>1</v>
      </c>
      <c r="N167" s="148" t="s">
        <v>41</v>
      </c>
      <c r="P167" s="149">
        <f t="shared" si="11"/>
        <v>0</v>
      </c>
      <c r="Q167" s="149">
        <v>0</v>
      </c>
      <c r="R167" s="149">
        <f t="shared" si="12"/>
        <v>0</v>
      </c>
      <c r="S167" s="149">
        <v>0</v>
      </c>
      <c r="T167" s="150">
        <f t="shared" si="13"/>
        <v>0</v>
      </c>
      <c r="AR167" s="151" t="s">
        <v>152</v>
      </c>
      <c r="AT167" s="151" t="s">
        <v>148</v>
      </c>
      <c r="AU167" s="151" t="s">
        <v>153</v>
      </c>
      <c r="AY167" s="17" t="s">
        <v>145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7" t="s">
        <v>153</v>
      </c>
      <c r="BK167" s="152">
        <f t="shared" si="19"/>
        <v>0</v>
      </c>
      <c r="BL167" s="17" t="s">
        <v>152</v>
      </c>
      <c r="BM167" s="151" t="s">
        <v>1086</v>
      </c>
    </row>
    <row r="168" spans="2:65" s="1" customFormat="1" ht="16.5" customHeight="1">
      <c r="B168" s="32"/>
      <c r="C168" s="139" t="s">
        <v>703</v>
      </c>
      <c r="D168" s="139" t="s">
        <v>148</v>
      </c>
      <c r="E168" s="140" t="s">
        <v>2281</v>
      </c>
      <c r="F168" s="141" t="s">
        <v>2282</v>
      </c>
      <c r="G168" s="142" t="s">
        <v>162</v>
      </c>
      <c r="H168" s="143">
        <v>40</v>
      </c>
      <c r="I168" s="144"/>
      <c r="J168" s="145">
        <f t="shared" si="10"/>
        <v>0</v>
      </c>
      <c r="K168" s="146"/>
      <c r="L168" s="32"/>
      <c r="M168" s="147" t="s">
        <v>1</v>
      </c>
      <c r="N168" s="148" t="s">
        <v>41</v>
      </c>
      <c r="P168" s="149">
        <f t="shared" si="11"/>
        <v>0</v>
      </c>
      <c r="Q168" s="149">
        <v>0</v>
      </c>
      <c r="R168" s="149">
        <f t="shared" si="12"/>
        <v>0</v>
      </c>
      <c r="S168" s="149">
        <v>0</v>
      </c>
      <c r="T168" s="150">
        <f t="shared" si="13"/>
        <v>0</v>
      </c>
      <c r="AR168" s="151" t="s">
        <v>152</v>
      </c>
      <c r="AT168" s="151" t="s">
        <v>148</v>
      </c>
      <c r="AU168" s="151" t="s">
        <v>153</v>
      </c>
      <c r="AY168" s="17" t="s">
        <v>145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7" t="s">
        <v>153</v>
      </c>
      <c r="BK168" s="152">
        <f t="shared" si="19"/>
        <v>0</v>
      </c>
      <c r="BL168" s="17" t="s">
        <v>152</v>
      </c>
      <c r="BM168" s="151" t="s">
        <v>1095</v>
      </c>
    </row>
    <row r="169" spans="2:65" s="1" customFormat="1" ht="16.5" customHeight="1">
      <c r="B169" s="32"/>
      <c r="C169" s="139" t="s">
        <v>708</v>
      </c>
      <c r="D169" s="139" t="s">
        <v>148</v>
      </c>
      <c r="E169" s="140" t="s">
        <v>2283</v>
      </c>
      <c r="F169" s="141" t="s">
        <v>2284</v>
      </c>
      <c r="G169" s="142" t="s">
        <v>162</v>
      </c>
      <c r="H169" s="143">
        <v>10</v>
      </c>
      <c r="I169" s="144"/>
      <c r="J169" s="145">
        <f t="shared" si="10"/>
        <v>0</v>
      </c>
      <c r="K169" s="146"/>
      <c r="L169" s="32"/>
      <c r="M169" s="147" t="s">
        <v>1</v>
      </c>
      <c r="N169" s="148" t="s">
        <v>41</v>
      </c>
      <c r="P169" s="149">
        <f t="shared" si="11"/>
        <v>0</v>
      </c>
      <c r="Q169" s="149">
        <v>0</v>
      </c>
      <c r="R169" s="149">
        <f t="shared" si="12"/>
        <v>0</v>
      </c>
      <c r="S169" s="149">
        <v>0</v>
      </c>
      <c r="T169" s="150">
        <f t="shared" si="13"/>
        <v>0</v>
      </c>
      <c r="AR169" s="151" t="s">
        <v>152</v>
      </c>
      <c r="AT169" s="151" t="s">
        <v>148</v>
      </c>
      <c r="AU169" s="151" t="s">
        <v>153</v>
      </c>
      <c r="AY169" s="17" t="s">
        <v>145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7" t="s">
        <v>153</v>
      </c>
      <c r="BK169" s="152">
        <f t="shared" si="19"/>
        <v>0</v>
      </c>
      <c r="BL169" s="17" t="s">
        <v>152</v>
      </c>
      <c r="BM169" s="151" t="s">
        <v>1103</v>
      </c>
    </row>
    <row r="170" spans="2:65" s="1" customFormat="1" ht="16.5" customHeight="1">
      <c r="B170" s="32"/>
      <c r="C170" s="139" t="s">
        <v>716</v>
      </c>
      <c r="D170" s="139" t="s">
        <v>148</v>
      </c>
      <c r="E170" s="140" t="s">
        <v>2285</v>
      </c>
      <c r="F170" s="141" t="s">
        <v>2286</v>
      </c>
      <c r="G170" s="142" t="s">
        <v>162</v>
      </c>
      <c r="H170" s="143">
        <v>36</v>
      </c>
      <c r="I170" s="144"/>
      <c r="J170" s="145">
        <f t="shared" si="10"/>
        <v>0</v>
      </c>
      <c r="K170" s="146"/>
      <c r="L170" s="32"/>
      <c r="M170" s="147" t="s">
        <v>1</v>
      </c>
      <c r="N170" s="148" t="s">
        <v>41</v>
      </c>
      <c r="P170" s="149">
        <f t="shared" si="11"/>
        <v>0</v>
      </c>
      <c r="Q170" s="149">
        <v>0</v>
      </c>
      <c r="R170" s="149">
        <f t="shared" si="12"/>
        <v>0</v>
      </c>
      <c r="S170" s="149">
        <v>0</v>
      </c>
      <c r="T170" s="150">
        <f t="shared" si="13"/>
        <v>0</v>
      </c>
      <c r="AR170" s="151" t="s">
        <v>152</v>
      </c>
      <c r="AT170" s="151" t="s">
        <v>148</v>
      </c>
      <c r="AU170" s="151" t="s">
        <v>153</v>
      </c>
      <c r="AY170" s="17" t="s">
        <v>145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7" t="s">
        <v>153</v>
      </c>
      <c r="BK170" s="152">
        <f t="shared" si="19"/>
        <v>0</v>
      </c>
      <c r="BL170" s="17" t="s">
        <v>152</v>
      </c>
      <c r="BM170" s="151" t="s">
        <v>1111</v>
      </c>
    </row>
    <row r="171" spans="2:65" s="1" customFormat="1" ht="16.5" customHeight="1">
      <c r="B171" s="32"/>
      <c r="C171" s="139" t="s">
        <v>721</v>
      </c>
      <c r="D171" s="139" t="s">
        <v>148</v>
      </c>
      <c r="E171" s="140" t="s">
        <v>2287</v>
      </c>
      <c r="F171" s="141" t="s">
        <v>2288</v>
      </c>
      <c r="G171" s="142" t="s">
        <v>162</v>
      </c>
      <c r="H171" s="143">
        <v>33</v>
      </c>
      <c r="I171" s="144"/>
      <c r="J171" s="145">
        <f t="shared" si="10"/>
        <v>0</v>
      </c>
      <c r="K171" s="146"/>
      <c r="L171" s="32"/>
      <c r="M171" s="147" t="s">
        <v>1</v>
      </c>
      <c r="N171" s="148" t="s">
        <v>41</v>
      </c>
      <c r="P171" s="149">
        <f t="shared" si="11"/>
        <v>0</v>
      </c>
      <c r="Q171" s="149">
        <v>0</v>
      </c>
      <c r="R171" s="149">
        <f t="shared" si="12"/>
        <v>0</v>
      </c>
      <c r="S171" s="149">
        <v>0</v>
      </c>
      <c r="T171" s="150">
        <f t="shared" si="13"/>
        <v>0</v>
      </c>
      <c r="AR171" s="151" t="s">
        <v>152</v>
      </c>
      <c r="AT171" s="151" t="s">
        <v>148</v>
      </c>
      <c r="AU171" s="151" t="s">
        <v>153</v>
      </c>
      <c r="AY171" s="17" t="s">
        <v>145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7" t="s">
        <v>153</v>
      </c>
      <c r="BK171" s="152">
        <f t="shared" si="19"/>
        <v>0</v>
      </c>
      <c r="BL171" s="17" t="s">
        <v>152</v>
      </c>
      <c r="BM171" s="151" t="s">
        <v>1119</v>
      </c>
    </row>
    <row r="172" spans="2:65" s="1" customFormat="1" ht="16.5" customHeight="1">
      <c r="B172" s="32"/>
      <c r="C172" s="139" t="s">
        <v>731</v>
      </c>
      <c r="D172" s="139" t="s">
        <v>148</v>
      </c>
      <c r="E172" s="140" t="s">
        <v>2289</v>
      </c>
      <c r="F172" s="141" t="s">
        <v>2290</v>
      </c>
      <c r="G172" s="142" t="s">
        <v>162</v>
      </c>
      <c r="H172" s="143">
        <v>1</v>
      </c>
      <c r="I172" s="144"/>
      <c r="J172" s="145">
        <f t="shared" si="10"/>
        <v>0</v>
      </c>
      <c r="K172" s="146"/>
      <c r="L172" s="32"/>
      <c r="M172" s="147" t="s">
        <v>1</v>
      </c>
      <c r="N172" s="148" t="s">
        <v>41</v>
      </c>
      <c r="P172" s="149">
        <f t="shared" si="11"/>
        <v>0</v>
      </c>
      <c r="Q172" s="149">
        <v>0</v>
      </c>
      <c r="R172" s="149">
        <f t="shared" si="12"/>
        <v>0</v>
      </c>
      <c r="S172" s="149">
        <v>0</v>
      </c>
      <c r="T172" s="150">
        <f t="shared" si="13"/>
        <v>0</v>
      </c>
      <c r="AR172" s="151" t="s">
        <v>152</v>
      </c>
      <c r="AT172" s="151" t="s">
        <v>148</v>
      </c>
      <c r="AU172" s="151" t="s">
        <v>153</v>
      </c>
      <c r="AY172" s="17" t="s">
        <v>145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7" t="s">
        <v>153</v>
      </c>
      <c r="BK172" s="152">
        <f t="shared" si="19"/>
        <v>0</v>
      </c>
      <c r="BL172" s="17" t="s">
        <v>152</v>
      </c>
      <c r="BM172" s="151" t="s">
        <v>1127</v>
      </c>
    </row>
    <row r="173" spans="2:65" s="11" customFormat="1" ht="22.9" customHeight="1">
      <c r="B173" s="127"/>
      <c r="D173" s="128" t="s">
        <v>74</v>
      </c>
      <c r="E173" s="137" t="s">
        <v>1831</v>
      </c>
      <c r="F173" s="137" t="s">
        <v>2291</v>
      </c>
      <c r="I173" s="130"/>
      <c r="J173" s="138">
        <f>BK173</f>
        <v>0</v>
      </c>
      <c r="L173" s="127"/>
      <c r="M173" s="132"/>
      <c r="P173" s="133">
        <f>SUM(P174:P198)</f>
        <v>0</v>
      </c>
      <c r="R173" s="133">
        <f>SUM(R174:R198)</f>
        <v>0</v>
      </c>
      <c r="T173" s="134">
        <f>SUM(T174:T198)</f>
        <v>0</v>
      </c>
      <c r="AR173" s="128" t="s">
        <v>83</v>
      </c>
      <c r="AT173" s="135" t="s">
        <v>74</v>
      </c>
      <c r="AU173" s="135" t="s">
        <v>83</v>
      </c>
      <c r="AY173" s="128" t="s">
        <v>145</v>
      </c>
      <c r="BK173" s="136">
        <f>SUM(BK174:BK198)</f>
        <v>0</v>
      </c>
    </row>
    <row r="174" spans="2:65" s="1" customFormat="1" ht="24.2" customHeight="1">
      <c r="B174" s="32"/>
      <c r="C174" s="181" t="s">
        <v>740</v>
      </c>
      <c r="D174" s="181" t="s">
        <v>435</v>
      </c>
      <c r="E174" s="182" t="s">
        <v>2292</v>
      </c>
      <c r="F174" s="183" t="s">
        <v>2293</v>
      </c>
      <c r="G174" s="184" t="s">
        <v>162</v>
      </c>
      <c r="H174" s="185">
        <v>9</v>
      </c>
      <c r="I174" s="186"/>
      <c r="J174" s="187">
        <f t="shared" ref="J174:J198" si="20">ROUND(I174*H174,2)</f>
        <v>0</v>
      </c>
      <c r="K174" s="188"/>
      <c r="L174" s="189"/>
      <c r="M174" s="190" t="s">
        <v>1</v>
      </c>
      <c r="N174" s="191" t="s">
        <v>41</v>
      </c>
      <c r="P174" s="149">
        <f t="shared" ref="P174:P198" si="21">O174*H174</f>
        <v>0</v>
      </c>
      <c r="Q174" s="149">
        <v>0</v>
      </c>
      <c r="R174" s="149">
        <f t="shared" ref="R174:R198" si="22">Q174*H174</f>
        <v>0</v>
      </c>
      <c r="S174" s="149">
        <v>0</v>
      </c>
      <c r="T174" s="150">
        <f t="shared" ref="T174:T198" si="23">S174*H174</f>
        <v>0</v>
      </c>
      <c r="AR174" s="151" t="s">
        <v>201</v>
      </c>
      <c r="AT174" s="151" t="s">
        <v>435</v>
      </c>
      <c r="AU174" s="151" t="s">
        <v>153</v>
      </c>
      <c r="AY174" s="17" t="s">
        <v>145</v>
      </c>
      <c r="BE174" s="152">
        <f t="shared" ref="BE174:BE198" si="24">IF(N174="základná",J174,0)</f>
        <v>0</v>
      </c>
      <c r="BF174" s="152">
        <f t="shared" ref="BF174:BF198" si="25">IF(N174="znížená",J174,0)</f>
        <v>0</v>
      </c>
      <c r="BG174" s="152">
        <f t="shared" ref="BG174:BG198" si="26">IF(N174="zákl. prenesená",J174,0)</f>
        <v>0</v>
      </c>
      <c r="BH174" s="152">
        <f t="shared" ref="BH174:BH198" si="27">IF(N174="zníž. prenesená",J174,0)</f>
        <v>0</v>
      </c>
      <c r="BI174" s="152">
        <f t="shared" ref="BI174:BI198" si="28">IF(N174="nulová",J174,0)</f>
        <v>0</v>
      </c>
      <c r="BJ174" s="17" t="s">
        <v>153</v>
      </c>
      <c r="BK174" s="152">
        <f t="shared" ref="BK174:BK198" si="29">ROUND(I174*H174,2)</f>
        <v>0</v>
      </c>
      <c r="BL174" s="17" t="s">
        <v>152</v>
      </c>
      <c r="BM174" s="151" t="s">
        <v>1137</v>
      </c>
    </row>
    <row r="175" spans="2:65" s="1" customFormat="1" ht="16.5" customHeight="1">
      <c r="B175" s="32"/>
      <c r="C175" s="181" t="s">
        <v>834</v>
      </c>
      <c r="D175" s="181" t="s">
        <v>435</v>
      </c>
      <c r="E175" s="182" t="s">
        <v>2294</v>
      </c>
      <c r="F175" s="183" t="s">
        <v>2295</v>
      </c>
      <c r="G175" s="184" t="s">
        <v>162</v>
      </c>
      <c r="H175" s="185">
        <v>9</v>
      </c>
      <c r="I175" s="186"/>
      <c r="J175" s="187">
        <f t="shared" si="20"/>
        <v>0</v>
      </c>
      <c r="K175" s="188"/>
      <c r="L175" s="189"/>
      <c r="M175" s="190" t="s">
        <v>1</v>
      </c>
      <c r="N175" s="191" t="s">
        <v>41</v>
      </c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201</v>
      </c>
      <c r="AT175" s="151" t="s">
        <v>435</v>
      </c>
      <c r="AU175" s="151" t="s">
        <v>153</v>
      </c>
      <c r="AY175" s="17" t="s">
        <v>145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7" t="s">
        <v>153</v>
      </c>
      <c r="BK175" s="152">
        <f t="shared" si="29"/>
        <v>0</v>
      </c>
      <c r="BL175" s="17" t="s">
        <v>152</v>
      </c>
      <c r="BM175" s="151" t="s">
        <v>1143</v>
      </c>
    </row>
    <row r="176" spans="2:65" s="1" customFormat="1" ht="16.5" customHeight="1">
      <c r="B176" s="32"/>
      <c r="C176" s="181" t="s">
        <v>865</v>
      </c>
      <c r="D176" s="181" t="s">
        <v>435</v>
      </c>
      <c r="E176" s="182" t="s">
        <v>2296</v>
      </c>
      <c r="F176" s="183" t="s">
        <v>2297</v>
      </c>
      <c r="G176" s="184" t="s">
        <v>162</v>
      </c>
      <c r="H176" s="185">
        <v>33</v>
      </c>
      <c r="I176" s="186"/>
      <c r="J176" s="187">
        <f t="shared" si="20"/>
        <v>0</v>
      </c>
      <c r="K176" s="188"/>
      <c r="L176" s="189"/>
      <c r="M176" s="190" t="s">
        <v>1</v>
      </c>
      <c r="N176" s="191" t="s">
        <v>41</v>
      </c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201</v>
      </c>
      <c r="AT176" s="151" t="s">
        <v>435</v>
      </c>
      <c r="AU176" s="151" t="s">
        <v>153</v>
      </c>
      <c r="AY176" s="17" t="s">
        <v>145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7" t="s">
        <v>153</v>
      </c>
      <c r="BK176" s="152">
        <f t="shared" si="29"/>
        <v>0</v>
      </c>
      <c r="BL176" s="17" t="s">
        <v>152</v>
      </c>
      <c r="BM176" s="151" t="s">
        <v>1153</v>
      </c>
    </row>
    <row r="177" spans="2:65" s="1" customFormat="1" ht="16.5" customHeight="1">
      <c r="B177" s="32"/>
      <c r="C177" s="181" t="s">
        <v>870</v>
      </c>
      <c r="D177" s="181" t="s">
        <v>435</v>
      </c>
      <c r="E177" s="182" t="s">
        <v>2298</v>
      </c>
      <c r="F177" s="183" t="s">
        <v>2299</v>
      </c>
      <c r="G177" s="184" t="s">
        <v>162</v>
      </c>
      <c r="H177" s="185">
        <v>3</v>
      </c>
      <c r="I177" s="186"/>
      <c r="J177" s="187">
        <f t="shared" si="20"/>
        <v>0</v>
      </c>
      <c r="K177" s="188"/>
      <c r="L177" s="189"/>
      <c r="M177" s="190" t="s">
        <v>1</v>
      </c>
      <c r="N177" s="191" t="s">
        <v>41</v>
      </c>
      <c r="P177" s="149">
        <f t="shared" si="21"/>
        <v>0</v>
      </c>
      <c r="Q177" s="149">
        <v>0</v>
      </c>
      <c r="R177" s="149">
        <f t="shared" si="22"/>
        <v>0</v>
      </c>
      <c r="S177" s="149">
        <v>0</v>
      </c>
      <c r="T177" s="150">
        <f t="shared" si="23"/>
        <v>0</v>
      </c>
      <c r="AR177" s="151" t="s">
        <v>201</v>
      </c>
      <c r="AT177" s="151" t="s">
        <v>435</v>
      </c>
      <c r="AU177" s="151" t="s">
        <v>153</v>
      </c>
      <c r="AY177" s="17" t="s">
        <v>145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7" t="s">
        <v>153</v>
      </c>
      <c r="BK177" s="152">
        <f t="shared" si="29"/>
        <v>0</v>
      </c>
      <c r="BL177" s="17" t="s">
        <v>152</v>
      </c>
      <c r="BM177" s="151" t="s">
        <v>1160</v>
      </c>
    </row>
    <row r="178" spans="2:65" s="1" customFormat="1" ht="24.2" customHeight="1">
      <c r="B178" s="32"/>
      <c r="C178" s="181" t="s">
        <v>874</v>
      </c>
      <c r="D178" s="181" t="s">
        <v>435</v>
      </c>
      <c r="E178" s="182" t="s">
        <v>2300</v>
      </c>
      <c r="F178" s="183" t="s">
        <v>2301</v>
      </c>
      <c r="G178" s="184" t="s">
        <v>238</v>
      </c>
      <c r="H178" s="185">
        <v>33</v>
      </c>
      <c r="I178" s="186"/>
      <c r="J178" s="187">
        <f t="shared" si="20"/>
        <v>0</v>
      </c>
      <c r="K178" s="188"/>
      <c r="L178" s="189"/>
      <c r="M178" s="190" t="s">
        <v>1</v>
      </c>
      <c r="N178" s="191" t="s">
        <v>41</v>
      </c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201</v>
      </c>
      <c r="AT178" s="151" t="s">
        <v>435</v>
      </c>
      <c r="AU178" s="151" t="s">
        <v>153</v>
      </c>
      <c r="AY178" s="17" t="s">
        <v>145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7" t="s">
        <v>153</v>
      </c>
      <c r="BK178" s="152">
        <f t="shared" si="29"/>
        <v>0</v>
      </c>
      <c r="BL178" s="17" t="s">
        <v>152</v>
      </c>
      <c r="BM178" s="151" t="s">
        <v>1171</v>
      </c>
    </row>
    <row r="179" spans="2:65" s="1" customFormat="1" ht="16.5" customHeight="1">
      <c r="B179" s="32"/>
      <c r="C179" s="181" t="s">
        <v>878</v>
      </c>
      <c r="D179" s="181" t="s">
        <v>435</v>
      </c>
      <c r="E179" s="182" t="s">
        <v>2302</v>
      </c>
      <c r="F179" s="183" t="s">
        <v>2303</v>
      </c>
      <c r="G179" s="184" t="s">
        <v>162</v>
      </c>
      <c r="H179" s="185">
        <v>33</v>
      </c>
      <c r="I179" s="186"/>
      <c r="J179" s="187">
        <f t="shared" si="20"/>
        <v>0</v>
      </c>
      <c r="K179" s="188"/>
      <c r="L179" s="189"/>
      <c r="M179" s="190" t="s">
        <v>1</v>
      </c>
      <c r="N179" s="191" t="s">
        <v>41</v>
      </c>
      <c r="P179" s="149">
        <f t="shared" si="21"/>
        <v>0</v>
      </c>
      <c r="Q179" s="149">
        <v>0</v>
      </c>
      <c r="R179" s="149">
        <f t="shared" si="22"/>
        <v>0</v>
      </c>
      <c r="S179" s="149">
        <v>0</v>
      </c>
      <c r="T179" s="150">
        <f t="shared" si="23"/>
        <v>0</v>
      </c>
      <c r="AR179" s="151" t="s">
        <v>201</v>
      </c>
      <c r="AT179" s="151" t="s">
        <v>435</v>
      </c>
      <c r="AU179" s="151" t="s">
        <v>153</v>
      </c>
      <c r="AY179" s="17" t="s">
        <v>145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7" t="s">
        <v>153</v>
      </c>
      <c r="BK179" s="152">
        <f t="shared" si="29"/>
        <v>0</v>
      </c>
      <c r="BL179" s="17" t="s">
        <v>152</v>
      </c>
      <c r="BM179" s="151" t="s">
        <v>1184</v>
      </c>
    </row>
    <row r="180" spans="2:65" s="1" customFormat="1" ht="16.5" customHeight="1">
      <c r="B180" s="32"/>
      <c r="C180" s="181" t="s">
        <v>883</v>
      </c>
      <c r="D180" s="181" t="s">
        <v>435</v>
      </c>
      <c r="E180" s="182" t="s">
        <v>2304</v>
      </c>
      <c r="F180" s="183" t="s">
        <v>2305</v>
      </c>
      <c r="G180" s="184" t="s">
        <v>162</v>
      </c>
      <c r="H180" s="185">
        <v>5</v>
      </c>
      <c r="I180" s="186"/>
      <c r="J180" s="187">
        <f t="shared" si="20"/>
        <v>0</v>
      </c>
      <c r="K180" s="188"/>
      <c r="L180" s="189"/>
      <c r="M180" s="190" t="s">
        <v>1</v>
      </c>
      <c r="N180" s="191" t="s">
        <v>41</v>
      </c>
      <c r="P180" s="149">
        <f t="shared" si="21"/>
        <v>0</v>
      </c>
      <c r="Q180" s="149">
        <v>0</v>
      </c>
      <c r="R180" s="149">
        <f t="shared" si="22"/>
        <v>0</v>
      </c>
      <c r="S180" s="149">
        <v>0</v>
      </c>
      <c r="T180" s="150">
        <f t="shared" si="23"/>
        <v>0</v>
      </c>
      <c r="AR180" s="151" t="s">
        <v>201</v>
      </c>
      <c r="AT180" s="151" t="s">
        <v>435</v>
      </c>
      <c r="AU180" s="151" t="s">
        <v>153</v>
      </c>
      <c r="AY180" s="17" t="s">
        <v>145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7" t="s">
        <v>153</v>
      </c>
      <c r="BK180" s="152">
        <f t="shared" si="29"/>
        <v>0</v>
      </c>
      <c r="BL180" s="17" t="s">
        <v>152</v>
      </c>
      <c r="BM180" s="151" t="s">
        <v>1195</v>
      </c>
    </row>
    <row r="181" spans="2:65" s="1" customFormat="1" ht="16.5" customHeight="1">
      <c r="B181" s="32"/>
      <c r="C181" s="181" t="s">
        <v>887</v>
      </c>
      <c r="D181" s="181" t="s">
        <v>435</v>
      </c>
      <c r="E181" s="182" t="s">
        <v>2306</v>
      </c>
      <c r="F181" s="183" t="s">
        <v>2307</v>
      </c>
      <c r="G181" s="184" t="s">
        <v>162</v>
      </c>
      <c r="H181" s="185">
        <v>5</v>
      </c>
      <c r="I181" s="186"/>
      <c r="J181" s="187">
        <f t="shared" si="20"/>
        <v>0</v>
      </c>
      <c r="K181" s="188"/>
      <c r="L181" s="189"/>
      <c r="M181" s="190" t="s">
        <v>1</v>
      </c>
      <c r="N181" s="191" t="s">
        <v>41</v>
      </c>
      <c r="P181" s="149">
        <f t="shared" si="21"/>
        <v>0</v>
      </c>
      <c r="Q181" s="149">
        <v>0</v>
      </c>
      <c r="R181" s="149">
        <f t="shared" si="22"/>
        <v>0</v>
      </c>
      <c r="S181" s="149">
        <v>0</v>
      </c>
      <c r="T181" s="150">
        <f t="shared" si="23"/>
        <v>0</v>
      </c>
      <c r="AR181" s="151" t="s">
        <v>201</v>
      </c>
      <c r="AT181" s="151" t="s">
        <v>435</v>
      </c>
      <c r="AU181" s="151" t="s">
        <v>153</v>
      </c>
      <c r="AY181" s="17" t="s">
        <v>145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7" t="s">
        <v>153</v>
      </c>
      <c r="BK181" s="152">
        <f t="shared" si="29"/>
        <v>0</v>
      </c>
      <c r="BL181" s="17" t="s">
        <v>152</v>
      </c>
      <c r="BM181" s="151" t="s">
        <v>1236</v>
      </c>
    </row>
    <row r="182" spans="2:65" s="1" customFormat="1" ht="24.2" customHeight="1">
      <c r="B182" s="32"/>
      <c r="C182" s="181" t="s">
        <v>892</v>
      </c>
      <c r="D182" s="181" t="s">
        <v>435</v>
      </c>
      <c r="E182" s="182" t="s">
        <v>2308</v>
      </c>
      <c r="F182" s="183" t="s">
        <v>2309</v>
      </c>
      <c r="G182" s="184" t="s">
        <v>162</v>
      </c>
      <c r="H182" s="185">
        <v>33</v>
      </c>
      <c r="I182" s="186"/>
      <c r="J182" s="187">
        <f t="shared" si="20"/>
        <v>0</v>
      </c>
      <c r="K182" s="188"/>
      <c r="L182" s="189"/>
      <c r="M182" s="190" t="s">
        <v>1</v>
      </c>
      <c r="N182" s="191" t="s">
        <v>41</v>
      </c>
      <c r="P182" s="149">
        <f t="shared" si="21"/>
        <v>0</v>
      </c>
      <c r="Q182" s="149">
        <v>0</v>
      </c>
      <c r="R182" s="149">
        <f t="shared" si="22"/>
        <v>0</v>
      </c>
      <c r="S182" s="149">
        <v>0</v>
      </c>
      <c r="T182" s="150">
        <f t="shared" si="23"/>
        <v>0</v>
      </c>
      <c r="AR182" s="151" t="s">
        <v>201</v>
      </c>
      <c r="AT182" s="151" t="s">
        <v>435</v>
      </c>
      <c r="AU182" s="151" t="s">
        <v>153</v>
      </c>
      <c r="AY182" s="17" t="s">
        <v>145</v>
      </c>
      <c r="BE182" s="152">
        <f t="shared" si="24"/>
        <v>0</v>
      </c>
      <c r="BF182" s="152">
        <f t="shared" si="25"/>
        <v>0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7" t="s">
        <v>153</v>
      </c>
      <c r="BK182" s="152">
        <f t="shared" si="29"/>
        <v>0</v>
      </c>
      <c r="BL182" s="17" t="s">
        <v>152</v>
      </c>
      <c r="BM182" s="151" t="s">
        <v>1248</v>
      </c>
    </row>
    <row r="183" spans="2:65" s="1" customFormat="1" ht="16.5" customHeight="1">
      <c r="B183" s="32"/>
      <c r="C183" s="181" t="s">
        <v>898</v>
      </c>
      <c r="D183" s="181" t="s">
        <v>435</v>
      </c>
      <c r="E183" s="182" t="s">
        <v>2298</v>
      </c>
      <c r="F183" s="183" t="s">
        <v>2299</v>
      </c>
      <c r="G183" s="184" t="s">
        <v>162</v>
      </c>
      <c r="H183" s="185">
        <v>3</v>
      </c>
      <c r="I183" s="186"/>
      <c r="J183" s="187">
        <f t="shared" si="20"/>
        <v>0</v>
      </c>
      <c r="K183" s="188"/>
      <c r="L183" s="189"/>
      <c r="M183" s="190" t="s">
        <v>1</v>
      </c>
      <c r="N183" s="191" t="s">
        <v>41</v>
      </c>
      <c r="P183" s="149">
        <f t="shared" si="21"/>
        <v>0</v>
      </c>
      <c r="Q183" s="149">
        <v>0</v>
      </c>
      <c r="R183" s="149">
        <f t="shared" si="22"/>
        <v>0</v>
      </c>
      <c r="S183" s="149">
        <v>0</v>
      </c>
      <c r="T183" s="150">
        <f t="shared" si="23"/>
        <v>0</v>
      </c>
      <c r="AR183" s="151" t="s">
        <v>201</v>
      </c>
      <c r="AT183" s="151" t="s">
        <v>435</v>
      </c>
      <c r="AU183" s="151" t="s">
        <v>153</v>
      </c>
      <c r="AY183" s="17" t="s">
        <v>145</v>
      </c>
      <c r="BE183" s="152">
        <f t="shared" si="24"/>
        <v>0</v>
      </c>
      <c r="BF183" s="152">
        <f t="shared" si="25"/>
        <v>0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7" t="s">
        <v>153</v>
      </c>
      <c r="BK183" s="152">
        <f t="shared" si="29"/>
        <v>0</v>
      </c>
      <c r="BL183" s="17" t="s">
        <v>152</v>
      </c>
      <c r="BM183" s="151" t="s">
        <v>1264</v>
      </c>
    </row>
    <row r="184" spans="2:65" s="1" customFormat="1" ht="16.5" customHeight="1">
      <c r="B184" s="32"/>
      <c r="C184" s="181" t="s">
        <v>906</v>
      </c>
      <c r="D184" s="181" t="s">
        <v>435</v>
      </c>
      <c r="E184" s="182" t="s">
        <v>2310</v>
      </c>
      <c r="F184" s="183" t="s">
        <v>2311</v>
      </c>
      <c r="G184" s="184" t="s">
        <v>162</v>
      </c>
      <c r="H184" s="185">
        <v>33</v>
      </c>
      <c r="I184" s="186"/>
      <c r="J184" s="187">
        <f t="shared" si="20"/>
        <v>0</v>
      </c>
      <c r="K184" s="188"/>
      <c r="L184" s="189"/>
      <c r="M184" s="190" t="s">
        <v>1</v>
      </c>
      <c r="N184" s="191" t="s">
        <v>41</v>
      </c>
      <c r="P184" s="149">
        <f t="shared" si="21"/>
        <v>0</v>
      </c>
      <c r="Q184" s="149">
        <v>0</v>
      </c>
      <c r="R184" s="149">
        <f t="shared" si="22"/>
        <v>0</v>
      </c>
      <c r="S184" s="149">
        <v>0</v>
      </c>
      <c r="T184" s="150">
        <f t="shared" si="23"/>
        <v>0</v>
      </c>
      <c r="AR184" s="151" t="s">
        <v>201</v>
      </c>
      <c r="AT184" s="151" t="s">
        <v>435</v>
      </c>
      <c r="AU184" s="151" t="s">
        <v>153</v>
      </c>
      <c r="AY184" s="17" t="s">
        <v>145</v>
      </c>
      <c r="BE184" s="152">
        <f t="shared" si="24"/>
        <v>0</v>
      </c>
      <c r="BF184" s="152">
        <f t="shared" si="25"/>
        <v>0</v>
      </c>
      <c r="BG184" s="152">
        <f t="shared" si="26"/>
        <v>0</v>
      </c>
      <c r="BH184" s="152">
        <f t="shared" si="27"/>
        <v>0</v>
      </c>
      <c r="BI184" s="152">
        <f t="shared" si="28"/>
        <v>0</v>
      </c>
      <c r="BJ184" s="17" t="s">
        <v>153</v>
      </c>
      <c r="BK184" s="152">
        <f t="shared" si="29"/>
        <v>0</v>
      </c>
      <c r="BL184" s="17" t="s">
        <v>152</v>
      </c>
      <c r="BM184" s="151" t="s">
        <v>1273</v>
      </c>
    </row>
    <row r="185" spans="2:65" s="1" customFormat="1" ht="24.2" customHeight="1">
      <c r="B185" s="32"/>
      <c r="C185" s="181" t="s">
        <v>911</v>
      </c>
      <c r="D185" s="181" t="s">
        <v>435</v>
      </c>
      <c r="E185" s="182" t="s">
        <v>2312</v>
      </c>
      <c r="F185" s="183" t="s">
        <v>2313</v>
      </c>
      <c r="G185" s="184" t="s">
        <v>162</v>
      </c>
      <c r="H185" s="185">
        <v>33</v>
      </c>
      <c r="I185" s="186"/>
      <c r="J185" s="187">
        <f t="shared" si="20"/>
        <v>0</v>
      </c>
      <c r="K185" s="188"/>
      <c r="L185" s="189"/>
      <c r="M185" s="190" t="s">
        <v>1</v>
      </c>
      <c r="N185" s="191" t="s">
        <v>41</v>
      </c>
      <c r="P185" s="149">
        <f t="shared" si="21"/>
        <v>0</v>
      </c>
      <c r="Q185" s="149">
        <v>0</v>
      </c>
      <c r="R185" s="149">
        <f t="shared" si="22"/>
        <v>0</v>
      </c>
      <c r="S185" s="149">
        <v>0</v>
      </c>
      <c r="T185" s="150">
        <f t="shared" si="23"/>
        <v>0</v>
      </c>
      <c r="AR185" s="151" t="s">
        <v>201</v>
      </c>
      <c r="AT185" s="151" t="s">
        <v>435</v>
      </c>
      <c r="AU185" s="151" t="s">
        <v>153</v>
      </c>
      <c r="AY185" s="17" t="s">
        <v>145</v>
      </c>
      <c r="BE185" s="152">
        <f t="shared" si="24"/>
        <v>0</v>
      </c>
      <c r="BF185" s="152">
        <f t="shared" si="25"/>
        <v>0</v>
      </c>
      <c r="BG185" s="152">
        <f t="shared" si="26"/>
        <v>0</v>
      </c>
      <c r="BH185" s="152">
        <f t="shared" si="27"/>
        <v>0</v>
      </c>
      <c r="BI185" s="152">
        <f t="shared" si="28"/>
        <v>0</v>
      </c>
      <c r="BJ185" s="17" t="s">
        <v>153</v>
      </c>
      <c r="BK185" s="152">
        <f t="shared" si="29"/>
        <v>0</v>
      </c>
      <c r="BL185" s="17" t="s">
        <v>152</v>
      </c>
      <c r="BM185" s="151" t="s">
        <v>1332</v>
      </c>
    </row>
    <row r="186" spans="2:65" s="1" customFormat="1" ht="16.5" customHeight="1">
      <c r="B186" s="32"/>
      <c r="C186" s="181" t="s">
        <v>915</v>
      </c>
      <c r="D186" s="181" t="s">
        <v>435</v>
      </c>
      <c r="E186" s="182" t="s">
        <v>2314</v>
      </c>
      <c r="F186" s="183" t="s">
        <v>2315</v>
      </c>
      <c r="G186" s="184" t="s">
        <v>162</v>
      </c>
      <c r="H186" s="185">
        <v>1</v>
      </c>
      <c r="I186" s="186"/>
      <c r="J186" s="187">
        <f t="shared" si="20"/>
        <v>0</v>
      </c>
      <c r="K186" s="188"/>
      <c r="L186" s="189"/>
      <c r="M186" s="190" t="s">
        <v>1</v>
      </c>
      <c r="N186" s="191" t="s">
        <v>41</v>
      </c>
      <c r="P186" s="149">
        <f t="shared" si="21"/>
        <v>0</v>
      </c>
      <c r="Q186" s="149">
        <v>0</v>
      </c>
      <c r="R186" s="149">
        <f t="shared" si="22"/>
        <v>0</v>
      </c>
      <c r="S186" s="149">
        <v>0</v>
      </c>
      <c r="T186" s="150">
        <f t="shared" si="23"/>
        <v>0</v>
      </c>
      <c r="AR186" s="151" t="s">
        <v>201</v>
      </c>
      <c r="AT186" s="151" t="s">
        <v>435</v>
      </c>
      <c r="AU186" s="151" t="s">
        <v>153</v>
      </c>
      <c r="AY186" s="17" t="s">
        <v>145</v>
      </c>
      <c r="BE186" s="152">
        <f t="shared" si="24"/>
        <v>0</v>
      </c>
      <c r="BF186" s="152">
        <f t="shared" si="25"/>
        <v>0</v>
      </c>
      <c r="BG186" s="152">
        <f t="shared" si="26"/>
        <v>0</v>
      </c>
      <c r="BH186" s="152">
        <f t="shared" si="27"/>
        <v>0</v>
      </c>
      <c r="BI186" s="152">
        <f t="shared" si="28"/>
        <v>0</v>
      </c>
      <c r="BJ186" s="17" t="s">
        <v>153</v>
      </c>
      <c r="BK186" s="152">
        <f t="shared" si="29"/>
        <v>0</v>
      </c>
      <c r="BL186" s="17" t="s">
        <v>152</v>
      </c>
      <c r="BM186" s="151" t="s">
        <v>1343</v>
      </c>
    </row>
    <row r="187" spans="2:65" s="1" customFormat="1" ht="16.5" customHeight="1">
      <c r="B187" s="32"/>
      <c r="C187" s="181" t="s">
        <v>922</v>
      </c>
      <c r="D187" s="181" t="s">
        <v>435</v>
      </c>
      <c r="E187" s="182" t="s">
        <v>2316</v>
      </c>
      <c r="F187" s="183" t="s">
        <v>2317</v>
      </c>
      <c r="G187" s="184" t="s">
        <v>162</v>
      </c>
      <c r="H187" s="185">
        <v>1</v>
      </c>
      <c r="I187" s="186"/>
      <c r="J187" s="187">
        <f t="shared" si="20"/>
        <v>0</v>
      </c>
      <c r="K187" s="188"/>
      <c r="L187" s="189"/>
      <c r="M187" s="190" t="s">
        <v>1</v>
      </c>
      <c r="N187" s="191" t="s">
        <v>41</v>
      </c>
      <c r="P187" s="149">
        <f t="shared" si="21"/>
        <v>0</v>
      </c>
      <c r="Q187" s="149">
        <v>0</v>
      </c>
      <c r="R187" s="149">
        <f t="shared" si="22"/>
        <v>0</v>
      </c>
      <c r="S187" s="149">
        <v>0</v>
      </c>
      <c r="T187" s="150">
        <f t="shared" si="23"/>
        <v>0</v>
      </c>
      <c r="AR187" s="151" t="s">
        <v>201</v>
      </c>
      <c r="AT187" s="151" t="s">
        <v>435</v>
      </c>
      <c r="AU187" s="151" t="s">
        <v>153</v>
      </c>
      <c r="AY187" s="17" t="s">
        <v>145</v>
      </c>
      <c r="BE187" s="152">
        <f t="shared" si="24"/>
        <v>0</v>
      </c>
      <c r="BF187" s="152">
        <f t="shared" si="25"/>
        <v>0</v>
      </c>
      <c r="BG187" s="152">
        <f t="shared" si="26"/>
        <v>0</v>
      </c>
      <c r="BH187" s="152">
        <f t="shared" si="27"/>
        <v>0</v>
      </c>
      <c r="BI187" s="152">
        <f t="shared" si="28"/>
        <v>0</v>
      </c>
      <c r="BJ187" s="17" t="s">
        <v>153</v>
      </c>
      <c r="BK187" s="152">
        <f t="shared" si="29"/>
        <v>0</v>
      </c>
      <c r="BL187" s="17" t="s">
        <v>152</v>
      </c>
      <c r="BM187" s="151" t="s">
        <v>1352</v>
      </c>
    </row>
    <row r="188" spans="2:65" s="1" customFormat="1" ht="16.5" customHeight="1">
      <c r="B188" s="32"/>
      <c r="C188" s="181" t="s">
        <v>931</v>
      </c>
      <c r="D188" s="181" t="s">
        <v>435</v>
      </c>
      <c r="E188" s="182" t="s">
        <v>2318</v>
      </c>
      <c r="F188" s="183" t="s">
        <v>2319</v>
      </c>
      <c r="G188" s="184" t="s">
        <v>162</v>
      </c>
      <c r="H188" s="185">
        <v>1</v>
      </c>
      <c r="I188" s="186"/>
      <c r="J188" s="187">
        <f t="shared" si="20"/>
        <v>0</v>
      </c>
      <c r="K188" s="188"/>
      <c r="L188" s="189"/>
      <c r="M188" s="190" t="s">
        <v>1</v>
      </c>
      <c r="N188" s="191" t="s">
        <v>41</v>
      </c>
      <c r="P188" s="149">
        <f t="shared" si="21"/>
        <v>0</v>
      </c>
      <c r="Q188" s="149">
        <v>0</v>
      </c>
      <c r="R188" s="149">
        <f t="shared" si="22"/>
        <v>0</v>
      </c>
      <c r="S188" s="149">
        <v>0</v>
      </c>
      <c r="T188" s="150">
        <f t="shared" si="23"/>
        <v>0</v>
      </c>
      <c r="AR188" s="151" t="s">
        <v>201</v>
      </c>
      <c r="AT188" s="151" t="s">
        <v>435</v>
      </c>
      <c r="AU188" s="151" t="s">
        <v>153</v>
      </c>
      <c r="AY188" s="17" t="s">
        <v>145</v>
      </c>
      <c r="BE188" s="152">
        <f t="shared" si="24"/>
        <v>0</v>
      </c>
      <c r="BF188" s="152">
        <f t="shared" si="25"/>
        <v>0</v>
      </c>
      <c r="BG188" s="152">
        <f t="shared" si="26"/>
        <v>0</v>
      </c>
      <c r="BH188" s="152">
        <f t="shared" si="27"/>
        <v>0</v>
      </c>
      <c r="BI188" s="152">
        <f t="shared" si="28"/>
        <v>0</v>
      </c>
      <c r="BJ188" s="17" t="s">
        <v>153</v>
      </c>
      <c r="BK188" s="152">
        <f t="shared" si="29"/>
        <v>0</v>
      </c>
      <c r="BL188" s="17" t="s">
        <v>152</v>
      </c>
      <c r="BM188" s="151" t="s">
        <v>1362</v>
      </c>
    </row>
    <row r="189" spans="2:65" s="1" customFormat="1" ht="16.5" customHeight="1">
      <c r="B189" s="32"/>
      <c r="C189" s="181" t="s">
        <v>935</v>
      </c>
      <c r="D189" s="181" t="s">
        <v>435</v>
      </c>
      <c r="E189" s="182" t="s">
        <v>2320</v>
      </c>
      <c r="F189" s="183" t="s">
        <v>2321</v>
      </c>
      <c r="G189" s="184" t="s">
        <v>162</v>
      </c>
      <c r="H189" s="185">
        <v>1</v>
      </c>
      <c r="I189" s="186"/>
      <c r="J189" s="187">
        <f t="shared" si="20"/>
        <v>0</v>
      </c>
      <c r="K189" s="188"/>
      <c r="L189" s="189"/>
      <c r="M189" s="190" t="s">
        <v>1</v>
      </c>
      <c r="N189" s="191" t="s">
        <v>41</v>
      </c>
      <c r="P189" s="149">
        <f t="shared" si="21"/>
        <v>0</v>
      </c>
      <c r="Q189" s="149">
        <v>0</v>
      </c>
      <c r="R189" s="149">
        <f t="shared" si="22"/>
        <v>0</v>
      </c>
      <c r="S189" s="149">
        <v>0</v>
      </c>
      <c r="T189" s="150">
        <f t="shared" si="23"/>
        <v>0</v>
      </c>
      <c r="AR189" s="151" t="s">
        <v>201</v>
      </c>
      <c r="AT189" s="151" t="s">
        <v>435</v>
      </c>
      <c r="AU189" s="151" t="s">
        <v>153</v>
      </c>
      <c r="AY189" s="17" t="s">
        <v>145</v>
      </c>
      <c r="BE189" s="152">
        <f t="shared" si="24"/>
        <v>0</v>
      </c>
      <c r="BF189" s="152">
        <f t="shared" si="25"/>
        <v>0</v>
      </c>
      <c r="BG189" s="152">
        <f t="shared" si="26"/>
        <v>0</v>
      </c>
      <c r="BH189" s="152">
        <f t="shared" si="27"/>
        <v>0</v>
      </c>
      <c r="BI189" s="152">
        <f t="shared" si="28"/>
        <v>0</v>
      </c>
      <c r="BJ189" s="17" t="s">
        <v>153</v>
      </c>
      <c r="BK189" s="152">
        <f t="shared" si="29"/>
        <v>0</v>
      </c>
      <c r="BL189" s="17" t="s">
        <v>152</v>
      </c>
      <c r="BM189" s="151" t="s">
        <v>1375</v>
      </c>
    </row>
    <row r="190" spans="2:65" s="1" customFormat="1" ht="16.5" customHeight="1">
      <c r="B190" s="32"/>
      <c r="C190" s="181" t="s">
        <v>944</v>
      </c>
      <c r="D190" s="181" t="s">
        <v>435</v>
      </c>
      <c r="E190" s="182" t="s">
        <v>2322</v>
      </c>
      <c r="F190" s="183" t="s">
        <v>2323</v>
      </c>
      <c r="G190" s="184" t="s">
        <v>162</v>
      </c>
      <c r="H190" s="185">
        <v>1</v>
      </c>
      <c r="I190" s="186"/>
      <c r="J190" s="187">
        <f t="shared" si="20"/>
        <v>0</v>
      </c>
      <c r="K190" s="188"/>
      <c r="L190" s="189"/>
      <c r="M190" s="190" t="s">
        <v>1</v>
      </c>
      <c r="N190" s="191" t="s">
        <v>41</v>
      </c>
      <c r="P190" s="149">
        <f t="shared" si="21"/>
        <v>0</v>
      </c>
      <c r="Q190" s="149">
        <v>0</v>
      </c>
      <c r="R190" s="149">
        <f t="shared" si="22"/>
        <v>0</v>
      </c>
      <c r="S190" s="149">
        <v>0</v>
      </c>
      <c r="T190" s="150">
        <f t="shared" si="23"/>
        <v>0</v>
      </c>
      <c r="AR190" s="151" t="s">
        <v>201</v>
      </c>
      <c r="AT190" s="151" t="s">
        <v>435</v>
      </c>
      <c r="AU190" s="151" t="s">
        <v>153</v>
      </c>
      <c r="AY190" s="17" t="s">
        <v>145</v>
      </c>
      <c r="BE190" s="152">
        <f t="shared" si="24"/>
        <v>0</v>
      </c>
      <c r="BF190" s="152">
        <f t="shared" si="25"/>
        <v>0</v>
      </c>
      <c r="BG190" s="152">
        <f t="shared" si="26"/>
        <v>0</v>
      </c>
      <c r="BH190" s="152">
        <f t="shared" si="27"/>
        <v>0</v>
      </c>
      <c r="BI190" s="152">
        <f t="shared" si="28"/>
        <v>0</v>
      </c>
      <c r="BJ190" s="17" t="s">
        <v>153</v>
      </c>
      <c r="BK190" s="152">
        <f t="shared" si="29"/>
        <v>0</v>
      </c>
      <c r="BL190" s="17" t="s">
        <v>152</v>
      </c>
      <c r="BM190" s="151" t="s">
        <v>1523</v>
      </c>
    </row>
    <row r="191" spans="2:65" s="1" customFormat="1" ht="16.5" customHeight="1">
      <c r="B191" s="32"/>
      <c r="C191" s="181" t="s">
        <v>948</v>
      </c>
      <c r="D191" s="181" t="s">
        <v>435</v>
      </c>
      <c r="E191" s="182" t="s">
        <v>2324</v>
      </c>
      <c r="F191" s="183" t="s">
        <v>2325</v>
      </c>
      <c r="G191" s="184" t="s">
        <v>162</v>
      </c>
      <c r="H191" s="185">
        <v>2</v>
      </c>
      <c r="I191" s="186"/>
      <c r="J191" s="187">
        <f t="shared" si="20"/>
        <v>0</v>
      </c>
      <c r="K191" s="188"/>
      <c r="L191" s="189"/>
      <c r="M191" s="190" t="s">
        <v>1</v>
      </c>
      <c r="N191" s="191" t="s">
        <v>41</v>
      </c>
      <c r="P191" s="149">
        <f t="shared" si="21"/>
        <v>0</v>
      </c>
      <c r="Q191" s="149">
        <v>0</v>
      </c>
      <c r="R191" s="149">
        <f t="shared" si="22"/>
        <v>0</v>
      </c>
      <c r="S191" s="149">
        <v>0</v>
      </c>
      <c r="T191" s="150">
        <f t="shared" si="23"/>
        <v>0</v>
      </c>
      <c r="AR191" s="151" t="s">
        <v>201</v>
      </c>
      <c r="AT191" s="151" t="s">
        <v>435</v>
      </c>
      <c r="AU191" s="151" t="s">
        <v>153</v>
      </c>
      <c r="AY191" s="17" t="s">
        <v>145</v>
      </c>
      <c r="BE191" s="152">
        <f t="shared" si="24"/>
        <v>0</v>
      </c>
      <c r="BF191" s="152">
        <f t="shared" si="25"/>
        <v>0</v>
      </c>
      <c r="BG191" s="152">
        <f t="shared" si="26"/>
        <v>0</v>
      </c>
      <c r="BH191" s="152">
        <f t="shared" si="27"/>
        <v>0</v>
      </c>
      <c r="BI191" s="152">
        <f t="shared" si="28"/>
        <v>0</v>
      </c>
      <c r="BJ191" s="17" t="s">
        <v>153</v>
      </c>
      <c r="BK191" s="152">
        <f t="shared" si="29"/>
        <v>0</v>
      </c>
      <c r="BL191" s="17" t="s">
        <v>152</v>
      </c>
      <c r="BM191" s="151" t="s">
        <v>1526</v>
      </c>
    </row>
    <row r="192" spans="2:65" s="1" customFormat="1" ht="16.5" customHeight="1">
      <c r="B192" s="32"/>
      <c r="C192" s="181" t="s">
        <v>953</v>
      </c>
      <c r="D192" s="181" t="s">
        <v>435</v>
      </c>
      <c r="E192" s="182" t="s">
        <v>2326</v>
      </c>
      <c r="F192" s="183" t="s">
        <v>2327</v>
      </c>
      <c r="G192" s="184" t="s">
        <v>162</v>
      </c>
      <c r="H192" s="185">
        <v>1</v>
      </c>
      <c r="I192" s="186"/>
      <c r="J192" s="187">
        <f t="shared" si="20"/>
        <v>0</v>
      </c>
      <c r="K192" s="188"/>
      <c r="L192" s="189"/>
      <c r="M192" s="190" t="s">
        <v>1</v>
      </c>
      <c r="N192" s="191" t="s">
        <v>41</v>
      </c>
      <c r="P192" s="149">
        <f t="shared" si="21"/>
        <v>0</v>
      </c>
      <c r="Q192" s="149">
        <v>0</v>
      </c>
      <c r="R192" s="149">
        <f t="shared" si="22"/>
        <v>0</v>
      </c>
      <c r="S192" s="149">
        <v>0</v>
      </c>
      <c r="T192" s="150">
        <f t="shared" si="23"/>
        <v>0</v>
      </c>
      <c r="AR192" s="151" t="s">
        <v>201</v>
      </c>
      <c r="AT192" s="151" t="s">
        <v>435</v>
      </c>
      <c r="AU192" s="151" t="s">
        <v>153</v>
      </c>
      <c r="AY192" s="17" t="s">
        <v>145</v>
      </c>
      <c r="BE192" s="152">
        <f t="shared" si="24"/>
        <v>0</v>
      </c>
      <c r="BF192" s="152">
        <f t="shared" si="25"/>
        <v>0</v>
      </c>
      <c r="BG192" s="152">
        <f t="shared" si="26"/>
        <v>0</v>
      </c>
      <c r="BH192" s="152">
        <f t="shared" si="27"/>
        <v>0</v>
      </c>
      <c r="BI192" s="152">
        <f t="shared" si="28"/>
        <v>0</v>
      </c>
      <c r="BJ192" s="17" t="s">
        <v>153</v>
      </c>
      <c r="BK192" s="152">
        <f t="shared" si="29"/>
        <v>0</v>
      </c>
      <c r="BL192" s="17" t="s">
        <v>152</v>
      </c>
      <c r="BM192" s="151" t="s">
        <v>1529</v>
      </c>
    </row>
    <row r="193" spans="2:65" s="1" customFormat="1" ht="21.75" customHeight="1">
      <c r="B193" s="32"/>
      <c r="C193" s="181" t="s">
        <v>959</v>
      </c>
      <c r="D193" s="181" t="s">
        <v>435</v>
      </c>
      <c r="E193" s="182" t="s">
        <v>2328</v>
      </c>
      <c r="F193" s="183" t="s">
        <v>2329</v>
      </c>
      <c r="G193" s="184" t="s">
        <v>162</v>
      </c>
      <c r="H193" s="185">
        <v>1</v>
      </c>
      <c r="I193" s="186"/>
      <c r="J193" s="187">
        <f t="shared" si="20"/>
        <v>0</v>
      </c>
      <c r="K193" s="188"/>
      <c r="L193" s="189"/>
      <c r="M193" s="190" t="s">
        <v>1</v>
      </c>
      <c r="N193" s="191" t="s">
        <v>41</v>
      </c>
      <c r="P193" s="149">
        <f t="shared" si="21"/>
        <v>0</v>
      </c>
      <c r="Q193" s="149">
        <v>0</v>
      </c>
      <c r="R193" s="149">
        <f t="shared" si="22"/>
        <v>0</v>
      </c>
      <c r="S193" s="149">
        <v>0</v>
      </c>
      <c r="T193" s="150">
        <f t="shared" si="23"/>
        <v>0</v>
      </c>
      <c r="AR193" s="151" t="s">
        <v>201</v>
      </c>
      <c r="AT193" s="151" t="s">
        <v>435</v>
      </c>
      <c r="AU193" s="151" t="s">
        <v>153</v>
      </c>
      <c r="AY193" s="17" t="s">
        <v>145</v>
      </c>
      <c r="BE193" s="152">
        <f t="shared" si="24"/>
        <v>0</v>
      </c>
      <c r="BF193" s="152">
        <f t="shared" si="25"/>
        <v>0</v>
      </c>
      <c r="BG193" s="152">
        <f t="shared" si="26"/>
        <v>0</v>
      </c>
      <c r="BH193" s="152">
        <f t="shared" si="27"/>
        <v>0</v>
      </c>
      <c r="BI193" s="152">
        <f t="shared" si="28"/>
        <v>0</v>
      </c>
      <c r="BJ193" s="17" t="s">
        <v>153</v>
      </c>
      <c r="BK193" s="152">
        <f t="shared" si="29"/>
        <v>0</v>
      </c>
      <c r="BL193" s="17" t="s">
        <v>152</v>
      </c>
      <c r="BM193" s="151" t="s">
        <v>1532</v>
      </c>
    </row>
    <row r="194" spans="2:65" s="1" customFormat="1" ht="16.5" customHeight="1">
      <c r="B194" s="32"/>
      <c r="C194" s="181" t="s">
        <v>965</v>
      </c>
      <c r="D194" s="181" t="s">
        <v>435</v>
      </c>
      <c r="E194" s="182" t="s">
        <v>2330</v>
      </c>
      <c r="F194" s="183" t="s">
        <v>2331</v>
      </c>
      <c r="G194" s="184" t="s">
        <v>162</v>
      </c>
      <c r="H194" s="185">
        <v>1</v>
      </c>
      <c r="I194" s="186"/>
      <c r="J194" s="187">
        <f t="shared" si="20"/>
        <v>0</v>
      </c>
      <c r="K194" s="188"/>
      <c r="L194" s="189"/>
      <c r="M194" s="190" t="s">
        <v>1</v>
      </c>
      <c r="N194" s="191" t="s">
        <v>41</v>
      </c>
      <c r="P194" s="149">
        <f t="shared" si="21"/>
        <v>0</v>
      </c>
      <c r="Q194" s="149">
        <v>0</v>
      </c>
      <c r="R194" s="149">
        <f t="shared" si="22"/>
        <v>0</v>
      </c>
      <c r="S194" s="149">
        <v>0</v>
      </c>
      <c r="T194" s="150">
        <f t="shared" si="23"/>
        <v>0</v>
      </c>
      <c r="AR194" s="151" t="s">
        <v>201</v>
      </c>
      <c r="AT194" s="151" t="s">
        <v>435</v>
      </c>
      <c r="AU194" s="151" t="s">
        <v>153</v>
      </c>
      <c r="AY194" s="17" t="s">
        <v>145</v>
      </c>
      <c r="BE194" s="152">
        <f t="shared" si="24"/>
        <v>0</v>
      </c>
      <c r="BF194" s="152">
        <f t="shared" si="25"/>
        <v>0</v>
      </c>
      <c r="BG194" s="152">
        <f t="shared" si="26"/>
        <v>0</v>
      </c>
      <c r="BH194" s="152">
        <f t="shared" si="27"/>
        <v>0</v>
      </c>
      <c r="BI194" s="152">
        <f t="shared" si="28"/>
        <v>0</v>
      </c>
      <c r="BJ194" s="17" t="s">
        <v>153</v>
      </c>
      <c r="BK194" s="152">
        <f t="shared" si="29"/>
        <v>0</v>
      </c>
      <c r="BL194" s="17" t="s">
        <v>152</v>
      </c>
      <c r="BM194" s="151" t="s">
        <v>1535</v>
      </c>
    </row>
    <row r="195" spans="2:65" s="1" customFormat="1" ht="16.5" customHeight="1">
      <c r="B195" s="32"/>
      <c r="C195" s="181" t="s">
        <v>969</v>
      </c>
      <c r="D195" s="181" t="s">
        <v>435</v>
      </c>
      <c r="E195" s="182" t="s">
        <v>2332</v>
      </c>
      <c r="F195" s="183" t="s">
        <v>2333</v>
      </c>
      <c r="G195" s="184" t="s">
        <v>162</v>
      </c>
      <c r="H195" s="185">
        <v>1</v>
      </c>
      <c r="I195" s="186"/>
      <c r="J195" s="187">
        <f t="shared" si="20"/>
        <v>0</v>
      </c>
      <c r="K195" s="188"/>
      <c r="L195" s="189"/>
      <c r="M195" s="190" t="s">
        <v>1</v>
      </c>
      <c r="N195" s="191" t="s">
        <v>41</v>
      </c>
      <c r="P195" s="149">
        <f t="shared" si="21"/>
        <v>0</v>
      </c>
      <c r="Q195" s="149">
        <v>0</v>
      </c>
      <c r="R195" s="149">
        <f t="shared" si="22"/>
        <v>0</v>
      </c>
      <c r="S195" s="149">
        <v>0</v>
      </c>
      <c r="T195" s="150">
        <f t="shared" si="23"/>
        <v>0</v>
      </c>
      <c r="AR195" s="151" t="s">
        <v>201</v>
      </c>
      <c r="AT195" s="151" t="s">
        <v>435</v>
      </c>
      <c r="AU195" s="151" t="s">
        <v>153</v>
      </c>
      <c r="AY195" s="17" t="s">
        <v>145</v>
      </c>
      <c r="BE195" s="152">
        <f t="shared" si="24"/>
        <v>0</v>
      </c>
      <c r="BF195" s="152">
        <f t="shared" si="25"/>
        <v>0</v>
      </c>
      <c r="BG195" s="152">
        <f t="shared" si="26"/>
        <v>0</v>
      </c>
      <c r="BH195" s="152">
        <f t="shared" si="27"/>
        <v>0</v>
      </c>
      <c r="BI195" s="152">
        <f t="shared" si="28"/>
        <v>0</v>
      </c>
      <c r="BJ195" s="17" t="s">
        <v>153</v>
      </c>
      <c r="BK195" s="152">
        <f t="shared" si="29"/>
        <v>0</v>
      </c>
      <c r="BL195" s="17" t="s">
        <v>152</v>
      </c>
      <c r="BM195" s="151" t="s">
        <v>1538</v>
      </c>
    </row>
    <row r="196" spans="2:65" s="1" customFormat="1" ht="16.5" customHeight="1">
      <c r="B196" s="32"/>
      <c r="C196" s="181" t="s">
        <v>973</v>
      </c>
      <c r="D196" s="181" t="s">
        <v>435</v>
      </c>
      <c r="E196" s="182" t="s">
        <v>2334</v>
      </c>
      <c r="F196" s="183" t="s">
        <v>2335</v>
      </c>
      <c r="G196" s="184" t="s">
        <v>162</v>
      </c>
      <c r="H196" s="185">
        <v>1</v>
      </c>
      <c r="I196" s="186"/>
      <c r="J196" s="187">
        <f t="shared" si="20"/>
        <v>0</v>
      </c>
      <c r="K196" s="188"/>
      <c r="L196" s="189"/>
      <c r="M196" s="190" t="s">
        <v>1</v>
      </c>
      <c r="N196" s="191" t="s">
        <v>41</v>
      </c>
      <c r="P196" s="149">
        <f t="shared" si="21"/>
        <v>0</v>
      </c>
      <c r="Q196" s="149">
        <v>0</v>
      </c>
      <c r="R196" s="149">
        <f t="shared" si="22"/>
        <v>0</v>
      </c>
      <c r="S196" s="149">
        <v>0</v>
      </c>
      <c r="T196" s="150">
        <f t="shared" si="23"/>
        <v>0</v>
      </c>
      <c r="AR196" s="151" t="s">
        <v>201</v>
      </c>
      <c r="AT196" s="151" t="s">
        <v>435</v>
      </c>
      <c r="AU196" s="151" t="s">
        <v>153</v>
      </c>
      <c r="AY196" s="17" t="s">
        <v>145</v>
      </c>
      <c r="BE196" s="152">
        <f t="shared" si="24"/>
        <v>0</v>
      </c>
      <c r="BF196" s="152">
        <f t="shared" si="25"/>
        <v>0</v>
      </c>
      <c r="BG196" s="152">
        <f t="shared" si="26"/>
        <v>0</v>
      </c>
      <c r="BH196" s="152">
        <f t="shared" si="27"/>
        <v>0</v>
      </c>
      <c r="BI196" s="152">
        <f t="shared" si="28"/>
        <v>0</v>
      </c>
      <c r="BJ196" s="17" t="s">
        <v>153</v>
      </c>
      <c r="BK196" s="152">
        <f t="shared" si="29"/>
        <v>0</v>
      </c>
      <c r="BL196" s="17" t="s">
        <v>152</v>
      </c>
      <c r="BM196" s="151" t="s">
        <v>1541</v>
      </c>
    </row>
    <row r="197" spans="2:65" s="1" customFormat="1" ht="24.2" customHeight="1">
      <c r="B197" s="32"/>
      <c r="C197" s="181" t="s">
        <v>980</v>
      </c>
      <c r="D197" s="181" t="s">
        <v>435</v>
      </c>
      <c r="E197" s="182" t="s">
        <v>2336</v>
      </c>
      <c r="F197" s="183" t="s">
        <v>2337</v>
      </c>
      <c r="G197" s="184" t="s">
        <v>162</v>
      </c>
      <c r="H197" s="185">
        <v>2</v>
      </c>
      <c r="I197" s="186"/>
      <c r="J197" s="187">
        <f t="shared" si="20"/>
        <v>0</v>
      </c>
      <c r="K197" s="188"/>
      <c r="L197" s="189"/>
      <c r="M197" s="190" t="s">
        <v>1</v>
      </c>
      <c r="N197" s="191" t="s">
        <v>41</v>
      </c>
      <c r="P197" s="149">
        <f t="shared" si="21"/>
        <v>0</v>
      </c>
      <c r="Q197" s="149">
        <v>0</v>
      </c>
      <c r="R197" s="149">
        <f t="shared" si="22"/>
        <v>0</v>
      </c>
      <c r="S197" s="149">
        <v>0</v>
      </c>
      <c r="T197" s="150">
        <f t="shared" si="23"/>
        <v>0</v>
      </c>
      <c r="AR197" s="151" t="s">
        <v>201</v>
      </c>
      <c r="AT197" s="151" t="s">
        <v>435</v>
      </c>
      <c r="AU197" s="151" t="s">
        <v>153</v>
      </c>
      <c r="AY197" s="17" t="s">
        <v>145</v>
      </c>
      <c r="BE197" s="152">
        <f t="shared" si="24"/>
        <v>0</v>
      </c>
      <c r="BF197" s="152">
        <f t="shared" si="25"/>
        <v>0</v>
      </c>
      <c r="BG197" s="152">
        <f t="shared" si="26"/>
        <v>0</v>
      </c>
      <c r="BH197" s="152">
        <f t="shared" si="27"/>
        <v>0</v>
      </c>
      <c r="BI197" s="152">
        <f t="shared" si="28"/>
        <v>0</v>
      </c>
      <c r="BJ197" s="17" t="s">
        <v>153</v>
      </c>
      <c r="BK197" s="152">
        <f t="shared" si="29"/>
        <v>0</v>
      </c>
      <c r="BL197" s="17" t="s">
        <v>152</v>
      </c>
      <c r="BM197" s="151" t="s">
        <v>1544</v>
      </c>
    </row>
    <row r="198" spans="2:65" s="1" customFormat="1" ht="16.5" customHeight="1">
      <c r="B198" s="32"/>
      <c r="C198" s="181" t="s">
        <v>984</v>
      </c>
      <c r="D198" s="181" t="s">
        <v>435</v>
      </c>
      <c r="E198" s="182" t="s">
        <v>2338</v>
      </c>
      <c r="F198" s="183" t="s">
        <v>2339</v>
      </c>
      <c r="G198" s="184" t="s">
        <v>162</v>
      </c>
      <c r="H198" s="185">
        <v>1</v>
      </c>
      <c r="I198" s="186"/>
      <c r="J198" s="187">
        <f t="shared" si="20"/>
        <v>0</v>
      </c>
      <c r="K198" s="188"/>
      <c r="L198" s="189"/>
      <c r="M198" s="190" t="s">
        <v>1</v>
      </c>
      <c r="N198" s="191" t="s">
        <v>41</v>
      </c>
      <c r="P198" s="149">
        <f t="shared" si="21"/>
        <v>0</v>
      </c>
      <c r="Q198" s="149">
        <v>0</v>
      </c>
      <c r="R198" s="149">
        <f t="shared" si="22"/>
        <v>0</v>
      </c>
      <c r="S198" s="149">
        <v>0</v>
      </c>
      <c r="T198" s="150">
        <f t="shared" si="23"/>
        <v>0</v>
      </c>
      <c r="AR198" s="151" t="s">
        <v>201</v>
      </c>
      <c r="AT198" s="151" t="s">
        <v>435</v>
      </c>
      <c r="AU198" s="151" t="s">
        <v>153</v>
      </c>
      <c r="AY198" s="17" t="s">
        <v>145</v>
      </c>
      <c r="BE198" s="152">
        <f t="shared" si="24"/>
        <v>0</v>
      </c>
      <c r="BF198" s="152">
        <f t="shared" si="25"/>
        <v>0</v>
      </c>
      <c r="BG198" s="152">
        <f t="shared" si="26"/>
        <v>0</v>
      </c>
      <c r="BH198" s="152">
        <f t="shared" si="27"/>
        <v>0</v>
      </c>
      <c r="BI198" s="152">
        <f t="shared" si="28"/>
        <v>0</v>
      </c>
      <c r="BJ198" s="17" t="s">
        <v>153</v>
      </c>
      <c r="BK198" s="152">
        <f t="shared" si="29"/>
        <v>0</v>
      </c>
      <c r="BL198" s="17" t="s">
        <v>152</v>
      </c>
      <c r="BM198" s="151" t="s">
        <v>1547</v>
      </c>
    </row>
    <row r="199" spans="2:65" s="11" customFormat="1" ht="25.9" customHeight="1">
      <c r="B199" s="127"/>
      <c r="D199" s="128" t="s">
        <v>74</v>
      </c>
      <c r="E199" s="129" t="s">
        <v>1877</v>
      </c>
      <c r="F199" s="129" t="s">
        <v>2177</v>
      </c>
      <c r="I199" s="130"/>
      <c r="J199" s="131">
        <f>BK199</f>
        <v>0</v>
      </c>
      <c r="L199" s="127"/>
      <c r="M199" s="132"/>
      <c r="P199" s="133">
        <f>SUM(P200:P207)</f>
        <v>0</v>
      </c>
      <c r="R199" s="133">
        <f>SUM(R200:R207)</f>
        <v>0</v>
      </c>
      <c r="T199" s="134">
        <f>SUM(T200:T207)</f>
        <v>0</v>
      </c>
      <c r="AR199" s="128" t="s">
        <v>83</v>
      </c>
      <c r="AT199" s="135" t="s">
        <v>74</v>
      </c>
      <c r="AU199" s="135" t="s">
        <v>75</v>
      </c>
      <c r="AY199" s="128" t="s">
        <v>145</v>
      </c>
      <c r="BK199" s="136">
        <f>SUM(BK200:BK207)</f>
        <v>0</v>
      </c>
    </row>
    <row r="200" spans="2:65" s="1" customFormat="1" ht="16.5" customHeight="1">
      <c r="B200" s="32"/>
      <c r="C200" s="139" t="s">
        <v>990</v>
      </c>
      <c r="D200" s="139" t="s">
        <v>148</v>
      </c>
      <c r="E200" s="140" t="s">
        <v>2179</v>
      </c>
      <c r="F200" s="141" t="s">
        <v>2180</v>
      </c>
      <c r="G200" s="142" t="s">
        <v>2171</v>
      </c>
      <c r="H200" s="143">
        <v>8</v>
      </c>
      <c r="I200" s="144"/>
      <c r="J200" s="145">
        <f t="shared" ref="J200:J207" si="30">ROUND(I200*H200,2)</f>
        <v>0</v>
      </c>
      <c r="K200" s="146"/>
      <c r="L200" s="32"/>
      <c r="M200" s="147" t="s">
        <v>1</v>
      </c>
      <c r="N200" s="148" t="s">
        <v>41</v>
      </c>
      <c r="P200" s="149">
        <f t="shared" ref="P200:P207" si="31">O200*H200</f>
        <v>0</v>
      </c>
      <c r="Q200" s="149">
        <v>0</v>
      </c>
      <c r="R200" s="149">
        <f t="shared" ref="R200:R207" si="32">Q200*H200</f>
        <v>0</v>
      </c>
      <c r="S200" s="149">
        <v>0</v>
      </c>
      <c r="T200" s="150">
        <f t="shared" ref="T200:T207" si="33">S200*H200</f>
        <v>0</v>
      </c>
      <c r="AR200" s="151" t="s">
        <v>152</v>
      </c>
      <c r="AT200" s="151" t="s">
        <v>148</v>
      </c>
      <c r="AU200" s="151" t="s">
        <v>83</v>
      </c>
      <c r="AY200" s="17" t="s">
        <v>145</v>
      </c>
      <c r="BE200" s="152">
        <f t="shared" ref="BE200:BE207" si="34">IF(N200="základná",J200,0)</f>
        <v>0</v>
      </c>
      <c r="BF200" s="152">
        <f t="shared" ref="BF200:BF207" si="35">IF(N200="znížená",J200,0)</f>
        <v>0</v>
      </c>
      <c r="BG200" s="152">
        <f t="shared" ref="BG200:BG207" si="36">IF(N200="zákl. prenesená",J200,0)</f>
        <v>0</v>
      </c>
      <c r="BH200" s="152">
        <f t="shared" ref="BH200:BH207" si="37">IF(N200="zníž. prenesená",J200,0)</f>
        <v>0</v>
      </c>
      <c r="BI200" s="152">
        <f t="shared" ref="BI200:BI207" si="38">IF(N200="nulová",J200,0)</f>
        <v>0</v>
      </c>
      <c r="BJ200" s="17" t="s">
        <v>153</v>
      </c>
      <c r="BK200" s="152">
        <f t="shared" ref="BK200:BK207" si="39">ROUND(I200*H200,2)</f>
        <v>0</v>
      </c>
      <c r="BL200" s="17" t="s">
        <v>152</v>
      </c>
      <c r="BM200" s="151" t="s">
        <v>1550</v>
      </c>
    </row>
    <row r="201" spans="2:65" s="1" customFormat="1" ht="16.5" customHeight="1">
      <c r="B201" s="32"/>
      <c r="C201" s="139" t="s">
        <v>1036</v>
      </c>
      <c r="D201" s="139" t="s">
        <v>148</v>
      </c>
      <c r="E201" s="140" t="s">
        <v>2182</v>
      </c>
      <c r="F201" s="141" t="s">
        <v>2183</v>
      </c>
      <c r="G201" s="142" t="s">
        <v>2171</v>
      </c>
      <c r="H201" s="143">
        <v>20</v>
      </c>
      <c r="I201" s="144"/>
      <c r="J201" s="145">
        <f t="shared" si="30"/>
        <v>0</v>
      </c>
      <c r="K201" s="146"/>
      <c r="L201" s="32"/>
      <c r="M201" s="147" t="s">
        <v>1</v>
      </c>
      <c r="N201" s="148" t="s">
        <v>41</v>
      </c>
      <c r="P201" s="149">
        <f t="shared" si="31"/>
        <v>0</v>
      </c>
      <c r="Q201" s="149">
        <v>0</v>
      </c>
      <c r="R201" s="149">
        <f t="shared" si="32"/>
        <v>0</v>
      </c>
      <c r="S201" s="149">
        <v>0</v>
      </c>
      <c r="T201" s="150">
        <f t="shared" si="33"/>
        <v>0</v>
      </c>
      <c r="AR201" s="151" t="s">
        <v>152</v>
      </c>
      <c r="AT201" s="151" t="s">
        <v>148</v>
      </c>
      <c r="AU201" s="151" t="s">
        <v>83</v>
      </c>
      <c r="AY201" s="17" t="s">
        <v>145</v>
      </c>
      <c r="BE201" s="152">
        <f t="shared" si="34"/>
        <v>0</v>
      </c>
      <c r="BF201" s="152">
        <f t="shared" si="35"/>
        <v>0</v>
      </c>
      <c r="BG201" s="152">
        <f t="shared" si="36"/>
        <v>0</v>
      </c>
      <c r="BH201" s="152">
        <f t="shared" si="37"/>
        <v>0</v>
      </c>
      <c r="BI201" s="152">
        <f t="shared" si="38"/>
        <v>0</v>
      </c>
      <c r="BJ201" s="17" t="s">
        <v>153</v>
      </c>
      <c r="BK201" s="152">
        <f t="shared" si="39"/>
        <v>0</v>
      </c>
      <c r="BL201" s="17" t="s">
        <v>152</v>
      </c>
      <c r="BM201" s="151" t="s">
        <v>1553</v>
      </c>
    </row>
    <row r="202" spans="2:65" s="1" customFormat="1" ht="16.5" customHeight="1">
      <c r="B202" s="32"/>
      <c r="C202" s="139" t="s">
        <v>1043</v>
      </c>
      <c r="D202" s="139" t="s">
        <v>148</v>
      </c>
      <c r="E202" s="140" t="s">
        <v>2186</v>
      </c>
      <c r="F202" s="141" t="s">
        <v>2187</v>
      </c>
      <c r="G202" s="142" t="s">
        <v>2171</v>
      </c>
      <c r="H202" s="143">
        <v>90</v>
      </c>
      <c r="I202" s="144"/>
      <c r="J202" s="145">
        <f t="shared" si="30"/>
        <v>0</v>
      </c>
      <c r="K202" s="146"/>
      <c r="L202" s="32"/>
      <c r="M202" s="147" t="s">
        <v>1</v>
      </c>
      <c r="N202" s="148" t="s">
        <v>41</v>
      </c>
      <c r="P202" s="149">
        <f t="shared" si="31"/>
        <v>0</v>
      </c>
      <c r="Q202" s="149">
        <v>0</v>
      </c>
      <c r="R202" s="149">
        <f t="shared" si="32"/>
        <v>0</v>
      </c>
      <c r="S202" s="149">
        <v>0</v>
      </c>
      <c r="T202" s="150">
        <f t="shared" si="33"/>
        <v>0</v>
      </c>
      <c r="AR202" s="151" t="s">
        <v>152</v>
      </c>
      <c r="AT202" s="151" t="s">
        <v>148</v>
      </c>
      <c r="AU202" s="151" t="s">
        <v>83</v>
      </c>
      <c r="AY202" s="17" t="s">
        <v>145</v>
      </c>
      <c r="BE202" s="152">
        <f t="shared" si="34"/>
        <v>0</v>
      </c>
      <c r="BF202" s="152">
        <f t="shared" si="35"/>
        <v>0</v>
      </c>
      <c r="BG202" s="152">
        <f t="shared" si="36"/>
        <v>0</v>
      </c>
      <c r="BH202" s="152">
        <f t="shared" si="37"/>
        <v>0</v>
      </c>
      <c r="BI202" s="152">
        <f t="shared" si="38"/>
        <v>0</v>
      </c>
      <c r="BJ202" s="17" t="s">
        <v>153</v>
      </c>
      <c r="BK202" s="152">
        <f t="shared" si="39"/>
        <v>0</v>
      </c>
      <c r="BL202" s="17" t="s">
        <v>152</v>
      </c>
      <c r="BM202" s="151" t="s">
        <v>1556</v>
      </c>
    </row>
    <row r="203" spans="2:65" s="1" customFormat="1" ht="16.5" customHeight="1">
      <c r="B203" s="32"/>
      <c r="C203" s="139" t="s">
        <v>1053</v>
      </c>
      <c r="D203" s="139" t="s">
        <v>148</v>
      </c>
      <c r="E203" s="140" t="s">
        <v>2189</v>
      </c>
      <c r="F203" s="141" t="s">
        <v>2190</v>
      </c>
      <c r="G203" s="142" t="s">
        <v>2171</v>
      </c>
      <c r="H203" s="143">
        <v>90</v>
      </c>
      <c r="I203" s="144"/>
      <c r="J203" s="145">
        <f t="shared" si="30"/>
        <v>0</v>
      </c>
      <c r="K203" s="146"/>
      <c r="L203" s="32"/>
      <c r="M203" s="147" t="s">
        <v>1</v>
      </c>
      <c r="N203" s="148" t="s">
        <v>41</v>
      </c>
      <c r="P203" s="149">
        <f t="shared" si="31"/>
        <v>0</v>
      </c>
      <c r="Q203" s="149">
        <v>0</v>
      </c>
      <c r="R203" s="149">
        <f t="shared" si="32"/>
        <v>0</v>
      </c>
      <c r="S203" s="149">
        <v>0</v>
      </c>
      <c r="T203" s="150">
        <f t="shared" si="33"/>
        <v>0</v>
      </c>
      <c r="AR203" s="151" t="s">
        <v>152</v>
      </c>
      <c r="AT203" s="151" t="s">
        <v>148</v>
      </c>
      <c r="AU203" s="151" t="s">
        <v>83</v>
      </c>
      <c r="AY203" s="17" t="s">
        <v>145</v>
      </c>
      <c r="BE203" s="152">
        <f t="shared" si="34"/>
        <v>0</v>
      </c>
      <c r="BF203" s="152">
        <f t="shared" si="35"/>
        <v>0</v>
      </c>
      <c r="BG203" s="152">
        <f t="shared" si="36"/>
        <v>0</v>
      </c>
      <c r="BH203" s="152">
        <f t="shared" si="37"/>
        <v>0</v>
      </c>
      <c r="BI203" s="152">
        <f t="shared" si="38"/>
        <v>0</v>
      </c>
      <c r="BJ203" s="17" t="s">
        <v>153</v>
      </c>
      <c r="BK203" s="152">
        <f t="shared" si="39"/>
        <v>0</v>
      </c>
      <c r="BL203" s="17" t="s">
        <v>152</v>
      </c>
      <c r="BM203" s="151" t="s">
        <v>1559</v>
      </c>
    </row>
    <row r="204" spans="2:65" s="1" customFormat="1" ht="16.5" customHeight="1">
      <c r="B204" s="32"/>
      <c r="C204" s="139" t="s">
        <v>1058</v>
      </c>
      <c r="D204" s="139" t="s">
        <v>148</v>
      </c>
      <c r="E204" s="140" t="s">
        <v>2193</v>
      </c>
      <c r="F204" s="141" t="s">
        <v>2194</v>
      </c>
      <c r="G204" s="142" t="s">
        <v>2171</v>
      </c>
      <c r="H204" s="143">
        <v>20</v>
      </c>
      <c r="I204" s="144"/>
      <c r="J204" s="145">
        <f t="shared" si="30"/>
        <v>0</v>
      </c>
      <c r="K204" s="146"/>
      <c r="L204" s="32"/>
      <c r="M204" s="147" t="s">
        <v>1</v>
      </c>
      <c r="N204" s="148" t="s">
        <v>41</v>
      </c>
      <c r="P204" s="149">
        <f t="shared" si="31"/>
        <v>0</v>
      </c>
      <c r="Q204" s="149">
        <v>0</v>
      </c>
      <c r="R204" s="149">
        <f t="shared" si="32"/>
        <v>0</v>
      </c>
      <c r="S204" s="149">
        <v>0</v>
      </c>
      <c r="T204" s="150">
        <f t="shared" si="33"/>
        <v>0</v>
      </c>
      <c r="AR204" s="151" t="s">
        <v>152</v>
      </c>
      <c r="AT204" s="151" t="s">
        <v>148</v>
      </c>
      <c r="AU204" s="151" t="s">
        <v>83</v>
      </c>
      <c r="AY204" s="17" t="s">
        <v>145</v>
      </c>
      <c r="BE204" s="152">
        <f t="shared" si="34"/>
        <v>0</v>
      </c>
      <c r="BF204" s="152">
        <f t="shared" si="35"/>
        <v>0</v>
      </c>
      <c r="BG204" s="152">
        <f t="shared" si="36"/>
        <v>0</v>
      </c>
      <c r="BH204" s="152">
        <f t="shared" si="37"/>
        <v>0</v>
      </c>
      <c r="BI204" s="152">
        <f t="shared" si="38"/>
        <v>0</v>
      </c>
      <c r="BJ204" s="17" t="s">
        <v>153</v>
      </c>
      <c r="BK204" s="152">
        <f t="shared" si="39"/>
        <v>0</v>
      </c>
      <c r="BL204" s="17" t="s">
        <v>152</v>
      </c>
      <c r="BM204" s="151" t="s">
        <v>1562</v>
      </c>
    </row>
    <row r="205" spans="2:65" s="1" customFormat="1" ht="16.5" customHeight="1">
      <c r="B205" s="32"/>
      <c r="C205" s="139" t="s">
        <v>1062</v>
      </c>
      <c r="D205" s="139" t="s">
        <v>148</v>
      </c>
      <c r="E205" s="140" t="s">
        <v>2196</v>
      </c>
      <c r="F205" s="141" t="s">
        <v>2197</v>
      </c>
      <c r="G205" s="142" t="s">
        <v>2171</v>
      </c>
      <c r="H205" s="143">
        <v>10</v>
      </c>
      <c r="I205" s="144"/>
      <c r="J205" s="145">
        <f t="shared" si="30"/>
        <v>0</v>
      </c>
      <c r="K205" s="146"/>
      <c r="L205" s="32"/>
      <c r="M205" s="147" t="s">
        <v>1</v>
      </c>
      <c r="N205" s="148" t="s">
        <v>41</v>
      </c>
      <c r="P205" s="149">
        <f t="shared" si="31"/>
        <v>0</v>
      </c>
      <c r="Q205" s="149">
        <v>0</v>
      </c>
      <c r="R205" s="149">
        <f t="shared" si="32"/>
        <v>0</v>
      </c>
      <c r="S205" s="149">
        <v>0</v>
      </c>
      <c r="T205" s="150">
        <f t="shared" si="33"/>
        <v>0</v>
      </c>
      <c r="AR205" s="151" t="s">
        <v>152</v>
      </c>
      <c r="AT205" s="151" t="s">
        <v>148</v>
      </c>
      <c r="AU205" s="151" t="s">
        <v>83</v>
      </c>
      <c r="AY205" s="17" t="s">
        <v>145</v>
      </c>
      <c r="BE205" s="152">
        <f t="shared" si="34"/>
        <v>0</v>
      </c>
      <c r="BF205" s="152">
        <f t="shared" si="35"/>
        <v>0</v>
      </c>
      <c r="BG205" s="152">
        <f t="shared" si="36"/>
        <v>0</v>
      </c>
      <c r="BH205" s="152">
        <f t="shared" si="37"/>
        <v>0</v>
      </c>
      <c r="BI205" s="152">
        <f t="shared" si="38"/>
        <v>0</v>
      </c>
      <c r="BJ205" s="17" t="s">
        <v>153</v>
      </c>
      <c r="BK205" s="152">
        <f t="shared" si="39"/>
        <v>0</v>
      </c>
      <c r="BL205" s="17" t="s">
        <v>152</v>
      </c>
      <c r="BM205" s="151" t="s">
        <v>1565</v>
      </c>
    </row>
    <row r="206" spans="2:65" s="1" customFormat="1" ht="16.5" customHeight="1">
      <c r="B206" s="32"/>
      <c r="C206" s="139" t="s">
        <v>1066</v>
      </c>
      <c r="D206" s="139" t="s">
        <v>148</v>
      </c>
      <c r="E206" s="140" t="s">
        <v>2200</v>
      </c>
      <c r="F206" s="141" t="s">
        <v>2201</v>
      </c>
      <c r="G206" s="142" t="s">
        <v>2171</v>
      </c>
      <c r="H206" s="143">
        <v>20</v>
      </c>
      <c r="I206" s="144"/>
      <c r="J206" s="145">
        <f t="shared" si="30"/>
        <v>0</v>
      </c>
      <c r="K206" s="146"/>
      <c r="L206" s="32"/>
      <c r="M206" s="147" t="s">
        <v>1</v>
      </c>
      <c r="N206" s="148" t="s">
        <v>41</v>
      </c>
      <c r="P206" s="149">
        <f t="shared" si="31"/>
        <v>0</v>
      </c>
      <c r="Q206" s="149">
        <v>0</v>
      </c>
      <c r="R206" s="149">
        <f t="shared" si="32"/>
        <v>0</v>
      </c>
      <c r="S206" s="149">
        <v>0</v>
      </c>
      <c r="T206" s="150">
        <f t="shared" si="33"/>
        <v>0</v>
      </c>
      <c r="AR206" s="151" t="s">
        <v>152</v>
      </c>
      <c r="AT206" s="151" t="s">
        <v>148</v>
      </c>
      <c r="AU206" s="151" t="s">
        <v>83</v>
      </c>
      <c r="AY206" s="17" t="s">
        <v>145</v>
      </c>
      <c r="BE206" s="152">
        <f t="shared" si="34"/>
        <v>0</v>
      </c>
      <c r="BF206" s="152">
        <f t="shared" si="35"/>
        <v>0</v>
      </c>
      <c r="BG206" s="152">
        <f t="shared" si="36"/>
        <v>0</v>
      </c>
      <c r="BH206" s="152">
        <f t="shared" si="37"/>
        <v>0</v>
      </c>
      <c r="BI206" s="152">
        <f t="shared" si="38"/>
        <v>0</v>
      </c>
      <c r="BJ206" s="17" t="s">
        <v>153</v>
      </c>
      <c r="BK206" s="152">
        <f t="shared" si="39"/>
        <v>0</v>
      </c>
      <c r="BL206" s="17" t="s">
        <v>152</v>
      </c>
      <c r="BM206" s="151" t="s">
        <v>1568</v>
      </c>
    </row>
    <row r="207" spans="2:65" s="1" customFormat="1" ht="16.5" customHeight="1">
      <c r="B207" s="32"/>
      <c r="C207" s="139" t="s">
        <v>1072</v>
      </c>
      <c r="D207" s="139" t="s">
        <v>148</v>
      </c>
      <c r="E207" s="140" t="s">
        <v>2203</v>
      </c>
      <c r="F207" s="141" t="s">
        <v>2204</v>
      </c>
      <c r="G207" s="142" t="s">
        <v>2171</v>
      </c>
      <c r="H207" s="143">
        <v>20</v>
      </c>
      <c r="I207" s="144"/>
      <c r="J207" s="145">
        <f t="shared" si="30"/>
        <v>0</v>
      </c>
      <c r="K207" s="146"/>
      <c r="L207" s="32"/>
      <c r="M207" s="147" t="s">
        <v>1</v>
      </c>
      <c r="N207" s="148" t="s">
        <v>41</v>
      </c>
      <c r="P207" s="149">
        <f t="shared" si="31"/>
        <v>0</v>
      </c>
      <c r="Q207" s="149">
        <v>0</v>
      </c>
      <c r="R207" s="149">
        <f t="shared" si="32"/>
        <v>0</v>
      </c>
      <c r="S207" s="149">
        <v>0</v>
      </c>
      <c r="T207" s="150">
        <f t="shared" si="33"/>
        <v>0</v>
      </c>
      <c r="AR207" s="151" t="s">
        <v>152</v>
      </c>
      <c r="AT207" s="151" t="s">
        <v>148</v>
      </c>
      <c r="AU207" s="151" t="s">
        <v>83</v>
      </c>
      <c r="AY207" s="17" t="s">
        <v>145</v>
      </c>
      <c r="BE207" s="152">
        <f t="shared" si="34"/>
        <v>0</v>
      </c>
      <c r="BF207" s="152">
        <f t="shared" si="35"/>
        <v>0</v>
      </c>
      <c r="BG207" s="152">
        <f t="shared" si="36"/>
        <v>0</v>
      </c>
      <c r="BH207" s="152">
        <f t="shared" si="37"/>
        <v>0</v>
      </c>
      <c r="BI207" s="152">
        <f t="shared" si="38"/>
        <v>0</v>
      </c>
      <c r="BJ207" s="17" t="s">
        <v>153</v>
      </c>
      <c r="BK207" s="152">
        <f t="shared" si="39"/>
        <v>0</v>
      </c>
      <c r="BL207" s="17" t="s">
        <v>152</v>
      </c>
      <c r="BM207" s="151" t="s">
        <v>1571</v>
      </c>
    </row>
    <row r="208" spans="2:65" s="11" customFormat="1" ht="25.9" customHeight="1">
      <c r="B208" s="127"/>
      <c r="D208" s="128" t="s">
        <v>74</v>
      </c>
      <c r="E208" s="129" t="s">
        <v>1953</v>
      </c>
      <c r="F208" s="129" t="s">
        <v>2155</v>
      </c>
      <c r="I208" s="130"/>
      <c r="J208" s="131">
        <f>BK208</f>
        <v>0</v>
      </c>
      <c r="L208" s="127"/>
      <c r="M208" s="132"/>
      <c r="P208" s="133">
        <f>SUM(P209:P211)</f>
        <v>0</v>
      </c>
      <c r="R208" s="133">
        <f>SUM(R209:R211)</f>
        <v>0</v>
      </c>
      <c r="T208" s="134">
        <f>SUM(T209:T211)</f>
        <v>0</v>
      </c>
      <c r="AR208" s="128" t="s">
        <v>83</v>
      </c>
      <c r="AT208" s="135" t="s">
        <v>74</v>
      </c>
      <c r="AU208" s="135" t="s">
        <v>75</v>
      </c>
      <c r="AY208" s="128" t="s">
        <v>145</v>
      </c>
      <c r="BK208" s="136">
        <f>SUM(BK209:BK211)</f>
        <v>0</v>
      </c>
    </row>
    <row r="209" spans="2:65" s="1" customFormat="1" ht="21.75" customHeight="1">
      <c r="B209" s="32"/>
      <c r="C209" s="139" t="s">
        <v>1078</v>
      </c>
      <c r="D209" s="139" t="s">
        <v>148</v>
      </c>
      <c r="E209" s="140" t="s">
        <v>2340</v>
      </c>
      <c r="F209" s="141" t="s">
        <v>2157</v>
      </c>
      <c r="G209" s="142" t="s">
        <v>238</v>
      </c>
      <c r="H209" s="143">
        <v>600</v>
      </c>
      <c r="I209" s="144"/>
      <c r="J209" s="145">
        <f>ROUND(I209*H209,2)</f>
        <v>0</v>
      </c>
      <c r="K209" s="146"/>
      <c r="L209" s="32"/>
      <c r="M209" s="147" t="s">
        <v>1</v>
      </c>
      <c r="N209" s="148" t="s">
        <v>41</v>
      </c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AR209" s="151" t="s">
        <v>152</v>
      </c>
      <c r="AT209" s="151" t="s">
        <v>148</v>
      </c>
      <c r="AU209" s="151" t="s">
        <v>83</v>
      </c>
      <c r="AY209" s="17" t="s">
        <v>145</v>
      </c>
      <c r="BE209" s="152">
        <f>IF(N209="základná",J209,0)</f>
        <v>0</v>
      </c>
      <c r="BF209" s="152">
        <f>IF(N209="znížená",J209,0)</f>
        <v>0</v>
      </c>
      <c r="BG209" s="152">
        <f>IF(N209="zákl. prenesená",J209,0)</f>
        <v>0</v>
      </c>
      <c r="BH209" s="152">
        <f>IF(N209="zníž. prenesená",J209,0)</f>
        <v>0</v>
      </c>
      <c r="BI209" s="152">
        <f>IF(N209="nulová",J209,0)</f>
        <v>0</v>
      </c>
      <c r="BJ209" s="17" t="s">
        <v>153</v>
      </c>
      <c r="BK209" s="152">
        <f>ROUND(I209*H209,2)</f>
        <v>0</v>
      </c>
      <c r="BL209" s="17" t="s">
        <v>152</v>
      </c>
      <c r="BM209" s="151" t="s">
        <v>1574</v>
      </c>
    </row>
    <row r="210" spans="2:65" s="1" customFormat="1" ht="21.75" customHeight="1">
      <c r="B210" s="32"/>
      <c r="C210" s="139" t="s">
        <v>1082</v>
      </c>
      <c r="D210" s="139" t="s">
        <v>148</v>
      </c>
      <c r="E210" s="140" t="s">
        <v>2341</v>
      </c>
      <c r="F210" s="141" t="s">
        <v>2161</v>
      </c>
      <c r="G210" s="142" t="s">
        <v>238</v>
      </c>
      <c r="H210" s="143">
        <v>100</v>
      </c>
      <c r="I210" s="144"/>
      <c r="J210" s="145">
        <f>ROUND(I210*H210,2)</f>
        <v>0</v>
      </c>
      <c r="K210" s="146"/>
      <c r="L210" s="32"/>
      <c r="M210" s="147" t="s">
        <v>1</v>
      </c>
      <c r="N210" s="148" t="s">
        <v>41</v>
      </c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AR210" s="151" t="s">
        <v>152</v>
      </c>
      <c r="AT210" s="151" t="s">
        <v>148</v>
      </c>
      <c r="AU210" s="151" t="s">
        <v>83</v>
      </c>
      <c r="AY210" s="17" t="s">
        <v>145</v>
      </c>
      <c r="BE210" s="152">
        <f>IF(N210="základná",J210,0)</f>
        <v>0</v>
      </c>
      <c r="BF210" s="152">
        <f>IF(N210="znížená",J210,0)</f>
        <v>0</v>
      </c>
      <c r="BG210" s="152">
        <f>IF(N210="zákl. prenesená",J210,0)</f>
        <v>0</v>
      </c>
      <c r="BH210" s="152">
        <f>IF(N210="zníž. prenesená",J210,0)</f>
        <v>0</v>
      </c>
      <c r="BI210" s="152">
        <f>IF(N210="nulová",J210,0)</f>
        <v>0</v>
      </c>
      <c r="BJ210" s="17" t="s">
        <v>153</v>
      </c>
      <c r="BK210" s="152">
        <f>ROUND(I210*H210,2)</f>
        <v>0</v>
      </c>
      <c r="BL210" s="17" t="s">
        <v>152</v>
      </c>
      <c r="BM210" s="151" t="s">
        <v>1577</v>
      </c>
    </row>
    <row r="211" spans="2:65" s="1" customFormat="1" ht="24.2" customHeight="1">
      <c r="B211" s="32"/>
      <c r="C211" s="139" t="s">
        <v>1086</v>
      </c>
      <c r="D211" s="139" t="s">
        <v>148</v>
      </c>
      <c r="E211" s="140" t="s">
        <v>2342</v>
      </c>
      <c r="F211" s="141" t="s">
        <v>2164</v>
      </c>
      <c r="G211" s="142" t="s">
        <v>162</v>
      </c>
      <c r="H211" s="143">
        <v>33</v>
      </c>
      <c r="I211" s="144"/>
      <c r="J211" s="145">
        <f>ROUND(I211*H211,2)</f>
        <v>0</v>
      </c>
      <c r="K211" s="146"/>
      <c r="L211" s="32"/>
      <c r="M211" s="147" t="s">
        <v>1</v>
      </c>
      <c r="N211" s="148" t="s">
        <v>41</v>
      </c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AR211" s="151" t="s">
        <v>152</v>
      </c>
      <c r="AT211" s="151" t="s">
        <v>148</v>
      </c>
      <c r="AU211" s="151" t="s">
        <v>83</v>
      </c>
      <c r="AY211" s="17" t="s">
        <v>145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7" t="s">
        <v>153</v>
      </c>
      <c r="BK211" s="152">
        <f>ROUND(I211*H211,2)</f>
        <v>0</v>
      </c>
      <c r="BL211" s="17" t="s">
        <v>152</v>
      </c>
      <c r="BM211" s="151" t="s">
        <v>1580</v>
      </c>
    </row>
    <row r="212" spans="2:65" s="11" customFormat="1" ht="25.9" customHeight="1">
      <c r="B212" s="127"/>
      <c r="D212" s="128" t="s">
        <v>74</v>
      </c>
      <c r="E212" s="129" t="s">
        <v>1995</v>
      </c>
      <c r="F212" s="129" t="s">
        <v>2167</v>
      </c>
      <c r="I212" s="130"/>
      <c r="J212" s="131">
        <f>BK212</f>
        <v>0</v>
      </c>
      <c r="L212" s="127"/>
      <c r="M212" s="132"/>
      <c r="P212" s="133">
        <f>SUM(P213:P214)</f>
        <v>0</v>
      </c>
      <c r="R212" s="133">
        <f>SUM(R213:R214)</f>
        <v>0</v>
      </c>
      <c r="T212" s="134">
        <f>SUM(T213:T214)</f>
        <v>0</v>
      </c>
      <c r="AR212" s="128" t="s">
        <v>83</v>
      </c>
      <c r="AT212" s="135" t="s">
        <v>74</v>
      </c>
      <c r="AU212" s="135" t="s">
        <v>75</v>
      </c>
      <c r="AY212" s="128" t="s">
        <v>145</v>
      </c>
      <c r="BK212" s="136">
        <f>SUM(BK213:BK214)</f>
        <v>0</v>
      </c>
    </row>
    <row r="213" spans="2:65" s="1" customFormat="1" ht="16.5" customHeight="1">
      <c r="B213" s="32"/>
      <c r="C213" s="139" t="s">
        <v>1091</v>
      </c>
      <c r="D213" s="139" t="s">
        <v>148</v>
      </c>
      <c r="E213" s="140" t="s">
        <v>2169</v>
      </c>
      <c r="F213" s="141" t="s">
        <v>2170</v>
      </c>
      <c r="G213" s="142" t="s">
        <v>2171</v>
      </c>
      <c r="H213" s="143">
        <v>50</v>
      </c>
      <c r="I213" s="144"/>
      <c r="J213" s="145">
        <f>ROUND(I213*H213,2)</f>
        <v>0</v>
      </c>
      <c r="K213" s="146"/>
      <c r="L213" s="32"/>
      <c r="M213" s="147" t="s">
        <v>1</v>
      </c>
      <c r="N213" s="148" t="s">
        <v>41</v>
      </c>
      <c r="P213" s="149">
        <f>O213*H213</f>
        <v>0</v>
      </c>
      <c r="Q213" s="149">
        <v>0</v>
      </c>
      <c r="R213" s="149">
        <f>Q213*H213</f>
        <v>0</v>
      </c>
      <c r="S213" s="149">
        <v>0</v>
      </c>
      <c r="T213" s="150">
        <f>S213*H213</f>
        <v>0</v>
      </c>
      <c r="AR213" s="151" t="s">
        <v>152</v>
      </c>
      <c r="AT213" s="151" t="s">
        <v>148</v>
      </c>
      <c r="AU213" s="151" t="s">
        <v>83</v>
      </c>
      <c r="AY213" s="17" t="s">
        <v>145</v>
      </c>
      <c r="BE213" s="152">
        <f>IF(N213="základná",J213,0)</f>
        <v>0</v>
      </c>
      <c r="BF213" s="152">
        <f>IF(N213="znížená",J213,0)</f>
        <v>0</v>
      </c>
      <c r="BG213" s="152">
        <f>IF(N213="zákl. prenesená",J213,0)</f>
        <v>0</v>
      </c>
      <c r="BH213" s="152">
        <f>IF(N213="zníž. prenesená",J213,0)</f>
        <v>0</v>
      </c>
      <c r="BI213" s="152">
        <f>IF(N213="nulová",J213,0)</f>
        <v>0</v>
      </c>
      <c r="BJ213" s="17" t="s">
        <v>153</v>
      </c>
      <c r="BK213" s="152">
        <f>ROUND(I213*H213,2)</f>
        <v>0</v>
      </c>
      <c r="BL213" s="17" t="s">
        <v>152</v>
      </c>
      <c r="BM213" s="151" t="s">
        <v>1583</v>
      </c>
    </row>
    <row r="214" spans="2:65" s="1" customFormat="1" ht="16.5" customHeight="1">
      <c r="B214" s="32"/>
      <c r="C214" s="139" t="s">
        <v>1095</v>
      </c>
      <c r="D214" s="139" t="s">
        <v>148</v>
      </c>
      <c r="E214" s="140" t="s">
        <v>2343</v>
      </c>
      <c r="F214" s="141" t="s">
        <v>2174</v>
      </c>
      <c r="G214" s="142" t="s">
        <v>2171</v>
      </c>
      <c r="H214" s="143">
        <v>30</v>
      </c>
      <c r="I214" s="144"/>
      <c r="J214" s="145">
        <f>ROUND(I214*H214,2)</f>
        <v>0</v>
      </c>
      <c r="K214" s="146"/>
      <c r="L214" s="32"/>
      <c r="M214" s="201" t="s">
        <v>1</v>
      </c>
      <c r="N214" s="202" t="s">
        <v>41</v>
      </c>
      <c r="O214" s="198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AR214" s="151" t="s">
        <v>152</v>
      </c>
      <c r="AT214" s="151" t="s">
        <v>148</v>
      </c>
      <c r="AU214" s="151" t="s">
        <v>83</v>
      </c>
      <c r="AY214" s="17" t="s">
        <v>145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7" t="s">
        <v>153</v>
      </c>
      <c r="BK214" s="152">
        <f>ROUND(I214*H214,2)</f>
        <v>0</v>
      </c>
      <c r="BL214" s="17" t="s">
        <v>152</v>
      </c>
      <c r="BM214" s="151" t="s">
        <v>1586</v>
      </c>
    </row>
    <row r="215" spans="2:65" s="1" customFormat="1" ht="6.95" customHeight="1"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32"/>
    </row>
  </sheetData>
  <sheetProtection algorithmName="SHA-512" hashValue="FooSW0XZq8+RML6SDtKBcgu8ORFsy3ESGGiAez4SFtFuGris/YF4S9UbKBxn9nFN0xc9Ys6s1rwG4fkj5PpiYA==" saltValue="vRWwwn7xiylEYrvYuT69oEchXfSUMsJnr0vxIAz5UIIcboMX+yWjXXs0jYQIEOB2aor5cpg4UBfEYTKdmvlufQ==" spinCount="100000" sheet="1" objects="1" scenarios="1" formatColumns="0" formatRows="0" autoFilter="0"/>
  <autoFilter ref="C122:K214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4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106</v>
      </c>
      <c r="L4" s="20"/>
      <c r="M4" s="91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45" t="str">
        <f>'Rekapitulácia stavby'!K6</f>
        <v>Rekonštrukcia ubytovacích kapacít - ŠDĽŠ, blok C, Študentská 17, TU vo Zvolene</v>
      </c>
      <c r="F7" s="246"/>
      <c r="G7" s="246"/>
      <c r="H7" s="24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35" t="s">
        <v>2344</v>
      </c>
      <c r="F9" s="244"/>
      <c r="G9" s="244"/>
      <c r="H9" s="24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5" t="str">
        <f>'Rekapitulácia stavby'!AN8</f>
        <v>31. 1. 2024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24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7" t="str">
        <f>'Rekapitulácia stavby'!E14</f>
        <v>Vyplň údaj</v>
      </c>
      <c r="F18" s="217"/>
      <c r="G18" s="217"/>
      <c r="H18" s="217"/>
      <c r="I18" s="27" t="s">
        <v>26</v>
      </c>
      <c r="J18" s="28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5" t="str">
        <f>IF('Rekapitulácia stavby'!E20="","",'Rekapitulácia stavby'!E20)</f>
        <v>Ing. Dušan Kozák</v>
      </c>
      <c r="I24" s="27" t="s">
        <v>26</v>
      </c>
      <c r="J24" s="25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92"/>
      <c r="E27" s="221" t="s">
        <v>1</v>
      </c>
      <c r="F27" s="221"/>
      <c r="G27" s="221"/>
      <c r="H27" s="221"/>
      <c r="L27" s="9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35</v>
      </c>
      <c r="J30" s="69">
        <f>ROUND(J124, 2)</f>
        <v>0</v>
      </c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8" t="s">
        <v>39</v>
      </c>
      <c r="E33" s="37" t="s">
        <v>40</v>
      </c>
      <c r="F33" s="94">
        <f>ROUND((SUM(BE124:BE242)),  2)</f>
        <v>0</v>
      </c>
      <c r="G33" s="95"/>
      <c r="H33" s="95"/>
      <c r="I33" s="96">
        <v>0.2</v>
      </c>
      <c r="J33" s="94">
        <f>ROUND(((SUM(BE124:BE242))*I33),  2)</f>
        <v>0</v>
      </c>
      <c r="L33" s="32"/>
    </row>
    <row r="34" spans="2:12" s="1" customFormat="1" ht="14.45" customHeight="1">
      <c r="B34" s="32"/>
      <c r="E34" s="37" t="s">
        <v>41</v>
      </c>
      <c r="F34" s="94">
        <f>ROUND((SUM(BF124:BF242)),  2)</f>
        <v>0</v>
      </c>
      <c r="G34" s="95"/>
      <c r="H34" s="95"/>
      <c r="I34" s="96">
        <v>0.2</v>
      </c>
      <c r="J34" s="94">
        <f>ROUND(((SUM(BF124:BF242))*I34),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7">
        <f>ROUND((SUM(BG124:BG242)),  2)</f>
        <v>0</v>
      </c>
      <c r="I35" s="98">
        <v>0.2</v>
      </c>
      <c r="J35" s="9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7">
        <f>ROUND((SUM(BH124:BH242)),  2)</f>
        <v>0</v>
      </c>
      <c r="I36" s="98">
        <v>0.2</v>
      </c>
      <c r="J36" s="97">
        <f>0</f>
        <v>0</v>
      </c>
      <c r="L36" s="32"/>
    </row>
    <row r="37" spans="2:12" s="1" customFormat="1" ht="14.45" hidden="1" customHeight="1">
      <c r="B37" s="32"/>
      <c r="E37" s="37" t="s">
        <v>44</v>
      </c>
      <c r="F37" s="94">
        <f>ROUND((SUM(BI124:BI242)),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9"/>
      <c r="D39" s="100" t="s">
        <v>45</v>
      </c>
      <c r="E39" s="60"/>
      <c r="F39" s="60"/>
      <c r="G39" s="101" t="s">
        <v>46</v>
      </c>
      <c r="H39" s="102" t="s">
        <v>47</v>
      </c>
      <c r="I39" s="60"/>
      <c r="J39" s="103">
        <f>SUM(J30:J37)</f>
        <v>0</v>
      </c>
      <c r="K39" s="10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50</v>
      </c>
      <c r="E61" s="34"/>
      <c r="F61" s="105" t="s">
        <v>51</v>
      </c>
      <c r="G61" s="46" t="s">
        <v>50</v>
      </c>
      <c r="H61" s="34"/>
      <c r="I61" s="34"/>
      <c r="J61" s="10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50</v>
      </c>
      <c r="E76" s="34"/>
      <c r="F76" s="105" t="s">
        <v>51</v>
      </c>
      <c r="G76" s="46" t="s">
        <v>50</v>
      </c>
      <c r="H76" s="34"/>
      <c r="I76" s="34"/>
      <c r="J76" s="106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21" t="s">
        <v>109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26.25" customHeight="1">
      <c r="B85" s="32"/>
      <c r="E85" s="245" t="str">
        <f>E7</f>
        <v>Rekonštrukcia ubytovacích kapacít - ŠDĽŠ, blok C, Študentská 17, TU vo Zvolene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35" t="str">
        <f>E9</f>
        <v>SO 06 - Štrukturovaná kabeláž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Zvolen</v>
      </c>
      <c r="I89" s="27" t="s">
        <v>21</v>
      </c>
      <c r="J89" s="55" t="str">
        <f>IF(J12="","",J12)</f>
        <v>31. 1. 2024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23</v>
      </c>
      <c r="F91" s="25" t="str">
        <f>E15</f>
        <v>Technická univerzita vo Zvolene</v>
      </c>
      <c r="I91" s="27" t="s">
        <v>29</v>
      </c>
      <c r="J91" s="30" t="str">
        <f>E21</f>
        <v>Ing. arch. Richard Halama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Dušan Kozák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110</v>
      </c>
      <c r="D94" s="99"/>
      <c r="E94" s="99"/>
      <c r="F94" s="99"/>
      <c r="G94" s="99"/>
      <c r="H94" s="99"/>
      <c r="I94" s="99"/>
      <c r="J94" s="108" t="s">
        <v>111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9" t="s">
        <v>112</v>
      </c>
      <c r="J96" s="69">
        <f>J124</f>
        <v>0</v>
      </c>
      <c r="L96" s="32"/>
      <c r="AU96" s="17" t="s">
        <v>113</v>
      </c>
    </row>
    <row r="97" spans="2:12" s="8" customFormat="1" ht="24.95" customHeight="1">
      <c r="B97" s="110"/>
      <c r="D97" s="111" t="s">
        <v>1636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2:12" s="8" customFormat="1" ht="24.95" customHeight="1">
      <c r="B98" s="110"/>
      <c r="D98" s="111" t="s">
        <v>2345</v>
      </c>
      <c r="E98" s="112"/>
      <c r="F98" s="112"/>
      <c r="G98" s="112"/>
      <c r="H98" s="112"/>
      <c r="I98" s="112"/>
      <c r="J98" s="113">
        <f>J145</f>
        <v>0</v>
      </c>
      <c r="L98" s="110"/>
    </row>
    <row r="99" spans="2:12" s="8" customFormat="1" ht="24.95" customHeight="1">
      <c r="B99" s="110"/>
      <c r="D99" s="111" t="s">
        <v>2346</v>
      </c>
      <c r="E99" s="112"/>
      <c r="F99" s="112"/>
      <c r="G99" s="112"/>
      <c r="H99" s="112"/>
      <c r="I99" s="112"/>
      <c r="J99" s="113">
        <f>J163</f>
        <v>0</v>
      </c>
      <c r="L99" s="110"/>
    </row>
    <row r="100" spans="2:12" s="9" customFormat="1" ht="19.899999999999999" customHeight="1">
      <c r="B100" s="114"/>
      <c r="D100" s="115" t="s">
        <v>2347</v>
      </c>
      <c r="E100" s="116"/>
      <c r="F100" s="116"/>
      <c r="G100" s="116"/>
      <c r="H100" s="116"/>
      <c r="I100" s="116"/>
      <c r="J100" s="117">
        <f>J164</f>
        <v>0</v>
      </c>
      <c r="L100" s="114"/>
    </row>
    <row r="101" spans="2:12" s="8" customFormat="1" ht="24.95" customHeight="1">
      <c r="B101" s="110"/>
      <c r="D101" s="111" t="s">
        <v>2348</v>
      </c>
      <c r="E101" s="112"/>
      <c r="F101" s="112"/>
      <c r="G101" s="112"/>
      <c r="H101" s="112"/>
      <c r="I101" s="112"/>
      <c r="J101" s="113">
        <f>J193</f>
        <v>0</v>
      </c>
      <c r="L101" s="110"/>
    </row>
    <row r="102" spans="2:12" s="8" customFormat="1" ht="24.95" customHeight="1">
      <c r="B102" s="110"/>
      <c r="D102" s="111" t="s">
        <v>2247</v>
      </c>
      <c r="E102" s="112"/>
      <c r="F102" s="112"/>
      <c r="G102" s="112"/>
      <c r="H102" s="112"/>
      <c r="I102" s="112"/>
      <c r="J102" s="113">
        <f>J228</f>
        <v>0</v>
      </c>
      <c r="L102" s="110"/>
    </row>
    <row r="103" spans="2:12" s="8" customFormat="1" ht="24.95" customHeight="1">
      <c r="B103" s="110"/>
      <c r="D103" s="111" t="s">
        <v>2349</v>
      </c>
      <c r="E103" s="112"/>
      <c r="F103" s="112"/>
      <c r="G103" s="112"/>
      <c r="H103" s="112"/>
      <c r="I103" s="112"/>
      <c r="J103" s="113">
        <f>J231</f>
        <v>0</v>
      </c>
      <c r="L103" s="110"/>
    </row>
    <row r="104" spans="2:12" s="8" customFormat="1" ht="24.95" customHeight="1">
      <c r="B104" s="110"/>
      <c r="D104" s="111" t="s">
        <v>2350</v>
      </c>
      <c r="E104" s="112"/>
      <c r="F104" s="112"/>
      <c r="G104" s="112"/>
      <c r="H104" s="112"/>
      <c r="I104" s="112"/>
      <c r="J104" s="113">
        <f>J240</f>
        <v>0</v>
      </c>
      <c r="L104" s="110"/>
    </row>
    <row r="105" spans="2:12" s="1" customFormat="1" ht="21.75" customHeight="1">
      <c r="B105" s="32"/>
      <c r="L105" s="32"/>
    </row>
    <row r="106" spans="2:12" s="1" customFormat="1" ht="6.95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2"/>
    </row>
    <row r="110" spans="2:12" s="1" customFormat="1" ht="6.95" customHeight="1"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32"/>
    </row>
    <row r="111" spans="2:12" s="1" customFormat="1" ht="24.95" customHeight="1">
      <c r="B111" s="32"/>
      <c r="C111" s="21" t="s">
        <v>131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15</v>
      </c>
      <c r="L113" s="32"/>
    </row>
    <row r="114" spans="2:65" s="1" customFormat="1" ht="26.25" customHeight="1">
      <c r="B114" s="32"/>
      <c r="E114" s="245" t="str">
        <f>E7</f>
        <v>Rekonštrukcia ubytovacích kapacít - ŠDĽŠ, blok C, Študentská 17, TU vo Zvolene</v>
      </c>
      <c r="F114" s="246"/>
      <c r="G114" s="246"/>
      <c r="H114" s="246"/>
      <c r="L114" s="32"/>
    </row>
    <row r="115" spans="2:65" s="1" customFormat="1" ht="12" customHeight="1">
      <c r="B115" s="32"/>
      <c r="C115" s="27" t="s">
        <v>107</v>
      </c>
      <c r="L115" s="32"/>
    </row>
    <row r="116" spans="2:65" s="1" customFormat="1" ht="16.5" customHeight="1">
      <c r="B116" s="32"/>
      <c r="E116" s="235" t="str">
        <f>E9</f>
        <v>SO 06 - Štrukturovaná kabeláž</v>
      </c>
      <c r="F116" s="244"/>
      <c r="G116" s="244"/>
      <c r="H116" s="244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19</v>
      </c>
      <c r="F118" s="25" t="str">
        <f>F12</f>
        <v>Zvolen</v>
      </c>
      <c r="I118" s="27" t="s">
        <v>21</v>
      </c>
      <c r="J118" s="55" t="str">
        <f>IF(J12="","",J12)</f>
        <v>31. 1. 2024</v>
      </c>
      <c r="L118" s="32"/>
    </row>
    <row r="119" spans="2:65" s="1" customFormat="1" ht="6.95" customHeight="1">
      <c r="B119" s="32"/>
      <c r="L119" s="32"/>
    </row>
    <row r="120" spans="2:65" s="1" customFormat="1" ht="25.7" customHeight="1">
      <c r="B120" s="32"/>
      <c r="C120" s="27" t="s">
        <v>23</v>
      </c>
      <c r="F120" s="25" t="str">
        <f>E15</f>
        <v>Technická univerzita vo Zvolene</v>
      </c>
      <c r="I120" s="27" t="s">
        <v>29</v>
      </c>
      <c r="J120" s="30" t="str">
        <f>E21</f>
        <v>Ing. arch. Richard Halama</v>
      </c>
      <c r="L120" s="32"/>
    </row>
    <row r="121" spans="2:65" s="1" customFormat="1" ht="15.2" customHeight="1">
      <c r="B121" s="32"/>
      <c r="C121" s="27" t="s">
        <v>27</v>
      </c>
      <c r="F121" s="25" t="str">
        <f>IF(E18="","",E18)</f>
        <v>Vyplň údaj</v>
      </c>
      <c r="I121" s="27" t="s">
        <v>32</v>
      </c>
      <c r="J121" s="30" t="str">
        <f>E24</f>
        <v>Ing. Dušan Kozák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8"/>
      <c r="C123" s="119" t="s">
        <v>132</v>
      </c>
      <c r="D123" s="120" t="s">
        <v>60</v>
      </c>
      <c r="E123" s="120" t="s">
        <v>56</v>
      </c>
      <c r="F123" s="120" t="s">
        <v>57</v>
      </c>
      <c r="G123" s="120" t="s">
        <v>133</v>
      </c>
      <c r="H123" s="120" t="s">
        <v>134</v>
      </c>
      <c r="I123" s="120" t="s">
        <v>135</v>
      </c>
      <c r="J123" s="121" t="s">
        <v>111</v>
      </c>
      <c r="K123" s="122" t="s">
        <v>136</v>
      </c>
      <c r="L123" s="118"/>
      <c r="M123" s="62" t="s">
        <v>1</v>
      </c>
      <c r="N123" s="63" t="s">
        <v>39</v>
      </c>
      <c r="O123" s="63" t="s">
        <v>137</v>
      </c>
      <c r="P123" s="63" t="s">
        <v>138</v>
      </c>
      <c r="Q123" s="63" t="s">
        <v>139</v>
      </c>
      <c r="R123" s="63" t="s">
        <v>140</v>
      </c>
      <c r="S123" s="63" t="s">
        <v>141</v>
      </c>
      <c r="T123" s="64" t="s">
        <v>142</v>
      </c>
    </row>
    <row r="124" spans="2:65" s="1" customFormat="1" ht="22.9" customHeight="1">
      <c r="B124" s="32"/>
      <c r="C124" s="67" t="s">
        <v>112</v>
      </c>
      <c r="J124" s="123">
        <f>BK124</f>
        <v>0</v>
      </c>
      <c r="L124" s="32"/>
      <c r="M124" s="65"/>
      <c r="N124" s="56"/>
      <c r="O124" s="56"/>
      <c r="P124" s="124">
        <f>P125+P145+P163+P193+P228+P231+P240</f>
        <v>0</v>
      </c>
      <c r="Q124" s="56"/>
      <c r="R124" s="124">
        <f>R125+R145+R163+R193+R228+R231+R240</f>
        <v>0</v>
      </c>
      <c r="S124" s="56"/>
      <c r="T124" s="125">
        <f>T125+T145+T163+T193+T228+T231+T240</f>
        <v>0</v>
      </c>
      <c r="AT124" s="17" t="s">
        <v>74</v>
      </c>
      <c r="AU124" s="17" t="s">
        <v>113</v>
      </c>
      <c r="BK124" s="126">
        <f>BK125+BK145+BK163+BK193+BK228+BK231+BK240</f>
        <v>0</v>
      </c>
    </row>
    <row r="125" spans="2:65" s="11" customFormat="1" ht="25.9" customHeight="1">
      <c r="B125" s="127"/>
      <c r="D125" s="128" t="s">
        <v>74</v>
      </c>
      <c r="E125" s="129" t="s">
        <v>1653</v>
      </c>
      <c r="F125" s="129" t="s">
        <v>1654</v>
      </c>
      <c r="I125" s="130"/>
      <c r="J125" s="131">
        <f>BK125</f>
        <v>0</v>
      </c>
      <c r="L125" s="127"/>
      <c r="M125" s="132"/>
      <c r="P125" s="133">
        <f>SUM(P126:P144)</f>
        <v>0</v>
      </c>
      <c r="R125" s="133">
        <f>SUM(R126:R144)</f>
        <v>0</v>
      </c>
      <c r="T125" s="134">
        <f>SUM(T126:T144)</f>
        <v>0</v>
      </c>
      <c r="AR125" s="128" t="s">
        <v>83</v>
      </c>
      <c r="AT125" s="135" t="s">
        <v>74</v>
      </c>
      <c r="AU125" s="135" t="s">
        <v>75</v>
      </c>
      <c r="AY125" s="128" t="s">
        <v>145</v>
      </c>
      <c r="BK125" s="136">
        <f>SUM(BK126:BK144)</f>
        <v>0</v>
      </c>
    </row>
    <row r="126" spans="2:65" s="1" customFormat="1" ht="16.5" customHeight="1">
      <c r="B126" s="32"/>
      <c r="C126" s="181" t="s">
        <v>83</v>
      </c>
      <c r="D126" s="181" t="s">
        <v>435</v>
      </c>
      <c r="E126" s="182" t="s">
        <v>1655</v>
      </c>
      <c r="F126" s="183" t="s">
        <v>1656</v>
      </c>
      <c r="G126" s="184" t="s">
        <v>238</v>
      </c>
      <c r="H126" s="185">
        <v>400</v>
      </c>
      <c r="I126" s="186"/>
      <c r="J126" s="187">
        <f t="shared" ref="J126:J144" si="0">ROUND(I126*H126,2)</f>
        <v>0</v>
      </c>
      <c r="K126" s="188"/>
      <c r="L126" s="189"/>
      <c r="M126" s="190" t="s">
        <v>1</v>
      </c>
      <c r="N126" s="191" t="s">
        <v>41</v>
      </c>
      <c r="P126" s="149">
        <f t="shared" ref="P126:P144" si="1">O126*H126</f>
        <v>0</v>
      </c>
      <c r="Q126" s="149">
        <v>0</v>
      </c>
      <c r="R126" s="149">
        <f t="shared" ref="R126:R144" si="2">Q126*H126</f>
        <v>0</v>
      </c>
      <c r="S126" s="149">
        <v>0</v>
      </c>
      <c r="T126" s="150">
        <f t="shared" ref="T126:T144" si="3">S126*H126</f>
        <v>0</v>
      </c>
      <c r="AR126" s="151" t="s">
        <v>201</v>
      </c>
      <c r="AT126" s="151" t="s">
        <v>435</v>
      </c>
      <c r="AU126" s="151" t="s">
        <v>83</v>
      </c>
      <c r="AY126" s="17" t="s">
        <v>145</v>
      </c>
      <c r="BE126" s="152">
        <f t="shared" ref="BE126:BE144" si="4">IF(N126="základná",J126,0)</f>
        <v>0</v>
      </c>
      <c r="BF126" s="152">
        <f t="shared" ref="BF126:BF144" si="5">IF(N126="znížená",J126,0)</f>
        <v>0</v>
      </c>
      <c r="BG126" s="152">
        <f t="shared" ref="BG126:BG144" si="6">IF(N126="zákl. prenesená",J126,0)</f>
        <v>0</v>
      </c>
      <c r="BH126" s="152">
        <f t="shared" ref="BH126:BH144" si="7">IF(N126="zníž. prenesená",J126,0)</f>
        <v>0</v>
      </c>
      <c r="BI126" s="152">
        <f t="shared" ref="BI126:BI144" si="8">IF(N126="nulová",J126,0)</f>
        <v>0</v>
      </c>
      <c r="BJ126" s="17" t="s">
        <v>153</v>
      </c>
      <c r="BK126" s="152">
        <f t="shared" ref="BK126:BK144" si="9">ROUND(I126*H126,2)</f>
        <v>0</v>
      </c>
      <c r="BL126" s="17" t="s">
        <v>152</v>
      </c>
      <c r="BM126" s="151" t="s">
        <v>153</v>
      </c>
    </row>
    <row r="127" spans="2:65" s="1" customFormat="1" ht="16.5" customHeight="1">
      <c r="B127" s="32"/>
      <c r="C127" s="181" t="s">
        <v>153</v>
      </c>
      <c r="D127" s="181" t="s">
        <v>435</v>
      </c>
      <c r="E127" s="182" t="s">
        <v>1659</v>
      </c>
      <c r="F127" s="183" t="s">
        <v>1660</v>
      </c>
      <c r="G127" s="184" t="s">
        <v>238</v>
      </c>
      <c r="H127" s="185">
        <v>150</v>
      </c>
      <c r="I127" s="186"/>
      <c r="J127" s="187">
        <f t="shared" si="0"/>
        <v>0</v>
      </c>
      <c r="K127" s="188"/>
      <c r="L127" s="189"/>
      <c r="M127" s="190" t="s">
        <v>1</v>
      </c>
      <c r="N127" s="191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201</v>
      </c>
      <c r="AT127" s="151" t="s">
        <v>435</v>
      </c>
      <c r="AU127" s="151" t="s">
        <v>83</v>
      </c>
      <c r="AY127" s="17" t="s">
        <v>145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7" t="s">
        <v>153</v>
      </c>
      <c r="BK127" s="152">
        <f t="shared" si="9"/>
        <v>0</v>
      </c>
      <c r="BL127" s="17" t="s">
        <v>152</v>
      </c>
      <c r="BM127" s="151" t="s">
        <v>152</v>
      </c>
    </row>
    <row r="128" spans="2:65" s="1" customFormat="1" ht="16.5" customHeight="1">
      <c r="B128" s="32"/>
      <c r="C128" s="181" t="s">
        <v>146</v>
      </c>
      <c r="D128" s="181" t="s">
        <v>435</v>
      </c>
      <c r="E128" s="182" t="s">
        <v>1665</v>
      </c>
      <c r="F128" s="183" t="s">
        <v>1666</v>
      </c>
      <c r="G128" s="184" t="s">
        <v>238</v>
      </c>
      <c r="H128" s="185">
        <v>600</v>
      </c>
      <c r="I128" s="186"/>
      <c r="J128" s="187">
        <f t="shared" si="0"/>
        <v>0</v>
      </c>
      <c r="K128" s="188"/>
      <c r="L128" s="189"/>
      <c r="M128" s="190" t="s">
        <v>1</v>
      </c>
      <c r="N128" s="191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201</v>
      </c>
      <c r="AT128" s="151" t="s">
        <v>435</v>
      </c>
      <c r="AU128" s="151" t="s">
        <v>83</v>
      </c>
      <c r="AY128" s="17" t="s">
        <v>145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153</v>
      </c>
      <c r="BK128" s="152">
        <f t="shared" si="9"/>
        <v>0</v>
      </c>
      <c r="BL128" s="17" t="s">
        <v>152</v>
      </c>
      <c r="BM128" s="151" t="s">
        <v>185</v>
      </c>
    </row>
    <row r="129" spans="2:65" s="1" customFormat="1" ht="21.75" customHeight="1">
      <c r="B129" s="32"/>
      <c r="C129" s="181" t="s">
        <v>152</v>
      </c>
      <c r="D129" s="181" t="s">
        <v>435</v>
      </c>
      <c r="E129" s="182" t="s">
        <v>1695</v>
      </c>
      <c r="F129" s="183" t="s">
        <v>1696</v>
      </c>
      <c r="G129" s="184" t="s">
        <v>162</v>
      </c>
      <c r="H129" s="185">
        <v>120</v>
      </c>
      <c r="I129" s="186"/>
      <c r="J129" s="187">
        <f t="shared" si="0"/>
        <v>0</v>
      </c>
      <c r="K129" s="188"/>
      <c r="L129" s="189"/>
      <c r="M129" s="190" t="s">
        <v>1</v>
      </c>
      <c r="N129" s="191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201</v>
      </c>
      <c r="AT129" s="151" t="s">
        <v>435</v>
      </c>
      <c r="AU129" s="151" t="s">
        <v>83</v>
      </c>
      <c r="AY129" s="17" t="s">
        <v>145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153</v>
      </c>
      <c r="BK129" s="152">
        <f t="shared" si="9"/>
        <v>0</v>
      </c>
      <c r="BL129" s="17" t="s">
        <v>152</v>
      </c>
      <c r="BM129" s="151" t="s">
        <v>201</v>
      </c>
    </row>
    <row r="130" spans="2:65" s="1" customFormat="1" ht="16.5" customHeight="1">
      <c r="B130" s="32"/>
      <c r="C130" s="181" t="s">
        <v>178</v>
      </c>
      <c r="D130" s="181" t="s">
        <v>435</v>
      </c>
      <c r="E130" s="182" t="s">
        <v>1707</v>
      </c>
      <c r="F130" s="183" t="s">
        <v>1708</v>
      </c>
      <c r="G130" s="184" t="s">
        <v>238</v>
      </c>
      <c r="H130" s="185">
        <v>16000</v>
      </c>
      <c r="I130" s="186"/>
      <c r="J130" s="187">
        <f t="shared" si="0"/>
        <v>0</v>
      </c>
      <c r="K130" s="188"/>
      <c r="L130" s="189"/>
      <c r="M130" s="190" t="s">
        <v>1</v>
      </c>
      <c r="N130" s="191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201</v>
      </c>
      <c r="AT130" s="151" t="s">
        <v>435</v>
      </c>
      <c r="AU130" s="151" t="s">
        <v>83</v>
      </c>
      <c r="AY130" s="17" t="s">
        <v>145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153</v>
      </c>
      <c r="BK130" s="152">
        <f t="shared" si="9"/>
        <v>0</v>
      </c>
      <c r="BL130" s="17" t="s">
        <v>152</v>
      </c>
      <c r="BM130" s="151" t="s">
        <v>228</v>
      </c>
    </row>
    <row r="131" spans="2:65" s="1" customFormat="1" ht="16.5" customHeight="1">
      <c r="B131" s="32"/>
      <c r="C131" s="181" t="s">
        <v>185</v>
      </c>
      <c r="D131" s="181" t="s">
        <v>435</v>
      </c>
      <c r="E131" s="182" t="s">
        <v>1709</v>
      </c>
      <c r="F131" s="183" t="s">
        <v>1710</v>
      </c>
      <c r="G131" s="184" t="s">
        <v>238</v>
      </c>
      <c r="H131" s="185">
        <v>3000</v>
      </c>
      <c r="I131" s="186"/>
      <c r="J131" s="187">
        <f t="shared" si="0"/>
        <v>0</v>
      </c>
      <c r="K131" s="188"/>
      <c r="L131" s="189"/>
      <c r="M131" s="190" t="s">
        <v>1</v>
      </c>
      <c r="N131" s="191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201</v>
      </c>
      <c r="AT131" s="151" t="s">
        <v>435</v>
      </c>
      <c r="AU131" s="151" t="s">
        <v>83</v>
      </c>
      <c r="AY131" s="17" t="s">
        <v>145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153</v>
      </c>
      <c r="BK131" s="152">
        <f t="shared" si="9"/>
        <v>0</v>
      </c>
      <c r="BL131" s="17" t="s">
        <v>152</v>
      </c>
      <c r="BM131" s="151" t="s">
        <v>243</v>
      </c>
    </row>
    <row r="132" spans="2:65" s="1" customFormat="1" ht="16.5" customHeight="1">
      <c r="B132" s="32"/>
      <c r="C132" s="181" t="s">
        <v>194</v>
      </c>
      <c r="D132" s="181" t="s">
        <v>435</v>
      </c>
      <c r="E132" s="182" t="s">
        <v>1717</v>
      </c>
      <c r="F132" s="183" t="s">
        <v>1718</v>
      </c>
      <c r="G132" s="184" t="s">
        <v>162</v>
      </c>
      <c r="H132" s="185">
        <v>10</v>
      </c>
      <c r="I132" s="186"/>
      <c r="J132" s="187">
        <f t="shared" si="0"/>
        <v>0</v>
      </c>
      <c r="K132" s="188"/>
      <c r="L132" s="189"/>
      <c r="M132" s="190" t="s">
        <v>1</v>
      </c>
      <c r="N132" s="191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201</v>
      </c>
      <c r="AT132" s="151" t="s">
        <v>435</v>
      </c>
      <c r="AU132" s="151" t="s">
        <v>83</v>
      </c>
      <c r="AY132" s="17" t="s">
        <v>145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153</v>
      </c>
      <c r="BK132" s="152">
        <f t="shared" si="9"/>
        <v>0</v>
      </c>
      <c r="BL132" s="17" t="s">
        <v>152</v>
      </c>
      <c r="BM132" s="151" t="s">
        <v>272</v>
      </c>
    </row>
    <row r="133" spans="2:65" s="1" customFormat="1" ht="16.5" customHeight="1">
      <c r="B133" s="32"/>
      <c r="C133" s="181" t="s">
        <v>201</v>
      </c>
      <c r="D133" s="181" t="s">
        <v>435</v>
      </c>
      <c r="E133" s="182" t="s">
        <v>1719</v>
      </c>
      <c r="F133" s="183" t="s">
        <v>1720</v>
      </c>
      <c r="G133" s="184" t="s">
        <v>162</v>
      </c>
      <c r="H133" s="185">
        <v>10</v>
      </c>
      <c r="I133" s="186"/>
      <c r="J133" s="187">
        <f t="shared" si="0"/>
        <v>0</v>
      </c>
      <c r="K133" s="188"/>
      <c r="L133" s="189"/>
      <c r="M133" s="190" t="s">
        <v>1</v>
      </c>
      <c r="N133" s="191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201</v>
      </c>
      <c r="AT133" s="151" t="s">
        <v>435</v>
      </c>
      <c r="AU133" s="151" t="s">
        <v>83</v>
      </c>
      <c r="AY133" s="17" t="s">
        <v>145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153</v>
      </c>
      <c r="BK133" s="152">
        <f t="shared" si="9"/>
        <v>0</v>
      </c>
      <c r="BL133" s="17" t="s">
        <v>152</v>
      </c>
      <c r="BM133" s="151" t="s">
        <v>287</v>
      </c>
    </row>
    <row r="134" spans="2:65" s="1" customFormat="1" ht="16.5" customHeight="1">
      <c r="B134" s="32"/>
      <c r="C134" s="181" t="s">
        <v>208</v>
      </c>
      <c r="D134" s="181" t="s">
        <v>435</v>
      </c>
      <c r="E134" s="182" t="s">
        <v>1721</v>
      </c>
      <c r="F134" s="183" t="s">
        <v>1722</v>
      </c>
      <c r="G134" s="184" t="s">
        <v>1630</v>
      </c>
      <c r="H134" s="185">
        <v>2</v>
      </c>
      <c r="I134" s="186"/>
      <c r="J134" s="187">
        <f t="shared" si="0"/>
        <v>0</v>
      </c>
      <c r="K134" s="188"/>
      <c r="L134" s="189"/>
      <c r="M134" s="190" t="s">
        <v>1</v>
      </c>
      <c r="N134" s="191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201</v>
      </c>
      <c r="AT134" s="151" t="s">
        <v>435</v>
      </c>
      <c r="AU134" s="151" t="s">
        <v>83</v>
      </c>
      <c r="AY134" s="17" t="s">
        <v>145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153</v>
      </c>
      <c r="BK134" s="152">
        <f t="shared" si="9"/>
        <v>0</v>
      </c>
      <c r="BL134" s="17" t="s">
        <v>152</v>
      </c>
      <c r="BM134" s="151" t="s">
        <v>296</v>
      </c>
    </row>
    <row r="135" spans="2:65" s="1" customFormat="1" ht="16.5" customHeight="1">
      <c r="B135" s="32"/>
      <c r="C135" s="181" t="s">
        <v>228</v>
      </c>
      <c r="D135" s="181" t="s">
        <v>435</v>
      </c>
      <c r="E135" s="182" t="s">
        <v>1723</v>
      </c>
      <c r="F135" s="183" t="s">
        <v>1724</v>
      </c>
      <c r="G135" s="184" t="s">
        <v>188</v>
      </c>
      <c r="H135" s="185">
        <v>2</v>
      </c>
      <c r="I135" s="186"/>
      <c r="J135" s="187">
        <f t="shared" si="0"/>
        <v>0</v>
      </c>
      <c r="K135" s="188"/>
      <c r="L135" s="189"/>
      <c r="M135" s="190" t="s">
        <v>1</v>
      </c>
      <c r="N135" s="191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201</v>
      </c>
      <c r="AT135" s="151" t="s">
        <v>435</v>
      </c>
      <c r="AU135" s="151" t="s">
        <v>83</v>
      </c>
      <c r="AY135" s="17" t="s">
        <v>145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153</v>
      </c>
      <c r="BK135" s="152">
        <f t="shared" si="9"/>
        <v>0</v>
      </c>
      <c r="BL135" s="17" t="s">
        <v>152</v>
      </c>
      <c r="BM135" s="151" t="s">
        <v>7</v>
      </c>
    </row>
    <row r="136" spans="2:65" s="1" customFormat="1" ht="16.5" customHeight="1">
      <c r="B136" s="32"/>
      <c r="C136" s="181" t="s">
        <v>235</v>
      </c>
      <c r="D136" s="181" t="s">
        <v>435</v>
      </c>
      <c r="E136" s="182" t="s">
        <v>1725</v>
      </c>
      <c r="F136" s="183" t="s">
        <v>1726</v>
      </c>
      <c r="G136" s="184" t="s">
        <v>162</v>
      </c>
      <c r="H136" s="185">
        <v>600</v>
      </c>
      <c r="I136" s="186"/>
      <c r="J136" s="187">
        <f t="shared" si="0"/>
        <v>0</v>
      </c>
      <c r="K136" s="188"/>
      <c r="L136" s="189"/>
      <c r="M136" s="190" t="s">
        <v>1</v>
      </c>
      <c r="N136" s="191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201</v>
      </c>
      <c r="AT136" s="151" t="s">
        <v>435</v>
      </c>
      <c r="AU136" s="151" t="s">
        <v>83</v>
      </c>
      <c r="AY136" s="17" t="s">
        <v>145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7" t="s">
        <v>153</v>
      </c>
      <c r="BK136" s="152">
        <f t="shared" si="9"/>
        <v>0</v>
      </c>
      <c r="BL136" s="17" t="s">
        <v>152</v>
      </c>
      <c r="BM136" s="151" t="s">
        <v>420</v>
      </c>
    </row>
    <row r="137" spans="2:65" s="1" customFormat="1" ht="16.5" customHeight="1">
      <c r="B137" s="32"/>
      <c r="C137" s="181" t="s">
        <v>243</v>
      </c>
      <c r="D137" s="181" t="s">
        <v>435</v>
      </c>
      <c r="E137" s="182" t="s">
        <v>1727</v>
      </c>
      <c r="F137" s="183" t="s">
        <v>1728</v>
      </c>
      <c r="G137" s="184" t="s">
        <v>162</v>
      </c>
      <c r="H137" s="185">
        <v>600</v>
      </c>
      <c r="I137" s="186"/>
      <c r="J137" s="187">
        <f t="shared" si="0"/>
        <v>0</v>
      </c>
      <c r="K137" s="188"/>
      <c r="L137" s="189"/>
      <c r="M137" s="190" t="s">
        <v>1</v>
      </c>
      <c r="N137" s="191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201</v>
      </c>
      <c r="AT137" s="151" t="s">
        <v>435</v>
      </c>
      <c r="AU137" s="151" t="s">
        <v>83</v>
      </c>
      <c r="AY137" s="17" t="s">
        <v>145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7" t="s">
        <v>153</v>
      </c>
      <c r="BK137" s="152">
        <f t="shared" si="9"/>
        <v>0</v>
      </c>
      <c r="BL137" s="17" t="s">
        <v>152</v>
      </c>
      <c r="BM137" s="151" t="s">
        <v>434</v>
      </c>
    </row>
    <row r="138" spans="2:65" s="1" customFormat="1" ht="16.5" customHeight="1">
      <c r="B138" s="32"/>
      <c r="C138" s="181" t="s">
        <v>250</v>
      </c>
      <c r="D138" s="181" t="s">
        <v>435</v>
      </c>
      <c r="E138" s="182" t="s">
        <v>2351</v>
      </c>
      <c r="F138" s="183" t="s">
        <v>2352</v>
      </c>
      <c r="G138" s="184" t="s">
        <v>162</v>
      </c>
      <c r="H138" s="185">
        <v>102</v>
      </c>
      <c r="I138" s="186"/>
      <c r="J138" s="187">
        <f t="shared" si="0"/>
        <v>0</v>
      </c>
      <c r="K138" s="188"/>
      <c r="L138" s="189"/>
      <c r="M138" s="190" t="s">
        <v>1</v>
      </c>
      <c r="N138" s="191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201</v>
      </c>
      <c r="AT138" s="151" t="s">
        <v>435</v>
      </c>
      <c r="AU138" s="151" t="s">
        <v>83</v>
      </c>
      <c r="AY138" s="17" t="s">
        <v>145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7" t="s">
        <v>153</v>
      </c>
      <c r="BK138" s="152">
        <f t="shared" si="9"/>
        <v>0</v>
      </c>
      <c r="BL138" s="17" t="s">
        <v>152</v>
      </c>
      <c r="BM138" s="151" t="s">
        <v>447</v>
      </c>
    </row>
    <row r="139" spans="2:65" s="1" customFormat="1" ht="16.5" customHeight="1">
      <c r="B139" s="32"/>
      <c r="C139" s="181" t="s">
        <v>272</v>
      </c>
      <c r="D139" s="181" t="s">
        <v>435</v>
      </c>
      <c r="E139" s="182" t="s">
        <v>1755</v>
      </c>
      <c r="F139" s="183" t="s">
        <v>1756</v>
      </c>
      <c r="G139" s="184" t="s">
        <v>238</v>
      </c>
      <c r="H139" s="185">
        <v>500</v>
      </c>
      <c r="I139" s="186"/>
      <c r="J139" s="187">
        <f t="shared" si="0"/>
        <v>0</v>
      </c>
      <c r="K139" s="188"/>
      <c r="L139" s="189"/>
      <c r="M139" s="190" t="s">
        <v>1</v>
      </c>
      <c r="N139" s="191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201</v>
      </c>
      <c r="AT139" s="151" t="s">
        <v>435</v>
      </c>
      <c r="AU139" s="151" t="s">
        <v>83</v>
      </c>
      <c r="AY139" s="17" t="s">
        <v>145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7" t="s">
        <v>153</v>
      </c>
      <c r="BK139" s="152">
        <f t="shared" si="9"/>
        <v>0</v>
      </c>
      <c r="BL139" s="17" t="s">
        <v>152</v>
      </c>
      <c r="BM139" s="151" t="s">
        <v>455</v>
      </c>
    </row>
    <row r="140" spans="2:65" s="1" customFormat="1" ht="16.5" customHeight="1">
      <c r="B140" s="32"/>
      <c r="C140" s="181" t="s">
        <v>282</v>
      </c>
      <c r="D140" s="181" t="s">
        <v>435</v>
      </c>
      <c r="E140" s="182" t="s">
        <v>2251</v>
      </c>
      <c r="F140" s="183" t="s">
        <v>2252</v>
      </c>
      <c r="G140" s="184" t="s">
        <v>162</v>
      </c>
      <c r="H140" s="185">
        <v>19</v>
      </c>
      <c r="I140" s="186"/>
      <c r="J140" s="187">
        <f t="shared" si="0"/>
        <v>0</v>
      </c>
      <c r="K140" s="188"/>
      <c r="L140" s="189"/>
      <c r="M140" s="190" t="s">
        <v>1</v>
      </c>
      <c r="N140" s="191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201</v>
      </c>
      <c r="AT140" s="151" t="s">
        <v>435</v>
      </c>
      <c r="AU140" s="151" t="s">
        <v>83</v>
      </c>
      <c r="AY140" s="17" t="s">
        <v>145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7" t="s">
        <v>153</v>
      </c>
      <c r="BK140" s="152">
        <f t="shared" si="9"/>
        <v>0</v>
      </c>
      <c r="BL140" s="17" t="s">
        <v>152</v>
      </c>
      <c r="BM140" s="151" t="s">
        <v>464</v>
      </c>
    </row>
    <row r="141" spans="2:65" s="1" customFormat="1" ht="16.5" customHeight="1">
      <c r="B141" s="32"/>
      <c r="C141" s="181" t="s">
        <v>287</v>
      </c>
      <c r="D141" s="181" t="s">
        <v>435</v>
      </c>
      <c r="E141" s="182" t="s">
        <v>1757</v>
      </c>
      <c r="F141" s="183" t="s">
        <v>1758</v>
      </c>
      <c r="G141" s="184" t="s">
        <v>238</v>
      </c>
      <c r="H141" s="185">
        <v>600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201</v>
      </c>
      <c r="AT141" s="151" t="s">
        <v>435</v>
      </c>
      <c r="AU141" s="151" t="s">
        <v>83</v>
      </c>
      <c r="AY141" s="17" t="s">
        <v>145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7" t="s">
        <v>153</v>
      </c>
      <c r="BK141" s="152">
        <f t="shared" si="9"/>
        <v>0</v>
      </c>
      <c r="BL141" s="17" t="s">
        <v>152</v>
      </c>
      <c r="BM141" s="151" t="s">
        <v>474</v>
      </c>
    </row>
    <row r="142" spans="2:65" s="1" customFormat="1" ht="16.5" customHeight="1">
      <c r="B142" s="32"/>
      <c r="C142" s="181" t="s">
        <v>292</v>
      </c>
      <c r="D142" s="181" t="s">
        <v>435</v>
      </c>
      <c r="E142" s="182" t="s">
        <v>1759</v>
      </c>
      <c r="F142" s="183" t="s">
        <v>1760</v>
      </c>
      <c r="G142" s="184" t="s">
        <v>238</v>
      </c>
      <c r="H142" s="185">
        <v>100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201</v>
      </c>
      <c r="AT142" s="151" t="s">
        <v>435</v>
      </c>
      <c r="AU142" s="151" t="s">
        <v>83</v>
      </c>
      <c r="AY142" s="17" t="s">
        <v>145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7" t="s">
        <v>153</v>
      </c>
      <c r="BK142" s="152">
        <f t="shared" si="9"/>
        <v>0</v>
      </c>
      <c r="BL142" s="17" t="s">
        <v>152</v>
      </c>
      <c r="BM142" s="151" t="s">
        <v>560</v>
      </c>
    </row>
    <row r="143" spans="2:65" s="1" customFormat="1" ht="16.5" customHeight="1">
      <c r="B143" s="32"/>
      <c r="C143" s="181" t="s">
        <v>296</v>
      </c>
      <c r="D143" s="181" t="s">
        <v>435</v>
      </c>
      <c r="E143" s="182" t="s">
        <v>2255</v>
      </c>
      <c r="F143" s="183" t="s">
        <v>2256</v>
      </c>
      <c r="G143" s="184" t="s">
        <v>238</v>
      </c>
      <c r="H143" s="185">
        <v>1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201</v>
      </c>
      <c r="AT143" s="151" t="s">
        <v>435</v>
      </c>
      <c r="AU143" s="151" t="s">
        <v>83</v>
      </c>
      <c r="AY143" s="17" t="s">
        <v>145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7" t="s">
        <v>153</v>
      </c>
      <c r="BK143" s="152">
        <f t="shared" si="9"/>
        <v>0</v>
      </c>
      <c r="BL143" s="17" t="s">
        <v>152</v>
      </c>
      <c r="BM143" s="151" t="s">
        <v>576</v>
      </c>
    </row>
    <row r="144" spans="2:65" s="1" customFormat="1" ht="16.5" customHeight="1">
      <c r="B144" s="32"/>
      <c r="C144" s="181" t="s">
        <v>345</v>
      </c>
      <c r="D144" s="181" t="s">
        <v>435</v>
      </c>
      <c r="E144" s="182" t="s">
        <v>2353</v>
      </c>
      <c r="F144" s="183" t="s">
        <v>1766</v>
      </c>
      <c r="G144" s="184" t="s">
        <v>162</v>
      </c>
      <c r="H144" s="185">
        <v>1</v>
      </c>
      <c r="I144" s="186"/>
      <c r="J144" s="187">
        <f t="shared" si="0"/>
        <v>0</v>
      </c>
      <c r="K144" s="188"/>
      <c r="L144" s="189"/>
      <c r="M144" s="190" t="s">
        <v>1</v>
      </c>
      <c r="N144" s="191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201</v>
      </c>
      <c r="AT144" s="151" t="s">
        <v>435</v>
      </c>
      <c r="AU144" s="151" t="s">
        <v>83</v>
      </c>
      <c r="AY144" s="17" t="s">
        <v>145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7" t="s">
        <v>153</v>
      </c>
      <c r="BK144" s="152">
        <f t="shared" si="9"/>
        <v>0</v>
      </c>
      <c r="BL144" s="17" t="s">
        <v>152</v>
      </c>
      <c r="BM144" s="151" t="s">
        <v>674</v>
      </c>
    </row>
    <row r="145" spans="2:65" s="11" customFormat="1" ht="25.9" customHeight="1">
      <c r="B145" s="127"/>
      <c r="D145" s="128" t="s">
        <v>74</v>
      </c>
      <c r="E145" s="129" t="s">
        <v>1767</v>
      </c>
      <c r="F145" s="129" t="s">
        <v>2354</v>
      </c>
      <c r="I145" s="130"/>
      <c r="J145" s="131">
        <f>BK145</f>
        <v>0</v>
      </c>
      <c r="L145" s="127"/>
      <c r="M145" s="132"/>
      <c r="P145" s="133">
        <f>SUM(P146:P162)</f>
        <v>0</v>
      </c>
      <c r="R145" s="133">
        <f>SUM(R146:R162)</f>
        <v>0</v>
      </c>
      <c r="T145" s="134">
        <f>SUM(T146:T162)</f>
        <v>0</v>
      </c>
      <c r="AR145" s="128" t="s">
        <v>83</v>
      </c>
      <c r="AT145" s="135" t="s">
        <v>74</v>
      </c>
      <c r="AU145" s="135" t="s">
        <v>75</v>
      </c>
      <c r="AY145" s="128" t="s">
        <v>145</v>
      </c>
      <c r="BK145" s="136">
        <f>SUM(BK146:BK162)</f>
        <v>0</v>
      </c>
    </row>
    <row r="146" spans="2:65" s="1" customFormat="1" ht="16.5" customHeight="1">
      <c r="B146" s="32"/>
      <c r="C146" s="139" t="s">
        <v>7</v>
      </c>
      <c r="D146" s="139" t="s">
        <v>148</v>
      </c>
      <c r="E146" s="140" t="s">
        <v>1769</v>
      </c>
      <c r="F146" s="141" t="s">
        <v>1770</v>
      </c>
      <c r="G146" s="142" t="s">
        <v>238</v>
      </c>
      <c r="H146" s="143">
        <v>700</v>
      </c>
      <c r="I146" s="144"/>
      <c r="J146" s="145">
        <f t="shared" ref="J146:J162" si="10">ROUND(I146*H146,2)</f>
        <v>0</v>
      </c>
      <c r="K146" s="146"/>
      <c r="L146" s="32"/>
      <c r="M146" s="147" t="s">
        <v>1</v>
      </c>
      <c r="N146" s="148" t="s">
        <v>41</v>
      </c>
      <c r="P146" s="149">
        <f t="shared" ref="P146:P162" si="11">O146*H146</f>
        <v>0</v>
      </c>
      <c r="Q146" s="149">
        <v>0</v>
      </c>
      <c r="R146" s="149">
        <f t="shared" ref="R146:R162" si="12">Q146*H146</f>
        <v>0</v>
      </c>
      <c r="S146" s="149">
        <v>0</v>
      </c>
      <c r="T146" s="150">
        <f t="shared" ref="T146:T162" si="13">S146*H146</f>
        <v>0</v>
      </c>
      <c r="AR146" s="151" t="s">
        <v>152</v>
      </c>
      <c r="AT146" s="151" t="s">
        <v>148</v>
      </c>
      <c r="AU146" s="151" t="s">
        <v>83</v>
      </c>
      <c r="AY146" s="17" t="s">
        <v>145</v>
      </c>
      <c r="BE146" s="152">
        <f t="shared" ref="BE146:BE162" si="14">IF(N146="základná",J146,0)</f>
        <v>0</v>
      </c>
      <c r="BF146" s="152">
        <f t="shared" ref="BF146:BF162" si="15">IF(N146="znížená",J146,0)</f>
        <v>0</v>
      </c>
      <c r="BG146" s="152">
        <f t="shared" ref="BG146:BG162" si="16">IF(N146="zákl. prenesená",J146,0)</f>
        <v>0</v>
      </c>
      <c r="BH146" s="152">
        <f t="shared" ref="BH146:BH162" si="17">IF(N146="zníž. prenesená",J146,0)</f>
        <v>0</v>
      </c>
      <c r="BI146" s="152">
        <f t="shared" ref="BI146:BI162" si="18">IF(N146="nulová",J146,0)</f>
        <v>0</v>
      </c>
      <c r="BJ146" s="17" t="s">
        <v>153</v>
      </c>
      <c r="BK146" s="152">
        <f t="shared" ref="BK146:BK162" si="19">ROUND(I146*H146,2)</f>
        <v>0</v>
      </c>
      <c r="BL146" s="17" t="s">
        <v>152</v>
      </c>
      <c r="BM146" s="151" t="s">
        <v>687</v>
      </c>
    </row>
    <row r="147" spans="2:65" s="1" customFormat="1" ht="16.5" customHeight="1">
      <c r="B147" s="32"/>
      <c r="C147" s="139" t="s">
        <v>408</v>
      </c>
      <c r="D147" s="139" t="s">
        <v>148</v>
      </c>
      <c r="E147" s="140" t="s">
        <v>1783</v>
      </c>
      <c r="F147" s="141" t="s">
        <v>1708</v>
      </c>
      <c r="G147" s="142" t="s">
        <v>238</v>
      </c>
      <c r="H147" s="143">
        <v>16000</v>
      </c>
      <c r="I147" s="144"/>
      <c r="J147" s="145">
        <f t="shared" si="10"/>
        <v>0</v>
      </c>
      <c r="K147" s="146"/>
      <c r="L147" s="32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152</v>
      </c>
      <c r="AT147" s="151" t="s">
        <v>148</v>
      </c>
      <c r="AU147" s="151" t="s">
        <v>83</v>
      </c>
      <c r="AY147" s="17" t="s">
        <v>145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7" t="s">
        <v>153</v>
      </c>
      <c r="BK147" s="152">
        <f t="shared" si="19"/>
        <v>0</v>
      </c>
      <c r="BL147" s="17" t="s">
        <v>152</v>
      </c>
      <c r="BM147" s="151" t="s">
        <v>703</v>
      </c>
    </row>
    <row r="148" spans="2:65" s="1" customFormat="1" ht="16.5" customHeight="1">
      <c r="B148" s="32"/>
      <c r="C148" s="139" t="s">
        <v>420</v>
      </c>
      <c r="D148" s="139" t="s">
        <v>148</v>
      </c>
      <c r="E148" s="140" t="s">
        <v>1784</v>
      </c>
      <c r="F148" s="141" t="s">
        <v>1710</v>
      </c>
      <c r="G148" s="142" t="s">
        <v>238</v>
      </c>
      <c r="H148" s="143">
        <v>3000</v>
      </c>
      <c r="I148" s="144"/>
      <c r="J148" s="145">
        <f t="shared" si="10"/>
        <v>0</v>
      </c>
      <c r="K148" s="146"/>
      <c r="L148" s="32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152</v>
      </c>
      <c r="AT148" s="151" t="s">
        <v>148</v>
      </c>
      <c r="AU148" s="151" t="s">
        <v>83</v>
      </c>
      <c r="AY148" s="17" t="s">
        <v>145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7" t="s">
        <v>153</v>
      </c>
      <c r="BK148" s="152">
        <f t="shared" si="19"/>
        <v>0</v>
      </c>
      <c r="BL148" s="17" t="s">
        <v>152</v>
      </c>
      <c r="BM148" s="151" t="s">
        <v>716</v>
      </c>
    </row>
    <row r="149" spans="2:65" s="1" customFormat="1" ht="16.5" customHeight="1">
      <c r="B149" s="32"/>
      <c r="C149" s="139" t="s">
        <v>428</v>
      </c>
      <c r="D149" s="139" t="s">
        <v>148</v>
      </c>
      <c r="E149" s="140" t="s">
        <v>1787</v>
      </c>
      <c r="F149" s="141" t="s">
        <v>1788</v>
      </c>
      <c r="G149" s="142" t="s">
        <v>162</v>
      </c>
      <c r="H149" s="143">
        <v>10</v>
      </c>
      <c r="I149" s="144"/>
      <c r="J149" s="145">
        <f t="shared" si="10"/>
        <v>0</v>
      </c>
      <c r="K149" s="146"/>
      <c r="L149" s="32"/>
      <c r="M149" s="147" t="s">
        <v>1</v>
      </c>
      <c r="N149" s="148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152</v>
      </c>
      <c r="AT149" s="151" t="s">
        <v>148</v>
      </c>
      <c r="AU149" s="151" t="s">
        <v>83</v>
      </c>
      <c r="AY149" s="17" t="s">
        <v>145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7" t="s">
        <v>153</v>
      </c>
      <c r="BK149" s="152">
        <f t="shared" si="19"/>
        <v>0</v>
      </c>
      <c r="BL149" s="17" t="s">
        <v>152</v>
      </c>
      <c r="BM149" s="151" t="s">
        <v>731</v>
      </c>
    </row>
    <row r="150" spans="2:65" s="1" customFormat="1" ht="16.5" customHeight="1">
      <c r="B150" s="32"/>
      <c r="C150" s="139" t="s">
        <v>434</v>
      </c>
      <c r="D150" s="139" t="s">
        <v>148</v>
      </c>
      <c r="E150" s="140" t="s">
        <v>1789</v>
      </c>
      <c r="F150" s="141" t="s">
        <v>1790</v>
      </c>
      <c r="G150" s="142" t="s">
        <v>162</v>
      </c>
      <c r="H150" s="143">
        <v>2</v>
      </c>
      <c r="I150" s="144"/>
      <c r="J150" s="145">
        <f t="shared" si="10"/>
        <v>0</v>
      </c>
      <c r="K150" s="146"/>
      <c r="L150" s="32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152</v>
      </c>
      <c r="AT150" s="151" t="s">
        <v>148</v>
      </c>
      <c r="AU150" s="151" t="s">
        <v>83</v>
      </c>
      <c r="AY150" s="17" t="s">
        <v>145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7" t="s">
        <v>153</v>
      </c>
      <c r="BK150" s="152">
        <f t="shared" si="19"/>
        <v>0</v>
      </c>
      <c r="BL150" s="17" t="s">
        <v>152</v>
      </c>
      <c r="BM150" s="151" t="s">
        <v>834</v>
      </c>
    </row>
    <row r="151" spans="2:65" s="1" customFormat="1" ht="21.75" customHeight="1">
      <c r="B151" s="32"/>
      <c r="C151" s="139" t="s">
        <v>439</v>
      </c>
      <c r="D151" s="139" t="s">
        <v>148</v>
      </c>
      <c r="E151" s="140" t="s">
        <v>1791</v>
      </c>
      <c r="F151" s="141" t="s">
        <v>1792</v>
      </c>
      <c r="G151" s="142" t="s">
        <v>188</v>
      </c>
      <c r="H151" s="143">
        <v>2</v>
      </c>
      <c r="I151" s="144"/>
      <c r="J151" s="145">
        <f t="shared" si="10"/>
        <v>0</v>
      </c>
      <c r="K151" s="146"/>
      <c r="L151" s="32"/>
      <c r="M151" s="147" t="s">
        <v>1</v>
      </c>
      <c r="N151" s="148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152</v>
      </c>
      <c r="AT151" s="151" t="s">
        <v>148</v>
      </c>
      <c r="AU151" s="151" t="s">
        <v>83</v>
      </c>
      <c r="AY151" s="17" t="s">
        <v>145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7" t="s">
        <v>153</v>
      </c>
      <c r="BK151" s="152">
        <f t="shared" si="19"/>
        <v>0</v>
      </c>
      <c r="BL151" s="17" t="s">
        <v>152</v>
      </c>
      <c r="BM151" s="151" t="s">
        <v>870</v>
      </c>
    </row>
    <row r="152" spans="2:65" s="1" customFormat="1" ht="16.5" customHeight="1">
      <c r="B152" s="32"/>
      <c r="C152" s="139" t="s">
        <v>447</v>
      </c>
      <c r="D152" s="139" t="s">
        <v>148</v>
      </c>
      <c r="E152" s="140" t="s">
        <v>1793</v>
      </c>
      <c r="F152" s="141" t="s">
        <v>1794</v>
      </c>
      <c r="G152" s="142" t="s">
        <v>162</v>
      </c>
      <c r="H152" s="143">
        <v>600</v>
      </c>
      <c r="I152" s="144"/>
      <c r="J152" s="145">
        <f t="shared" si="10"/>
        <v>0</v>
      </c>
      <c r="K152" s="146"/>
      <c r="L152" s="32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152</v>
      </c>
      <c r="AT152" s="151" t="s">
        <v>148</v>
      </c>
      <c r="AU152" s="151" t="s">
        <v>83</v>
      </c>
      <c r="AY152" s="17" t="s">
        <v>145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7" t="s">
        <v>153</v>
      </c>
      <c r="BK152" s="152">
        <f t="shared" si="19"/>
        <v>0</v>
      </c>
      <c r="BL152" s="17" t="s">
        <v>152</v>
      </c>
      <c r="BM152" s="151" t="s">
        <v>878</v>
      </c>
    </row>
    <row r="153" spans="2:65" s="1" customFormat="1" ht="16.5" customHeight="1">
      <c r="B153" s="32"/>
      <c r="C153" s="139" t="s">
        <v>451</v>
      </c>
      <c r="D153" s="139" t="s">
        <v>148</v>
      </c>
      <c r="E153" s="140" t="s">
        <v>1795</v>
      </c>
      <c r="F153" s="141" t="s">
        <v>1796</v>
      </c>
      <c r="G153" s="142" t="s">
        <v>162</v>
      </c>
      <c r="H153" s="143">
        <v>600</v>
      </c>
      <c r="I153" s="144"/>
      <c r="J153" s="145">
        <f t="shared" si="10"/>
        <v>0</v>
      </c>
      <c r="K153" s="146"/>
      <c r="L153" s="32"/>
      <c r="M153" s="147" t="s">
        <v>1</v>
      </c>
      <c r="N153" s="148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152</v>
      </c>
      <c r="AT153" s="151" t="s">
        <v>148</v>
      </c>
      <c r="AU153" s="151" t="s">
        <v>83</v>
      </c>
      <c r="AY153" s="17" t="s">
        <v>145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7" t="s">
        <v>153</v>
      </c>
      <c r="BK153" s="152">
        <f t="shared" si="19"/>
        <v>0</v>
      </c>
      <c r="BL153" s="17" t="s">
        <v>152</v>
      </c>
      <c r="BM153" s="151" t="s">
        <v>887</v>
      </c>
    </row>
    <row r="154" spans="2:65" s="1" customFormat="1" ht="16.5" customHeight="1">
      <c r="B154" s="32"/>
      <c r="C154" s="139" t="s">
        <v>455</v>
      </c>
      <c r="D154" s="139" t="s">
        <v>148</v>
      </c>
      <c r="E154" s="140" t="s">
        <v>1804</v>
      </c>
      <c r="F154" s="141" t="s">
        <v>1732</v>
      </c>
      <c r="G154" s="142" t="s">
        <v>162</v>
      </c>
      <c r="H154" s="143">
        <v>10</v>
      </c>
      <c r="I154" s="144"/>
      <c r="J154" s="145">
        <f t="shared" si="10"/>
        <v>0</v>
      </c>
      <c r="K154" s="146"/>
      <c r="L154" s="32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152</v>
      </c>
      <c r="AT154" s="151" t="s">
        <v>148</v>
      </c>
      <c r="AU154" s="151" t="s">
        <v>83</v>
      </c>
      <c r="AY154" s="17" t="s">
        <v>145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7" t="s">
        <v>153</v>
      </c>
      <c r="BK154" s="152">
        <f t="shared" si="19"/>
        <v>0</v>
      </c>
      <c r="BL154" s="17" t="s">
        <v>152</v>
      </c>
      <c r="BM154" s="151" t="s">
        <v>898</v>
      </c>
    </row>
    <row r="155" spans="2:65" s="1" customFormat="1" ht="16.5" customHeight="1">
      <c r="B155" s="32"/>
      <c r="C155" s="139" t="s">
        <v>460</v>
      </c>
      <c r="D155" s="139" t="s">
        <v>148</v>
      </c>
      <c r="E155" s="140" t="s">
        <v>2355</v>
      </c>
      <c r="F155" s="141" t="s">
        <v>2356</v>
      </c>
      <c r="G155" s="142" t="s">
        <v>162</v>
      </c>
      <c r="H155" s="143">
        <v>102</v>
      </c>
      <c r="I155" s="144"/>
      <c r="J155" s="145">
        <f t="shared" si="10"/>
        <v>0</v>
      </c>
      <c r="K155" s="146"/>
      <c r="L155" s="32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152</v>
      </c>
      <c r="AT155" s="151" t="s">
        <v>148</v>
      </c>
      <c r="AU155" s="151" t="s">
        <v>83</v>
      </c>
      <c r="AY155" s="17" t="s">
        <v>145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7" t="s">
        <v>153</v>
      </c>
      <c r="BK155" s="152">
        <f t="shared" si="19"/>
        <v>0</v>
      </c>
      <c r="BL155" s="17" t="s">
        <v>152</v>
      </c>
      <c r="BM155" s="151" t="s">
        <v>911</v>
      </c>
    </row>
    <row r="156" spans="2:65" s="1" customFormat="1" ht="16.5" customHeight="1">
      <c r="B156" s="32"/>
      <c r="C156" s="139" t="s">
        <v>464</v>
      </c>
      <c r="D156" s="139" t="s">
        <v>148</v>
      </c>
      <c r="E156" s="140" t="s">
        <v>1808</v>
      </c>
      <c r="F156" s="141" t="s">
        <v>1809</v>
      </c>
      <c r="G156" s="142" t="s">
        <v>162</v>
      </c>
      <c r="H156" s="143">
        <v>3</v>
      </c>
      <c r="I156" s="144"/>
      <c r="J156" s="145">
        <f t="shared" si="10"/>
        <v>0</v>
      </c>
      <c r="K156" s="146"/>
      <c r="L156" s="32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152</v>
      </c>
      <c r="AT156" s="151" t="s">
        <v>148</v>
      </c>
      <c r="AU156" s="151" t="s">
        <v>83</v>
      </c>
      <c r="AY156" s="17" t="s">
        <v>145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7" t="s">
        <v>153</v>
      </c>
      <c r="BK156" s="152">
        <f t="shared" si="19"/>
        <v>0</v>
      </c>
      <c r="BL156" s="17" t="s">
        <v>152</v>
      </c>
      <c r="BM156" s="151" t="s">
        <v>922</v>
      </c>
    </row>
    <row r="157" spans="2:65" s="1" customFormat="1" ht="16.5" customHeight="1">
      <c r="B157" s="32"/>
      <c r="C157" s="139" t="s">
        <v>469</v>
      </c>
      <c r="D157" s="139" t="s">
        <v>148</v>
      </c>
      <c r="E157" s="140" t="s">
        <v>1817</v>
      </c>
      <c r="F157" s="141" t="s">
        <v>1756</v>
      </c>
      <c r="G157" s="142" t="s">
        <v>238</v>
      </c>
      <c r="H157" s="143">
        <v>500</v>
      </c>
      <c r="I157" s="144"/>
      <c r="J157" s="145">
        <f t="shared" si="10"/>
        <v>0</v>
      </c>
      <c r="K157" s="146"/>
      <c r="L157" s="32"/>
      <c r="M157" s="147" t="s">
        <v>1</v>
      </c>
      <c r="N157" s="148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152</v>
      </c>
      <c r="AT157" s="151" t="s">
        <v>148</v>
      </c>
      <c r="AU157" s="151" t="s">
        <v>83</v>
      </c>
      <c r="AY157" s="17" t="s">
        <v>145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7" t="s">
        <v>153</v>
      </c>
      <c r="BK157" s="152">
        <f t="shared" si="19"/>
        <v>0</v>
      </c>
      <c r="BL157" s="17" t="s">
        <v>152</v>
      </c>
      <c r="BM157" s="151" t="s">
        <v>935</v>
      </c>
    </row>
    <row r="158" spans="2:65" s="1" customFormat="1" ht="16.5" customHeight="1">
      <c r="B158" s="32"/>
      <c r="C158" s="139" t="s">
        <v>474</v>
      </c>
      <c r="D158" s="139" t="s">
        <v>148</v>
      </c>
      <c r="E158" s="140" t="s">
        <v>2357</v>
      </c>
      <c r="F158" s="141" t="s">
        <v>2252</v>
      </c>
      <c r="G158" s="142" t="s">
        <v>238</v>
      </c>
      <c r="H158" s="143">
        <v>9000</v>
      </c>
      <c r="I158" s="144"/>
      <c r="J158" s="145">
        <f t="shared" si="10"/>
        <v>0</v>
      </c>
      <c r="K158" s="146"/>
      <c r="L158" s="32"/>
      <c r="M158" s="147" t="s">
        <v>1</v>
      </c>
      <c r="N158" s="148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152</v>
      </c>
      <c r="AT158" s="151" t="s">
        <v>148</v>
      </c>
      <c r="AU158" s="151" t="s">
        <v>83</v>
      </c>
      <c r="AY158" s="17" t="s">
        <v>145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7" t="s">
        <v>153</v>
      </c>
      <c r="BK158" s="152">
        <f t="shared" si="19"/>
        <v>0</v>
      </c>
      <c r="BL158" s="17" t="s">
        <v>152</v>
      </c>
      <c r="BM158" s="151" t="s">
        <v>948</v>
      </c>
    </row>
    <row r="159" spans="2:65" s="1" customFormat="1" ht="16.5" customHeight="1">
      <c r="B159" s="32"/>
      <c r="C159" s="139" t="s">
        <v>479</v>
      </c>
      <c r="D159" s="139" t="s">
        <v>148</v>
      </c>
      <c r="E159" s="140" t="s">
        <v>1819</v>
      </c>
      <c r="F159" s="141" t="s">
        <v>1758</v>
      </c>
      <c r="G159" s="142" t="s">
        <v>238</v>
      </c>
      <c r="H159" s="143">
        <v>600</v>
      </c>
      <c r="I159" s="144"/>
      <c r="J159" s="145">
        <f t="shared" si="10"/>
        <v>0</v>
      </c>
      <c r="K159" s="146"/>
      <c r="L159" s="32"/>
      <c r="M159" s="147" t="s">
        <v>1</v>
      </c>
      <c r="N159" s="148" t="s">
        <v>41</v>
      </c>
      <c r="P159" s="149">
        <f t="shared" si="11"/>
        <v>0</v>
      </c>
      <c r="Q159" s="149">
        <v>0</v>
      </c>
      <c r="R159" s="149">
        <f t="shared" si="12"/>
        <v>0</v>
      </c>
      <c r="S159" s="149">
        <v>0</v>
      </c>
      <c r="T159" s="150">
        <f t="shared" si="13"/>
        <v>0</v>
      </c>
      <c r="AR159" s="151" t="s">
        <v>152</v>
      </c>
      <c r="AT159" s="151" t="s">
        <v>148</v>
      </c>
      <c r="AU159" s="151" t="s">
        <v>83</v>
      </c>
      <c r="AY159" s="17" t="s">
        <v>145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7" t="s">
        <v>153</v>
      </c>
      <c r="BK159" s="152">
        <f t="shared" si="19"/>
        <v>0</v>
      </c>
      <c r="BL159" s="17" t="s">
        <v>152</v>
      </c>
      <c r="BM159" s="151" t="s">
        <v>959</v>
      </c>
    </row>
    <row r="160" spans="2:65" s="1" customFormat="1" ht="16.5" customHeight="1">
      <c r="B160" s="32"/>
      <c r="C160" s="139" t="s">
        <v>560</v>
      </c>
      <c r="D160" s="139" t="s">
        <v>148</v>
      </c>
      <c r="E160" s="140" t="s">
        <v>1821</v>
      </c>
      <c r="F160" s="141" t="s">
        <v>1760</v>
      </c>
      <c r="G160" s="142" t="s">
        <v>238</v>
      </c>
      <c r="H160" s="143">
        <v>100</v>
      </c>
      <c r="I160" s="144"/>
      <c r="J160" s="145">
        <f t="shared" si="10"/>
        <v>0</v>
      </c>
      <c r="K160" s="146"/>
      <c r="L160" s="32"/>
      <c r="M160" s="147" t="s">
        <v>1</v>
      </c>
      <c r="N160" s="148" t="s">
        <v>41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152</v>
      </c>
      <c r="AT160" s="151" t="s">
        <v>148</v>
      </c>
      <c r="AU160" s="151" t="s">
        <v>83</v>
      </c>
      <c r="AY160" s="17" t="s">
        <v>145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7" t="s">
        <v>153</v>
      </c>
      <c r="BK160" s="152">
        <f t="shared" si="19"/>
        <v>0</v>
      </c>
      <c r="BL160" s="17" t="s">
        <v>152</v>
      </c>
      <c r="BM160" s="151" t="s">
        <v>969</v>
      </c>
    </row>
    <row r="161" spans="2:65" s="1" customFormat="1" ht="16.5" customHeight="1">
      <c r="B161" s="32"/>
      <c r="C161" s="139" t="s">
        <v>568</v>
      </c>
      <c r="D161" s="139" t="s">
        <v>148</v>
      </c>
      <c r="E161" s="140" t="s">
        <v>2264</v>
      </c>
      <c r="F161" s="141" t="s">
        <v>2265</v>
      </c>
      <c r="G161" s="142" t="s">
        <v>162</v>
      </c>
      <c r="H161" s="143">
        <v>500</v>
      </c>
      <c r="I161" s="144"/>
      <c r="J161" s="145">
        <f t="shared" si="10"/>
        <v>0</v>
      </c>
      <c r="K161" s="146"/>
      <c r="L161" s="32"/>
      <c r="M161" s="147" t="s">
        <v>1</v>
      </c>
      <c r="N161" s="148" t="s">
        <v>41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152</v>
      </c>
      <c r="AT161" s="151" t="s">
        <v>148</v>
      </c>
      <c r="AU161" s="151" t="s">
        <v>83</v>
      </c>
      <c r="AY161" s="17" t="s">
        <v>145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7" t="s">
        <v>153</v>
      </c>
      <c r="BK161" s="152">
        <f t="shared" si="19"/>
        <v>0</v>
      </c>
      <c r="BL161" s="17" t="s">
        <v>152</v>
      </c>
      <c r="BM161" s="151" t="s">
        <v>980</v>
      </c>
    </row>
    <row r="162" spans="2:65" s="1" customFormat="1" ht="16.5" customHeight="1">
      <c r="B162" s="32"/>
      <c r="C162" s="139" t="s">
        <v>576</v>
      </c>
      <c r="D162" s="139" t="s">
        <v>148</v>
      </c>
      <c r="E162" s="140" t="s">
        <v>2358</v>
      </c>
      <c r="F162" s="141" t="s">
        <v>1766</v>
      </c>
      <c r="G162" s="142" t="s">
        <v>162</v>
      </c>
      <c r="H162" s="143">
        <v>1</v>
      </c>
      <c r="I162" s="144"/>
      <c r="J162" s="145">
        <f t="shared" si="10"/>
        <v>0</v>
      </c>
      <c r="K162" s="146"/>
      <c r="L162" s="32"/>
      <c r="M162" s="147" t="s">
        <v>1</v>
      </c>
      <c r="N162" s="148" t="s">
        <v>41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152</v>
      </c>
      <c r="AT162" s="151" t="s">
        <v>148</v>
      </c>
      <c r="AU162" s="151" t="s">
        <v>83</v>
      </c>
      <c r="AY162" s="17" t="s">
        <v>145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7" t="s">
        <v>153</v>
      </c>
      <c r="BK162" s="152">
        <f t="shared" si="19"/>
        <v>0</v>
      </c>
      <c r="BL162" s="17" t="s">
        <v>152</v>
      </c>
      <c r="BM162" s="151" t="s">
        <v>990</v>
      </c>
    </row>
    <row r="163" spans="2:65" s="11" customFormat="1" ht="25.9" customHeight="1">
      <c r="B163" s="127"/>
      <c r="D163" s="128" t="s">
        <v>74</v>
      </c>
      <c r="E163" s="129" t="s">
        <v>1829</v>
      </c>
      <c r="F163" s="129" t="s">
        <v>2359</v>
      </c>
      <c r="I163" s="130"/>
      <c r="J163" s="131">
        <f>BK163</f>
        <v>0</v>
      </c>
      <c r="L163" s="127"/>
      <c r="M163" s="132"/>
      <c r="P163" s="133">
        <f>P164</f>
        <v>0</v>
      </c>
      <c r="R163" s="133">
        <f>R164</f>
        <v>0</v>
      </c>
      <c r="T163" s="134">
        <f>T164</f>
        <v>0</v>
      </c>
      <c r="AR163" s="128" t="s">
        <v>83</v>
      </c>
      <c r="AT163" s="135" t="s">
        <v>74</v>
      </c>
      <c r="AU163" s="135" t="s">
        <v>75</v>
      </c>
      <c r="AY163" s="128" t="s">
        <v>145</v>
      </c>
      <c r="BK163" s="136">
        <f>BK164</f>
        <v>0</v>
      </c>
    </row>
    <row r="164" spans="2:65" s="11" customFormat="1" ht="22.9" customHeight="1">
      <c r="B164" s="127"/>
      <c r="D164" s="128" t="s">
        <v>74</v>
      </c>
      <c r="E164" s="137" t="s">
        <v>1831</v>
      </c>
      <c r="F164" s="137" t="s">
        <v>2268</v>
      </c>
      <c r="I164" s="130"/>
      <c r="J164" s="138">
        <f>BK164</f>
        <v>0</v>
      </c>
      <c r="L164" s="127"/>
      <c r="M164" s="132"/>
      <c r="P164" s="133">
        <f>SUM(P165:P192)</f>
        <v>0</v>
      </c>
      <c r="R164" s="133">
        <f>SUM(R165:R192)</f>
        <v>0</v>
      </c>
      <c r="T164" s="134">
        <f>SUM(T165:T192)</f>
        <v>0</v>
      </c>
      <c r="AR164" s="128" t="s">
        <v>83</v>
      </c>
      <c r="AT164" s="135" t="s">
        <v>74</v>
      </c>
      <c r="AU164" s="135" t="s">
        <v>83</v>
      </c>
      <c r="AY164" s="128" t="s">
        <v>145</v>
      </c>
      <c r="BK164" s="136">
        <f>SUM(BK165:BK192)</f>
        <v>0</v>
      </c>
    </row>
    <row r="165" spans="2:65" s="1" customFormat="1" ht="24.2" customHeight="1">
      <c r="B165" s="32"/>
      <c r="C165" s="139" t="s">
        <v>666</v>
      </c>
      <c r="D165" s="139" t="s">
        <v>148</v>
      </c>
      <c r="E165" s="140" t="s">
        <v>2360</v>
      </c>
      <c r="F165" s="141" t="s">
        <v>2361</v>
      </c>
      <c r="G165" s="142" t="s">
        <v>162</v>
      </c>
      <c r="H165" s="143">
        <v>3</v>
      </c>
      <c r="I165" s="144"/>
      <c r="J165" s="145">
        <f t="shared" ref="J165:J192" si="20">ROUND(I165*H165,2)</f>
        <v>0</v>
      </c>
      <c r="K165" s="146"/>
      <c r="L165" s="32"/>
      <c r="M165" s="147" t="s">
        <v>1</v>
      </c>
      <c r="N165" s="148" t="s">
        <v>41</v>
      </c>
      <c r="P165" s="149">
        <f t="shared" ref="P165:P192" si="21">O165*H165</f>
        <v>0</v>
      </c>
      <c r="Q165" s="149">
        <v>0</v>
      </c>
      <c r="R165" s="149">
        <f t="shared" ref="R165:R192" si="22">Q165*H165</f>
        <v>0</v>
      </c>
      <c r="S165" s="149">
        <v>0</v>
      </c>
      <c r="T165" s="150">
        <f t="shared" ref="T165:T192" si="23">S165*H165</f>
        <v>0</v>
      </c>
      <c r="AR165" s="151" t="s">
        <v>152</v>
      </c>
      <c r="AT165" s="151" t="s">
        <v>148</v>
      </c>
      <c r="AU165" s="151" t="s">
        <v>153</v>
      </c>
      <c r="AY165" s="17" t="s">
        <v>145</v>
      </c>
      <c r="BE165" s="152">
        <f t="shared" ref="BE165:BE192" si="24">IF(N165="základná",J165,0)</f>
        <v>0</v>
      </c>
      <c r="BF165" s="152">
        <f t="shared" ref="BF165:BF192" si="25">IF(N165="znížená",J165,0)</f>
        <v>0</v>
      </c>
      <c r="BG165" s="152">
        <f t="shared" ref="BG165:BG192" si="26">IF(N165="zákl. prenesená",J165,0)</f>
        <v>0</v>
      </c>
      <c r="BH165" s="152">
        <f t="shared" ref="BH165:BH192" si="27">IF(N165="zníž. prenesená",J165,0)</f>
        <v>0</v>
      </c>
      <c r="BI165" s="152">
        <f t="shared" ref="BI165:BI192" si="28">IF(N165="nulová",J165,0)</f>
        <v>0</v>
      </c>
      <c r="BJ165" s="17" t="s">
        <v>153</v>
      </c>
      <c r="BK165" s="152">
        <f t="shared" ref="BK165:BK192" si="29">ROUND(I165*H165,2)</f>
        <v>0</v>
      </c>
      <c r="BL165" s="17" t="s">
        <v>152</v>
      </c>
      <c r="BM165" s="151" t="s">
        <v>1043</v>
      </c>
    </row>
    <row r="166" spans="2:65" s="1" customFormat="1" ht="16.5" customHeight="1">
      <c r="B166" s="32"/>
      <c r="C166" s="139" t="s">
        <v>674</v>
      </c>
      <c r="D166" s="139" t="s">
        <v>148</v>
      </c>
      <c r="E166" s="140" t="s">
        <v>2362</v>
      </c>
      <c r="F166" s="141" t="s">
        <v>2363</v>
      </c>
      <c r="G166" s="142" t="s">
        <v>162</v>
      </c>
      <c r="H166" s="143">
        <v>3</v>
      </c>
      <c r="I166" s="144"/>
      <c r="J166" s="145">
        <f t="shared" si="20"/>
        <v>0</v>
      </c>
      <c r="K166" s="146"/>
      <c r="L166" s="32"/>
      <c r="M166" s="147" t="s">
        <v>1</v>
      </c>
      <c r="N166" s="148" t="s">
        <v>41</v>
      </c>
      <c r="P166" s="149">
        <f t="shared" si="21"/>
        <v>0</v>
      </c>
      <c r="Q166" s="149">
        <v>0</v>
      </c>
      <c r="R166" s="149">
        <f t="shared" si="22"/>
        <v>0</v>
      </c>
      <c r="S166" s="149">
        <v>0</v>
      </c>
      <c r="T166" s="150">
        <f t="shared" si="23"/>
        <v>0</v>
      </c>
      <c r="AR166" s="151" t="s">
        <v>152</v>
      </c>
      <c r="AT166" s="151" t="s">
        <v>148</v>
      </c>
      <c r="AU166" s="151" t="s">
        <v>153</v>
      </c>
      <c r="AY166" s="17" t="s">
        <v>145</v>
      </c>
      <c r="BE166" s="152">
        <f t="shared" si="24"/>
        <v>0</v>
      </c>
      <c r="BF166" s="152">
        <f t="shared" si="25"/>
        <v>0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7" t="s">
        <v>153</v>
      </c>
      <c r="BK166" s="152">
        <f t="shared" si="29"/>
        <v>0</v>
      </c>
      <c r="BL166" s="17" t="s">
        <v>152</v>
      </c>
      <c r="BM166" s="151" t="s">
        <v>1058</v>
      </c>
    </row>
    <row r="167" spans="2:65" s="1" customFormat="1" ht="16.5" customHeight="1">
      <c r="B167" s="32"/>
      <c r="C167" s="139" t="s">
        <v>682</v>
      </c>
      <c r="D167" s="139" t="s">
        <v>148</v>
      </c>
      <c r="E167" s="140" t="s">
        <v>2364</v>
      </c>
      <c r="F167" s="141" t="s">
        <v>2365</v>
      </c>
      <c r="G167" s="142" t="s">
        <v>162</v>
      </c>
      <c r="H167" s="143">
        <v>6</v>
      </c>
      <c r="I167" s="144"/>
      <c r="J167" s="145">
        <f t="shared" si="20"/>
        <v>0</v>
      </c>
      <c r="K167" s="146"/>
      <c r="L167" s="32"/>
      <c r="M167" s="147" t="s">
        <v>1</v>
      </c>
      <c r="N167" s="148" t="s">
        <v>41</v>
      </c>
      <c r="P167" s="149">
        <f t="shared" si="21"/>
        <v>0</v>
      </c>
      <c r="Q167" s="149">
        <v>0</v>
      </c>
      <c r="R167" s="149">
        <f t="shared" si="22"/>
        <v>0</v>
      </c>
      <c r="S167" s="149">
        <v>0</v>
      </c>
      <c r="T167" s="150">
        <f t="shared" si="23"/>
        <v>0</v>
      </c>
      <c r="AR167" s="151" t="s">
        <v>152</v>
      </c>
      <c r="AT167" s="151" t="s">
        <v>148</v>
      </c>
      <c r="AU167" s="151" t="s">
        <v>153</v>
      </c>
      <c r="AY167" s="17" t="s">
        <v>145</v>
      </c>
      <c r="BE167" s="152">
        <f t="shared" si="24"/>
        <v>0</v>
      </c>
      <c r="BF167" s="152">
        <f t="shared" si="25"/>
        <v>0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7" t="s">
        <v>153</v>
      </c>
      <c r="BK167" s="152">
        <f t="shared" si="29"/>
        <v>0</v>
      </c>
      <c r="BL167" s="17" t="s">
        <v>152</v>
      </c>
      <c r="BM167" s="151" t="s">
        <v>1066</v>
      </c>
    </row>
    <row r="168" spans="2:65" s="1" customFormat="1" ht="16.5" customHeight="1">
      <c r="B168" s="32"/>
      <c r="C168" s="139" t="s">
        <v>687</v>
      </c>
      <c r="D168" s="139" t="s">
        <v>148</v>
      </c>
      <c r="E168" s="140" t="s">
        <v>2366</v>
      </c>
      <c r="F168" s="141" t="s">
        <v>2367</v>
      </c>
      <c r="G168" s="142" t="s">
        <v>162</v>
      </c>
      <c r="H168" s="143">
        <v>3</v>
      </c>
      <c r="I168" s="144"/>
      <c r="J168" s="145">
        <f t="shared" si="20"/>
        <v>0</v>
      </c>
      <c r="K168" s="146"/>
      <c r="L168" s="32"/>
      <c r="M168" s="147" t="s">
        <v>1</v>
      </c>
      <c r="N168" s="148" t="s">
        <v>41</v>
      </c>
      <c r="P168" s="149">
        <f t="shared" si="21"/>
        <v>0</v>
      </c>
      <c r="Q168" s="149">
        <v>0</v>
      </c>
      <c r="R168" s="149">
        <f t="shared" si="22"/>
        <v>0</v>
      </c>
      <c r="S168" s="149">
        <v>0</v>
      </c>
      <c r="T168" s="150">
        <f t="shared" si="23"/>
        <v>0</v>
      </c>
      <c r="AR168" s="151" t="s">
        <v>152</v>
      </c>
      <c r="AT168" s="151" t="s">
        <v>148</v>
      </c>
      <c r="AU168" s="151" t="s">
        <v>153</v>
      </c>
      <c r="AY168" s="17" t="s">
        <v>145</v>
      </c>
      <c r="BE168" s="152">
        <f t="shared" si="24"/>
        <v>0</v>
      </c>
      <c r="BF168" s="152">
        <f t="shared" si="25"/>
        <v>0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7" t="s">
        <v>153</v>
      </c>
      <c r="BK168" s="152">
        <f t="shared" si="29"/>
        <v>0</v>
      </c>
      <c r="BL168" s="17" t="s">
        <v>152</v>
      </c>
      <c r="BM168" s="151" t="s">
        <v>1078</v>
      </c>
    </row>
    <row r="169" spans="2:65" s="1" customFormat="1" ht="21.75" customHeight="1">
      <c r="B169" s="32"/>
      <c r="C169" s="139" t="s">
        <v>695</v>
      </c>
      <c r="D169" s="139" t="s">
        <v>148</v>
      </c>
      <c r="E169" s="140" t="s">
        <v>2368</v>
      </c>
      <c r="F169" s="141" t="s">
        <v>2369</v>
      </c>
      <c r="G169" s="142" t="s">
        <v>162</v>
      </c>
      <c r="H169" s="143">
        <v>9</v>
      </c>
      <c r="I169" s="144"/>
      <c r="J169" s="145">
        <f t="shared" si="20"/>
        <v>0</v>
      </c>
      <c r="K169" s="146"/>
      <c r="L169" s="32"/>
      <c r="M169" s="147" t="s">
        <v>1</v>
      </c>
      <c r="N169" s="148" t="s">
        <v>41</v>
      </c>
      <c r="P169" s="149">
        <f t="shared" si="21"/>
        <v>0</v>
      </c>
      <c r="Q169" s="149">
        <v>0</v>
      </c>
      <c r="R169" s="149">
        <f t="shared" si="22"/>
        <v>0</v>
      </c>
      <c r="S169" s="149">
        <v>0</v>
      </c>
      <c r="T169" s="150">
        <f t="shared" si="23"/>
        <v>0</v>
      </c>
      <c r="AR169" s="151" t="s">
        <v>152</v>
      </c>
      <c r="AT169" s="151" t="s">
        <v>148</v>
      </c>
      <c r="AU169" s="151" t="s">
        <v>153</v>
      </c>
      <c r="AY169" s="17" t="s">
        <v>145</v>
      </c>
      <c r="BE169" s="152">
        <f t="shared" si="24"/>
        <v>0</v>
      </c>
      <c r="BF169" s="152">
        <f t="shared" si="25"/>
        <v>0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7" t="s">
        <v>153</v>
      </c>
      <c r="BK169" s="152">
        <f t="shared" si="29"/>
        <v>0</v>
      </c>
      <c r="BL169" s="17" t="s">
        <v>152</v>
      </c>
      <c r="BM169" s="151" t="s">
        <v>1086</v>
      </c>
    </row>
    <row r="170" spans="2:65" s="1" customFormat="1" ht="16.5" customHeight="1">
      <c r="B170" s="32"/>
      <c r="C170" s="139" t="s">
        <v>703</v>
      </c>
      <c r="D170" s="139" t="s">
        <v>148</v>
      </c>
      <c r="E170" s="140" t="s">
        <v>2370</v>
      </c>
      <c r="F170" s="141" t="s">
        <v>2371</v>
      </c>
      <c r="G170" s="142" t="s">
        <v>162</v>
      </c>
      <c r="H170" s="143">
        <v>39</v>
      </c>
      <c r="I170" s="144"/>
      <c r="J170" s="145">
        <f t="shared" si="20"/>
        <v>0</v>
      </c>
      <c r="K170" s="146"/>
      <c r="L170" s="32"/>
      <c r="M170" s="147" t="s">
        <v>1</v>
      </c>
      <c r="N170" s="148" t="s">
        <v>41</v>
      </c>
      <c r="P170" s="149">
        <f t="shared" si="21"/>
        <v>0</v>
      </c>
      <c r="Q170" s="149">
        <v>0</v>
      </c>
      <c r="R170" s="149">
        <f t="shared" si="22"/>
        <v>0</v>
      </c>
      <c r="S170" s="149">
        <v>0</v>
      </c>
      <c r="T170" s="150">
        <f t="shared" si="23"/>
        <v>0</v>
      </c>
      <c r="AR170" s="151" t="s">
        <v>152</v>
      </c>
      <c r="AT170" s="151" t="s">
        <v>148</v>
      </c>
      <c r="AU170" s="151" t="s">
        <v>153</v>
      </c>
      <c r="AY170" s="17" t="s">
        <v>145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7" t="s">
        <v>153</v>
      </c>
      <c r="BK170" s="152">
        <f t="shared" si="29"/>
        <v>0</v>
      </c>
      <c r="BL170" s="17" t="s">
        <v>152</v>
      </c>
      <c r="BM170" s="151" t="s">
        <v>1095</v>
      </c>
    </row>
    <row r="171" spans="2:65" s="1" customFormat="1" ht="16.5" customHeight="1">
      <c r="B171" s="32"/>
      <c r="C171" s="139" t="s">
        <v>708</v>
      </c>
      <c r="D171" s="139" t="s">
        <v>148</v>
      </c>
      <c r="E171" s="140" t="s">
        <v>2372</v>
      </c>
      <c r="F171" s="141" t="s">
        <v>2373</v>
      </c>
      <c r="G171" s="142" t="s">
        <v>162</v>
      </c>
      <c r="H171" s="143">
        <v>30</v>
      </c>
      <c r="I171" s="144"/>
      <c r="J171" s="145">
        <f t="shared" si="20"/>
        <v>0</v>
      </c>
      <c r="K171" s="146"/>
      <c r="L171" s="32"/>
      <c r="M171" s="147" t="s">
        <v>1</v>
      </c>
      <c r="N171" s="148" t="s">
        <v>41</v>
      </c>
      <c r="P171" s="149">
        <f t="shared" si="21"/>
        <v>0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AR171" s="151" t="s">
        <v>152</v>
      </c>
      <c r="AT171" s="151" t="s">
        <v>148</v>
      </c>
      <c r="AU171" s="151" t="s">
        <v>153</v>
      </c>
      <c r="AY171" s="17" t="s">
        <v>145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7" t="s">
        <v>153</v>
      </c>
      <c r="BK171" s="152">
        <f t="shared" si="29"/>
        <v>0</v>
      </c>
      <c r="BL171" s="17" t="s">
        <v>152</v>
      </c>
      <c r="BM171" s="151" t="s">
        <v>1103</v>
      </c>
    </row>
    <row r="172" spans="2:65" s="1" customFormat="1" ht="16.5" customHeight="1">
      <c r="B172" s="32"/>
      <c r="C172" s="139" t="s">
        <v>716</v>
      </c>
      <c r="D172" s="139" t="s">
        <v>148</v>
      </c>
      <c r="E172" s="140" t="s">
        <v>2374</v>
      </c>
      <c r="F172" s="141" t="s">
        <v>2375</v>
      </c>
      <c r="G172" s="142" t="s">
        <v>162</v>
      </c>
      <c r="H172" s="143">
        <v>700</v>
      </c>
      <c r="I172" s="144"/>
      <c r="J172" s="145">
        <f t="shared" si="20"/>
        <v>0</v>
      </c>
      <c r="K172" s="146"/>
      <c r="L172" s="32"/>
      <c r="M172" s="147" t="s">
        <v>1</v>
      </c>
      <c r="N172" s="148" t="s">
        <v>41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152</v>
      </c>
      <c r="AT172" s="151" t="s">
        <v>148</v>
      </c>
      <c r="AU172" s="151" t="s">
        <v>153</v>
      </c>
      <c r="AY172" s="17" t="s">
        <v>145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7" t="s">
        <v>153</v>
      </c>
      <c r="BK172" s="152">
        <f t="shared" si="29"/>
        <v>0</v>
      </c>
      <c r="BL172" s="17" t="s">
        <v>152</v>
      </c>
      <c r="BM172" s="151" t="s">
        <v>1111</v>
      </c>
    </row>
    <row r="173" spans="2:65" s="1" customFormat="1" ht="16.5" customHeight="1">
      <c r="B173" s="32"/>
      <c r="C173" s="139" t="s">
        <v>721</v>
      </c>
      <c r="D173" s="139" t="s">
        <v>148</v>
      </c>
      <c r="E173" s="140" t="s">
        <v>2376</v>
      </c>
      <c r="F173" s="141" t="s">
        <v>2377</v>
      </c>
      <c r="G173" s="142" t="s">
        <v>162</v>
      </c>
      <c r="H173" s="143">
        <v>115</v>
      </c>
      <c r="I173" s="144"/>
      <c r="J173" s="145">
        <f t="shared" si="20"/>
        <v>0</v>
      </c>
      <c r="K173" s="146"/>
      <c r="L173" s="32"/>
      <c r="M173" s="147" t="s">
        <v>1</v>
      </c>
      <c r="N173" s="148" t="s">
        <v>41</v>
      </c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152</v>
      </c>
      <c r="AT173" s="151" t="s">
        <v>148</v>
      </c>
      <c r="AU173" s="151" t="s">
        <v>153</v>
      </c>
      <c r="AY173" s="17" t="s">
        <v>145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7" t="s">
        <v>153</v>
      </c>
      <c r="BK173" s="152">
        <f t="shared" si="29"/>
        <v>0</v>
      </c>
      <c r="BL173" s="17" t="s">
        <v>152</v>
      </c>
      <c r="BM173" s="151" t="s">
        <v>1119</v>
      </c>
    </row>
    <row r="174" spans="2:65" s="1" customFormat="1" ht="16.5" customHeight="1">
      <c r="B174" s="32"/>
      <c r="C174" s="139" t="s">
        <v>731</v>
      </c>
      <c r="D174" s="139" t="s">
        <v>148</v>
      </c>
      <c r="E174" s="140" t="s">
        <v>2378</v>
      </c>
      <c r="F174" s="141" t="s">
        <v>2379</v>
      </c>
      <c r="G174" s="142" t="s">
        <v>162</v>
      </c>
      <c r="H174" s="143">
        <v>21</v>
      </c>
      <c r="I174" s="144"/>
      <c r="J174" s="145">
        <f t="shared" si="20"/>
        <v>0</v>
      </c>
      <c r="K174" s="146"/>
      <c r="L174" s="32"/>
      <c r="M174" s="147" t="s">
        <v>1</v>
      </c>
      <c r="N174" s="148" t="s">
        <v>41</v>
      </c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152</v>
      </c>
      <c r="AT174" s="151" t="s">
        <v>148</v>
      </c>
      <c r="AU174" s="151" t="s">
        <v>153</v>
      </c>
      <c r="AY174" s="17" t="s">
        <v>145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7" t="s">
        <v>153</v>
      </c>
      <c r="BK174" s="152">
        <f t="shared" si="29"/>
        <v>0</v>
      </c>
      <c r="BL174" s="17" t="s">
        <v>152</v>
      </c>
      <c r="BM174" s="151" t="s">
        <v>1127</v>
      </c>
    </row>
    <row r="175" spans="2:65" s="1" customFormat="1" ht="16.5" customHeight="1">
      <c r="B175" s="32"/>
      <c r="C175" s="139" t="s">
        <v>740</v>
      </c>
      <c r="D175" s="139" t="s">
        <v>148</v>
      </c>
      <c r="E175" s="140" t="s">
        <v>2380</v>
      </c>
      <c r="F175" s="141" t="s">
        <v>2381</v>
      </c>
      <c r="G175" s="142" t="s">
        <v>162</v>
      </c>
      <c r="H175" s="143">
        <v>6</v>
      </c>
      <c r="I175" s="144"/>
      <c r="J175" s="145">
        <f t="shared" si="20"/>
        <v>0</v>
      </c>
      <c r="K175" s="146"/>
      <c r="L175" s="32"/>
      <c r="M175" s="147" t="s">
        <v>1</v>
      </c>
      <c r="N175" s="148" t="s">
        <v>41</v>
      </c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152</v>
      </c>
      <c r="AT175" s="151" t="s">
        <v>148</v>
      </c>
      <c r="AU175" s="151" t="s">
        <v>153</v>
      </c>
      <c r="AY175" s="17" t="s">
        <v>145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7" t="s">
        <v>153</v>
      </c>
      <c r="BK175" s="152">
        <f t="shared" si="29"/>
        <v>0</v>
      </c>
      <c r="BL175" s="17" t="s">
        <v>152</v>
      </c>
      <c r="BM175" s="151" t="s">
        <v>1137</v>
      </c>
    </row>
    <row r="176" spans="2:65" s="1" customFormat="1" ht="16.5" customHeight="1">
      <c r="B176" s="32"/>
      <c r="C176" s="139" t="s">
        <v>834</v>
      </c>
      <c r="D176" s="139" t="s">
        <v>148</v>
      </c>
      <c r="E176" s="140" t="s">
        <v>2382</v>
      </c>
      <c r="F176" s="141" t="s">
        <v>2383</v>
      </c>
      <c r="G176" s="142" t="s">
        <v>162</v>
      </c>
      <c r="H176" s="143">
        <v>24</v>
      </c>
      <c r="I176" s="144"/>
      <c r="J176" s="145">
        <f t="shared" si="20"/>
        <v>0</v>
      </c>
      <c r="K176" s="146"/>
      <c r="L176" s="32"/>
      <c r="M176" s="147" t="s">
        <v>1</v>
      </c>
      <c r="N176" s="148" t="s">
        <v>41</v>
      </c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152</v>
      </c>
      <c r="AT176" s="151" t="s">
        <v>148</v>
      </c>
      <c r="AU176" s="151" t="s">
        <v>153</v>
      </c>
      <c r="AY176" s="17" t="s">
        <v>145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7" t="s">
        <v>153</v>
      </c>
      <c r="BK176" s="152">
        <f t="shared" si="29"/>
        <v>0</v>
      </c>
      <c r="BL176" s="17" t="s">
        <v>152</v>
      </c>
      <c r="BM176" s="151" t="s">
        <v>1143</v>
      </c>
    </row>
    <row r="177" spans="2:65" s="1" customFormat="1" ht="16.5" customHeight="1">
      <c r="B177" s="32"/>
      <c r="C177" s="139" t="s">
        <v>865</v>
      </c>
      <c r="D177" s="139" t="s">
        <v>148</v>
      </c>
      <c r="E177" s="140" t="s">
        <v>2384</v>
      </c>
      <c r="F177" s="141" t="s">
        <v>2385</v>
      </c>
      <c r="G177" s="142" t="s">
        <v>162</v>
      </c>
      <c r="H177" s="143">
        <v>24</v>
      </c>
      <c r="I177" s="144"/>
      <c r="J177" s="145">
        <f t="shared" si="20"/>
        <v>0</v>
      </c>
      <c r="K177" s="146"/>
      <c r="L177" s="32"/>
      <c r="M177" s="147" t="s">
        <v>1</v>
      </c>
      <c r="N177" s="148" t="s">
        <v>41</v>
      </c>
      <c r="P177" s="149">
        <f t="shared" si="21"/>
        <v>0</v>
      </c>
      <c r="Q177" s="149">
        <v>0</v>
      </c>
      <c r="R177" s="149">
        <f t="shared" si="22"/>
        <v>0</v>
      </c>
      <c r="S177" s="149">
        <v>0</v>
      </c>
      <c r="T177" s="150">
        <f t="shared" si="23"/>
        <v>0</v>
      </c>
      <c r="AR177" s="151" t="s">
        <v>152</v>
      </c>
      <c r="AT177" s="151" t="s">
        <v>148</v>
      </c>
      <c r="AU177" s="151" t="s">
        <v>153</v>
      </c>
      <c r="AY177" s="17" t="s">
        <v>145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7" t="s">
        <v>153</v>
      </c>
      <c r="BK177" s="152">
        <f t="shared" si="29"/>
        <v>0</v>
      </c>
      <c r="BL177" s="17" t="s">
        <v>152</v>
      </c>
      <c r="BM177" s="151" t="s">
        <v>1153</v>
      </c>
    </row>
    <row r="178" spans="2:65" s="1" customFormat="1" ht="16.5" customHeight="1">
      <c r="B178" s="32"/>
      <c r="C178" s="139" t="s">
        <v>870</v>
      </c>
      <c r="D178" s="139" t="s">
        <v>148</v>
      </c>
      <c r="E178" s="140" t="s">
        <v>2386</v>
      </c>
      <c r="F178" s="141" t="s">
        <v>2387</v>
      </c>
      <c r="G178" s="142" t="s">
        <v>162</v>
      </c>
      <c r="H178" s="143">
        <v>380</v>
      </c>
      <c r="I178" s="144"/>
      <c r="J178" s="145">
        <f t="shared" si="20"/>
        <v>0</v>
      </c>
      <c r="K178" s="146"/>
      <c r="L178" s="32"/>
      <c r="M178" s="147" t="s">
        <v>1</v>
      </c>
      <c r="N178" s="148" t="s">
        <v>41</v>
      </c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152</v>
      </c>
      <c r="AT178" s="151" t="s">
        <v>148</v>
      </c>
      <c r="AU178" s="151" t="s">
        <v>153</v>
      </c>
      <c r="AY178" s="17" t="s">
        <v>145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7" t="s">
        <v>153</v>
      </c>
      <c r="BK178" s="152">
        <f t="shared" si="29"/>
        <v>0</v>
      </c>
      <c r="BL178" s="17" t="s">
        <v>152</v>
      </c>
      <c r="BM178" s="151" t="s">
        <v>1160</v>
      </c>
    </row>
    <row r="179" spans="2:65" s="1" customFormat="1" ht="21.75" customHeight="1">
      <c r="B179" s="32"/>
      <c r="C179" s="139" t="s">
        <v>874</v>
      </c>
      <c r="D179" s="139" t="s">
        <v>148</v>
      </c>
      <c r="E179" s="140" t="s">
        <v>2388</v>
      </c>
      <c r="F179" s="141" t="s">
        <v>2389</v>
      </c>
      <c r="G179" s="142" t="s">
        <v>162</v>
      </c>
      <c r="H179" s="143">
        <v>300</v>
      </c>
      <c r="I179" s="144"/>
      <c r="J179" s="145">
        <f t="shared" si="20"/>
        <v>0</v>
      </c>
      <c r="K179" s="146"/>
      <c r="L179" s="32"/>
      <c r="M179" s="147" t="s">
        <v>1</v>
      </c>
      <c r="N179" s="148" t="s">
        <v>41</v>
      </c>
      <c r="P179" s="149">
        <f t="shared" si="21"/>
        <v>0</v>
      </c>
      <c r="Q179" s="149">
        <v>0</v>
      </c>
      <c r="R179" s="149">
        <f t="shared" si="22"/>
        <v>0</v>
      </c>
      <c r="S179" s="149">
        <v>0</v>
      </c>
      <c r="T179" s="150">
        <f t="shared" si="23"/>
        <v>0</v>
      </c>
      <c r="AR179" s="151" t="s">
        <v>152</v>
      </c>
      <c r="AT179" s="151" t="s">
        <v>148</v>
      </c>
      <c r="AU179" s="151" t="s">
        <v>153</v>
      </c>
      <c r="AY179" s="17" t="s">
        <v>145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7" t="s">
        <v>153</v>
      </c>
      <c r="BK179" s="152">
        <f t="shared" si="29"/>
        <v>0</v>
      </c>
      <c r="BL179" s="17" t="s">
        <v>152</v>
      </c>
      <c r="BM179" s="151" t="s">
        <v>1171</v>
      </c>
    </row>
    <row r="180" spans="2:65" s="1" customFormat="1" ht="16.5" customHeight="1">
      <c r="B180" s="32"/>
      <c r="C180" s="139" t="s">
        <v>878</v>
      </c>
      <c r="D180" s="139" t="s">
        <v>148</v>
      </c>
      <c r="E180" s="140" t="s">
        <v>2390</v>
      </c>
      <c r="F180" s="141" t="s">
        <v>2391</v>
      </c>
      <c r="G180" s="142" t="s">
        <v>2171</v>
      </c>
      <c r="H180" s="143">
        <v>60</v>
      </c>
      <c r="I180" s="144"/>
      <c r="J180" s="145">
        <f t="shared" si="20"/>
        <v>0</v>
      </c>
      <c r="K180" s="146"/>
      <c r="L180" s="32"/>
      <c r="M180" s="147" t="s">
        <v>1</v>
      </c>
      <c r="N180" s="148" t="s">
        <v>41</v>
      </c>
      <c r="P180" s="149">
        <f t="shared" si="21"/>
        <v>0</v>
      </c>
      <c r="Q180" s="149">
        <v>0</v>
      </c>
      <c r="R180" s="149">
        <f t="shared" si="22"/>
        <v>0</v>
      </c>
      <c r="S180" s="149">
        <v>0</v>
      </c>
      <c r="T180" s="150">
        <f t="shared" si="23"/>
        <v>0</v>
      </c>
      <c r="AR180" s="151" t="s">
        <v>152</v>
      </c>
      <c r="AT180" s="151" t="s">
        <v>148</v>
      </c>
      <c r="AU180" s="151" t="s">
        <v>153</v>
      </c>
      <c r="AY180" s="17" t="s">
        <v>145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7" t="s">
        <v>153</v>
      </c>
      <c r="BK180" s="152">
        <f t="shared" si="29"/>
        <v>0</v>
      </c>
      <c r="BL180" s="17" t="s">
        <v>152</v>
      </c>
      <c r="BM180" s="151" t="s">
        <v>1184</v>
      </c>
    </row>
    <row r="181" spans="2:65" s="1" customFormat="1" ht="16.5" customHeight="1">
      <c r="B181" s="32"/>
      <c r="C181" s="139" t="s">
        <v>883</v>
      </c>
      <c r="D181" s="139" t="s">
        <v>148</v>
      </c>
      <c r="E181" s="140" t="s">
        <v>2392</v>
      </c>
      <c r="F181" s="141" t="s">
        <v>2170</v>
      </c>
      <c r="G181" s="142" t="s">
        <v>162</v>
      </c>
      <c r="H181" s="143">
        <v>1</v>
      </c>
      <c r="I181" s="144"/>
      <c r="J181" s="145">
        <f t="shared" si="20"/>
        <v>0</v>
      </c>
      <c r="K181" s="146"/>
      <c r="L181" s="32"/>
      <c r="M181" s="147" t="s">
        <v>1</v>
      </c>
      <c r="N181" s="148" t="s">
        <v>41</v>
      </c>
      <c r="P181" s="149">
        <f t="shared" si="21"/>
        <v>0</v>
      </c>
      <c r="Q181" s="149">
        <v>0</v>
      </c>
      <c r="R181" s="149">
        <f t="shared" si="22"/>
        <v>0</v>
      </c>
      <c r="S181" s="149">
        <v>0</v>
      </c>
      <c r="T181" s="150">
        <f t="shared" si="23"/>
        <v>0</v>
      </c>
      <c r="AR181" s="151" t="s">
        <v>152</v>
      </c>
      <c r="AT181" s="151" t="s">
        <v>148</v>
      </c>
      <c r="AU181" s="151" t="s">
        <v>153</v>
      </c>
      <c r="AY181" s="17" t="s">
        <v>145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7" t="s">
        <v>153</v>
      </c>
      <c r="BK181" s="152">
        <f t="shared" si="29"/>
        <v>0</v>
      </c>
      <c r="BL181" s="17" t="s">
        <v>152</v>
      </c>
      <c r="BM181" s="151" t="s">
        <v>1195</v>
      </c>
    </row>
    <row r="182" spans="2:65" s="1" customFormat="1" ht="21.75" customHeight="1">
      <c r="B182" s="32"/>
      <c r="C182" s="139" t="s">
        <v>887</v>
      </c>
      <c r="D182" s="139" t="s">
        <v>148</v>
      </c>
      <c r="E182" s="140" t="s">
        <v>2393</v>
      </c>
      <c r="F182" s="141" t="s">
        <v>2394</v>
      </c>
      <c r="G182" s="142" t="s">
        <v>238</v>
      </c>
      <c r="H182" s="143">
        <v>250</v>
      </c>
      <c r="I182" s="144"/>
      <c r="J182" s="145">
        <f t="shared" si="20"/>
        <v>0</v>
      </c>
      <c r="K182" s="146"/>
      <c r="L182" s="32"/>
      <c r="M182" s="147" t="s">
        <v>1</v>
      </c>
      <c r="N182" s="148" t="s">
        <v>41</v>
      </c>
      <c r="P182" s="149">
        <f t="shared" si="21"/>
        <v>0</v>
      </c>
      <c r="Q182" s="149">
        <v>0</v>
      </c>
      <c r="R182" s="149">
        <f t="shared" si="22"/>
        <v>0</v>
      </c>
      <c r="S182" s="149">
        <v>0</v>
      </c>
      <c r="T182" s="150">
        <f t="shared" si="23"/>
        <v>0</v>
      </c>
      <c r="AR182" s="151" t="s">
        <v>152</v>
      </c>
      <c r="AT182" s="151" t="s">
        <v>148</v>
      </c>
      <c r="AU182" s="151" t="s">
        <v>153</v>
      </c>
      <c r="AY182" s="17" t="s">
        <v>145</v>
      </c>
      <c r="BE182" s="152">
        <f t="shared" si="24"/>
        <v>0</v>
      </c>
      <c r="BF182" s="152">
        <f t="shared" si="25"/>
        <v>0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7" t="s">
        <v>153</v>
      </c>
      <c r="BK182" s="152">
        <f t="shared" si="29"/>
        <v>0</v>
      </c>
      <c r="BL182" s="17" t="s">
        <v>152</v>
      </c>
      <c r="BM182" s="151" t="s">
        <v>1236</v>
      </c>
    </row>
    <row r="183" spans="2:65" s="1" customFormat="1" ht="16.5" customHeight="1">
      <c r="B183" s="32"/>
      <c r="C183" s="139" t="s">
        <v>892</v>
      </c>
      <c r="D183" s="139" t="s">
        <v>148</v>
      </c>
      <c r="E183" s="140" t="s">
        <v>2395</v>
      </c>
      <c r="F183" s="141" t="s">
        <v>2396</v>
      </c>
      <c r="G183" s="142" t="s">
        <v>238</v>
      </c>
      <c r="H183" s="143">
        <v>250</v>
      </c>
      <c r="I183" s="144"/>
      <c r="J183" s="145">
        <f t="shared" si="20"/>
        <v>0</v>
      </c>
      <c r="K183" s="146"/>
      <c r="L183" s="32"/>
      <c r="M183" s="147" t="s">
        <v>1</v>
      </c>
      <c r="N183" s="148" t="s">
        <v>41</v>
      </c>
      <c r="P183" s="149">
        <f t="shared" si="21"/>
        <v>0</v>
      </c>
      <c r="Q183" s="149">
        <v>0</v>
      </c>
      <c r="R183" s="149">
        <f t="shared" si="22"/>
        <v>0</v>
      </c>
      <c r="S183" s="149">
        <v>0</v>
      </c>
      <c r="T183" s="150">
        <f t="shared" si="23"/>
        <v>0</v>
      </c>
      <c r="AR183" s="151" t="s">
        <v>152</v>
      </c>
      <c r="AT183" s="151" t="s">
        <v>148</v>
      </c>
      <c r="AU183" s="151" t="s">
        <v>153</v>
      </c>
      <c r="AY183" s="17" t="s">
        <v>145</v>
      </c>
      <c r="BE183" s="152">
        <f t="shared" si="24"/>
        <v>0</v>
      </c>
      <c r="BF183" s="152">
        <f t="shared" si="25"/>
        <v>0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7" t="s">
        <v>153</v>
      </c>
      <c r="BK183" s="152">
        <f t="shared" si="29"/>
        <v>0</v>
      </c>
      <c r="BL183" s="17" t="s">
        <v>152</v>
      </c>
      <c r="BM183" s="151" t="s">
        <v>1248</v>
      </c>
    </row>
    <row r="184" spans="2:65" s="1" customFormat="1" ht="16.5" customHeight="1">
      <c r="B184" s="32"/>
      <c r="C184" s="139" t="s">
        <v>898</v>
      </c>
      <c r="D184" s="139" t="s">
        <v>148</v>
      </c>
      <c r="E184" s="140" t="s">
        <v>2397</v>
      </c>
      <c r="F184" s="141" t="s">
        <v>2398</v>
      </c>
      <c r="G184" s="142" t="s">
        <v>238</v>
      </c>
      <c r="H184" s="143">
        <v>1300</v>
      </c>
      <c r="I184" s="144"/>
      <c r="J184" s="145">
        <f t="shared" si="20"/>
        <v>0</v>
      </c>
      <c r="K184" s="146"/>
      <c r="L184" s="32"/>
      <c r="M184" s="147" t="s">
        <v>1</v>
      </c>
      <c r="N184" s="148" t="s">
        <v>41</v>
      </c>
      <c r="P184" s="149">
        <f t="shared" si="21"/>
        <v>0</v>
      </c>
      <c r="Q184" s="149">
        <v>0</v>
      </c>
      <c r="R184" s="149">
        <f t="shared" si="22"/>
        <v>0</v>
      </c>
      <c r="S184" s="149">
        <v>0</v>
      </c>
      <c r="T184" s="150">
        <f t="shared" si="23"/>
        <v>0</v>
      </c>
      <c r="AR184" s="151" t="s">
        <v>152</v>
      </c>
      <c r="AT184" s="151" t="s">
        <v>148</v>
      </c>
      <c r="AU184" s="151" t="s">
        <v>153</v>
      </c>
      <c r="AY184" s="17" t="s">
        <v>145</v>
      </c>
      <c r="BE184" s="152">
        <f t="shared" si="24"/>
        <v>0</v>
      </c>
      <c r="BF184" s="152">
        <f t="shared" si="25"/>
        <v>0</v>
      </c>
      <c r="BG184" s="152">
        <f t="shared" si="26"/>
        <v>0</v>
      </c>
      <c r="BH184" s="152">
        <f t="shared" si="27"/>
        <v>0</v>
      </c>
      <c r="BI184" s="152">
        <f t="shared" si="28"/>
        <v>0</v>
      </c>
      <c r="BJ184" s="17" t="s">
        <v>153</v>
      </c>
      <c r="BK184" s="152">
        <f t="shared" si="29"/>
        <v>0</v>
      </c>
      <c r="BL184" s="17" t="s">
        <v>152</v>
      </c>
      <c r="BM184" s="151" t="s">
        <v>1264</v>
      </c>
    </row>
    <row r="185" spans="2:65" s="1" customFormat="1" ht="16.5" customHeight="1">
      <c r="B185" s="32"/>
      <c r="C185" s="139" t="s">
        <v>906</v>
      </c>
      <c r="D185" s="139" t="s">
        <v>148</v>
      </c>
      <c r="E185" s="140" t="s">
        <v>2399</v>
      </c>
      <c r="F185" s="141" t="s">
        <v>2400</v>
      </c>
      <c r="G185" s="142" t="s">
        <v>238</v>
      </c>
      <c r="H185" s="143">
        <v>1300</v>
      </c>
      <c r="I185" s="144"/>
      <c r="J185" s="145">
        <f t="shared" si="20"/>
        <v>0</v>
      </c>
      <c r="K185" s="146"/>
      <c r="L185" s="32"/>
      <c r="M185" s="147" t="s">
        <v>1</v>
      </c>
      <c r="N185" s="148" t="s">
        <v>41</v>
      </c>
      <c r="P185" s="149">
        <f t="shared" si="21"/>
        <v>0</v>
      </c>
      <c r="Q185" s="149">
        <v>0</v>
      </c>
      <c r="R185" s="149">
        <f t="shared" si="22"/>
        <v>0</v>
      </c>
      <c r="S185" s="149">
        <v>0</v>
      </c>
      <c r="T185" s="150">
        <f t="shared" si="23"/>
        <v>0</v>
      </c>
      <c r="AR185" s="151" t="s">
        <v>152</v>
      </c>
      <c r="AT185" s="151" t="s">
        <v>148</v>
      </c>
      <c r="AU185" s="151" t="s">
        <v>153</v>
      </c>
      <c r="AY185" s="17" t="s">
        <v>145</v>
      </c>
      <c r="BE185" s="152">
        <f t="shared" si="24"/>
        <v>0</v>
      </c>
      <c r="BF185" s="152">
        <f t="shared" si="25"/>
        <v>0</v>
      </c>
      <c r="BG185" s="152">
        <f t="shared" si="26"/>
        <v>0</v>
      </c>
      <c r="BH185" s="152">
        <f t="shared" si="27"/>
        <v>0</v>
      </c>
      <c r="BI185" s="152">
        <f t="shared" si="28"/>
        <v>0</v>
      </c>
      <c r="BJ185" s="17" t="s">
        <v>153</v>
      </c>
      <c r="BK185" s="152">
        <f t="shared" si="29"/>
        <v>0</v>
      </c>
      <c r="BL185" s="17" t="s">
        <v>152</v>
      </c>
      <c r="BM185" s="151" t="s">
        <v>1273</v>
      </c>
    </row>
    <row r="186" spans="2:65" s="1" customFormat="1" ht="16.5" customHeight="1">
      <c r="B186" s="32"/>
      <c r="C186" s="139" t="s">
        <v>911</v>
      </c>
      <c r="D186" s="139" t="s">
        <v>148</v>
      </c>
      <c r="E186" s="140" t="s">
        <v>2401</v>
      </c>
      <c r="F186" s="141" t="s">
        <v>2402</v>
      </c>
      <c r="G186" s="142" t="s">
        <v>238</v>
      </c>
      <c r="H186" s="143">
        <v>960</v>
      </c>
      <c r="I186" s="144"/>
      <c r="J186" s="145">
        <f t="shared" si="20"/>
        <v>0</v>
      </c>
      <c r="K186" s="146"/>
      <c r="L186" s="32"/>
      <c r="M186" s="147" t="s">
        <v>1</v>
      </c>
      <c r="N186" s="148" t="s">
        <v>41</v>
      </c>
      <c r="P186" s="149">
        <f t="shared" si="21"/>
        <v>0</v>
      </c>
      <c r="Q186" s="149">
        <v>0</v>
      </c>
      <c r="R186" s="149">
        <f t="shared" si="22"/>
        <v>0</v>
      </c>
      <c r="S186" s="149">
        <v>0</v>
      </c>
      <c r="T186" s="150">
        <f t="shared" si="23"/>
        <v>0</v>
      </c>
      <c r="AR186" s="151" t="s">
        <v>152</v>
      </c>
      <c r="AT186" s="151" t="s">
        <v>148</v>
      </c>
      <c r="AU186" s="151" t="s">
        <v>153</v>
      </c>
      <c r="AY186" s="17" t="s">
        <v>145</v>
      </c>
      <c r="BE186" s="152">
        <f t="shared" si="24"/>
        <v>0</v>
      </c>
      <c r="BF186" s="152">
        <f t="shared" si="25"/>
        <v>0</v>
      </c>
      <c r="BG186" s="152">
        <f t="shared" si="26"/>
        <v>0</v>
      </c>
      <c r="BH186" s="152">
        <f t="shared" si="27"/>
        <v>0</v>
      </c>
      <c r="BI186" s="152">
        <f t="shared" si="28"/>
        <v>0</v>
      </c>
      <c r="BJ186" s="17" t="s">
        <v>153</v>
      </c>
      <c r="BK186" s="152">
        <f t="shared" si="29"/>
        <v>0</v>
      </c>
      <c r="BL186" s="17" t="s">
        <v>152</v>
      </c>
      <c r="BM186" s="151" t="s">
        <v>1332</v>
      </c>
    </row>
    <row r="187" spans="2:65" s="1" customFormat="1" ht="16.5" customHeight="1">
      <c r="B187" s="32"/>
      <c r="C187" s="139" t="s">
        <v>915</v>
      </c>
      <c r="D187" s="139" t="s">
        <v>148</v>
      </c>
      <c r="E187" s="140" t="s">
        <v>2403</v>
      </c>
      <c r="F187" s="141" t="s">
        <v>2404</v>
      </c>
      <c r="G187" s="142" t="s">
        <v>238</v>
      </c>
      <c r="H187" s="143">
        <v>280</v>
      </c>
      <c r="I187" s="144"/>
      <c r="J187" s="145">
        <f t="shared" si="20"/>
        <v>0</v>
      </c>
      <c r="K187" s="146"/>
      <c r="L187" s="32"/>
      <c r="M187" s="147" t="s">
        <v>1</v>
      </c>
      <c r="N187" s="148" t="s">
        <v>41</v>
      </c>
      <c r="P187" s="149">
        <f t="shared" si="21"/>
        <v>0</v>
      </c>
      <c r="Q187" s="149">
        <v>0</v>
      </c>
      <c r="R187" s="149">
        <f t="shared" si="22"/>
        <v>0</v>
      </c>
      <c r="S187" s="149">
        <v>0</v>
      </c>
      <c r="T187" s="150">
        <f t="shared" si="23"/>
        <v>0</v>
      </c>
      <c r="AR187" s="151" t="s">
        <v>152</v>
      </c>
      <c r="AT187" s="151" t="s">
        <v>148</v>
      </c>
      <c r="AU187" s="151" t="s">
        <v>153</v>
      </c>
      <c r="AY187" s="17" t="s">
        <v>145</v>
      </c>
      <c r="BE187" s="152">
        <f t="shared" si="24"/>
        <v>0</v>
      </c>
      <c r="BF187" s="152">
        <f t="shared" si="25"/>
        <v>0</v>
      </c>
      <c r="BG187" s="152">
        <f t="shared" si="26"/>
        <v>0</v>
      </c>
      <c r="BH187" s="152">
        <f t="shared" si="27"/>
        <v>0</v>
      </c>
      <c r="BI187" s="152">
        <f t="shared" si="28"/>
        <v>0</v>
      </c>
      <c r="BJ187" s="17" t="s">
        <v>153</v>
      </c>
      <c r="BK187" s="152">
        <f t="shared" si="29"/>
        <v>0</v>
      </c>
      <c r="BL187" s="17" t="s">
        <v>152</v>
      </c>
      <c r="BM187" s="151" t="s">
        <v>1343</v>
      </c>
    </row>
    <row r="188" spans="2:65" s="1" customFormat="1" ht="16.5" customHeight="1">
      <c r="B188" s="32"/>
      <c r="C188" s="139" t="s">
        <v>922</v>
      </c>
      <c r="D188" s="139" t="s">
        <v>148</v>
      </c>
      <c r="E188" s="140" t="s">
        <v>2405</v>
      </c>
      <c r="F188" s="141" t="s">
        <v>2406</v>
      </c>
      <c r="G188" s="142" t="s">
        <v>162</v>
      </c>
      <c r="H188" s="143">
        <v>90</v>
      </c>
      <c r="I188" s="144"/>
      <c r="J188" s="145">
        <f t="shared" si="20"/>
        <v>0</v>
      </c>
      <c r="K188" s="146"/>
      <c r="L188" s="32"/>
      <c r="M188" s="147" t="s">
        <v>1</v>
      </c>
      <c r="N188" s="148" t="s">
        <v>41</v>
      </c>
      <c r="P188" s="149">
        <f t="shared" si="21"/>
        <v>0</v>
      </c>
      <c r="Q188" s="149">
        <v>0</v>
      </c>
      <c r="R188" s="149">
        <f t="shared" si="22"/>
        <v>0</v>
      </c>
      <c r="S188" s="149">
        <v>0</v>
      </c>
      <c r="T188" s="150">
        <f t="shared" si="23"/>
        <v>0</v>
      </c>
      <c r="AR188" s="151" t="s">
        <v>152</v>
      </c>
      <c r="AT188" s="151" t="s">
        <v>148</v>
      </c>
      <c r="AU188" s="151" t="s">
        <v>153</v>
      </c>
      <c r="AY188" s="17" t="s">
        <v>145</v>
      </c>
      <c r="BE188" s="152">
        <f t="shared" si="24"/>
        <v>0</v>
      </c>
      <c r="BF188" s="152">
        <f t="shared" si="25"/>
        <v>0</v>
      </c>
      <c r="BG188" s="152">
        <f t="shared" si="26"/>
        <v>0</v>
      </c>
      <c r="BH188" s="152">
        <f t="shared" si="27"/>
        <v>0</v>
      </c>
      <c r="BI188" s="152">
        <f t="shared" si="28"/>
        <v>0</v>
      </c>
      <c r="BJ188" s="17" t="s">
        <v>153</v>
      </c>
      <c r="BK188" s="152">
        <f t="shared" si="29"/>
        <v>0</v>
      </c>
      <c r="BL188" s="17" t="s">
        <v>152</v>
      </c>
      <c r="BM188" s="151" t="s">
        <v>1352</v>
      </c>
    </row>
    <row r="189" spans="2:65" s="1" customFormat="1" ht="16.5" customHeight="1">
      <c r="B189" s="32"/>
      <c r="C189" s="139" t="s">
        <v>931</v>
      </c>
      <c r="D189" s="139" t="s">
        <v>148</v>
      </c>
      <c r="E189" s="140" t="s">
        <v>2407</v>
      </c>
      <c r="F189" s="141" t="s">
        <v>2408</v>
      </c>
      <c r="G189" s="142" t="s">
        <v>238</v>
      </c>
      <c r="H189" s="143">
        <v>20</v>
      </c>
      <c r="I189" s="144"/>
      <c r="J189" s="145">
        <f t="shared" si="20"/>
        <v>0</v>
      </c>
      <c r="K189" s="146"/>
      <c r="L189" s="32"/>
      <c r="M189" s="147" t="s">
        <v>1</v>
      </c>
      <c r="N189" s="148" t="s">
        <v>41</v>
      </c>
      <c r="P189" s="149">
        <f t="shared" si="21"/>
        <v>0</v>
      </c>
      <c r="Q189" s="149">
        <v>0</v>
      </c>
      <c r="R189" s="149">
        <f t="shared" si="22"/>
        <v>0</v>
      </c>
      <c r="S189" s="149">
        <v>0</v>
      </c>
      <c r="T189" s="150">
        <f t="shared" si="23"/>
        <v>0</v>
      </c>
      <c r="AR189" s="151" t="s">
        <v>152</v>
      </c>
      <c r="AT189" s="151" t="s">
        <v>148</v>
      </c>
      <c r="AU189" s="151" t="s">
        <v>153</v>
      </c>
      <c r="AY189" s="17" t="s">
        <v>145</v>
      </c>
      <c r="BE189" s="152">
        <f t="shared" si="24"/>
        <v>0</v>
      </c>
      <c r="BF189" s="152">
        <f t="shared" si="25"/>
        <v>0</v>
      </c>
      <c r="BG189" s="152">
        <f t="shared" si="26"/>
        <v>0</v>
      </c>
      <c r="BH189" s="152">
        <f t="shared" si="27"/>
        <v>0</v>
      </c>
      <c r="BI189" s="152">
        <f t="shared" si="28"/>
        <v>0</v>
      </c>
      <c r="BJ189" s="17" t="s">
        <v>153</v>
      </c>
      <c r="BK189" s="152">
        <f t="shared" si="29"/>
        <v>0</v>
      </c>
      <c r="BL189" s="17" t="s">
        <v>152</v>
      </c>
      <c r="BM189" s="151" t="s">
        <v>1362</v>
      </c>
    </row>
    <row r="190" spans="2:65" s="1" customFormat="1" ht="16.5" customHeight="1">
      <c r="B190" s="32"/>
      <c r="C190" s="139" t="s">
        <v>935</v>
      </c>
      <c r="D190" s="139" t="s">
        <v>148</v>
      </c>
      <c r="E190" s="140" t="s">
        <v>2409</v>
      </c>
      <c r="F190" s="141" t="s">
        <v>2410</v>
      </c>
      <c r="G190" s="142" t="s">
        <v>162</v>
      </c>
      <c r="H190" s="143">
        <v>4</v>
      </c>
      <c r="I190" s="144"/>
      <c r="J190" s="145">
        <f t="shared" si="20"/>
        <v>0</v>
      </c>
      <c r="K190" s="146"/>
      <c r="L190" s="32"/>
      <c r="M190" s="147" t="s">
        <v>1</v>
      </c>
      <c r="N190" s="148" t="s">
        <v>41</v>
      </c>
      <c r="P190" s="149">
        <f t="shared" si="21"/>
        <v>0</v>
      </c>
      <c r="Q190" s="149">
        <v>0</v>
      </c>
      <c r="R190" s="149">
        <f t="shared" si="22"/>
        <v>0</v>
      </c>
      <c r="S190" s="149">
        <v>0</v>
      </c>
      <c r="T190" s="150">
        <f t="shared" si="23"/>
        <v>0</v>
      </c>
      <c r="AR190" s="151" t="s">
        <v>152</v>
      </c>
      <c r="AT190" s="151" t="s">
        <v>148</v>
      </c>
      <c r="AU190" s="151" t="s">
        <v>153</v>
      </c>
      <c r="AY190" s="17" t="s">
        <v>145</v>
      </c>
      <c r="BE190" s="152">
        <f t="shared" si="24"/>
        <v>0</v>
      </c>
      <c r="BF190" s="152">
        <f t="shared" si="25"/>
        <v>0</v>
      </c>
      <c r="BG190" s="152">
        <f t="shared" si="26"/>
        <v>0</v>
      </c>
      <c r="BH190" s="152">
        <f t="shared" si="27"/>
        <v>0</v>
      </c>
      <c r="BI190" s="152">
        <f t="shared" si="28"/>
        <v>0</v>
      </c>
      <c r="BJ190" s="17" t="s">
        <v>153</v>
      </c>
      <c r="BK190" s="152">
        <f t="shared" si="29"/>
        <v>0</v>
      </c>
      <c r="BL190" s="17" t="s">
        <v>152</v>
      </c>
      <c r="BM190" s="151" t="s">
        <v>1375</v>
      </c>
    </row>
    <row r="191" spans="2:65" s="1" customFormat="1" ht="16.5" customHeight="1">
      <c r="B191" s="32"/>
      <c r="C191" s="139" t="s">
        <v>944</v>
      </c>
      <c r="D191" s="139" t="s">
        <v>148</v>
      </c>
      <c r="E191" s="140" t="s">
        <v>2411</v>
      </c>
      <c r="F191" s="141" t="s">
        <v>2412</v>
      </c>
      <c r="G191" s="142" t="s">
        <v>238</v>
      </c>
      <c r="H191" s="143">
        <v>70</v>
      </c>
      <c r="I191" s="144"/>
      <c r="J191" s="145">
        <f t="shared" si="20"/>
        <v>0</v>
      </c>
      <c r="K191" s="146"/>
      <c r="L191" s="32"/>
      <c r="M191" s="147" t="s">
        <v>1</v>
      </c>
      <c r="N191" s="148" t="s">
        <v>41</v>
      </c>
      <c r="P191" s="149">
        <f t="shared" si="21"/>
        <v>0</v>
      </c>
      <c r="Q191" s="149">
        <v>0</v>
      </c>
      <c r="R191" s="149">
        <f t="shared" si="22"/>
        <v>0</v>
      </c>
      <c r="S191" s="149">
        <v>0</v>
      </c>
      <c r="T191" s="150">
        <f t="shared" si="23"/>
        <v>0</v>
      </c>
      <c r="AR191" s="151" t="s">
        <v>152</v>
      </c>
      <c r="AT191" s="151" t="s">
        <v>148</v>
      </c>
      <c r="AU191" s="151" t="s">
        <v>153</v>
      </c>
      <c r="AY191" s="17" t="s">
        <v>145</v>
      </c>
      <c r="BE191" s="152">
        <f t="shared" si="24"/>
        <v>0</v>
      </c>
      <c r="BF191" s="152">
        <f t="shared" si="25"/>
        <v>0</v>
      </c>
      <c r="BG191" s="152">
        <f t="shared" si="26"/>
        <v>0</v>
      </c>
      <c r="BH191" s="152">
        <f t="shared" si="27"/>
        <v>0</v>
      </c>
      <c r="BI191" s="152">
        <f t="shared" si="28"/>
        <v>0</v>
      </c>
      <c r="BJ191" s="17" t="s">
        <v>153</v>
      </c>
      <c r="BK191" s="152">
        <f t="shared" si="29"/>
        <v>0</v>
      </c>
      <c r="BL191" s="17" t="s">
        <v>152</v>
      </c>
      <c r="BM191" s="151" t="s">
        <v>1523</v>
      </c>
    </row>
    <row r="192" spans="2:65" s="1" customFormat="1" ht="16.5" customHeight="1">
      <c r="B192" s="32"/>
      <c r="C192" s="139" t="s">
        <v>948</v>
      </c>
      <c r="D192" s="139" t="s">
        <v>148</v>
      </c>
      <c r="E192" s="140" t="s">
        <v>2413</v>
      </c>
      <c r="F192" s="141" t="s">
        <v>2339</v>
      </c>
      <c r="G192" s="142" t="s">
        <v>162</v>
      </c>
      <c r="H192" s="143">
        <v>1</v>
      </c>
      <c r="I192" s="144"/>
      <c r="J192" s="145">
        <f t="shared" si="20"/>
        <v>0</v>
      </c>
      <c r="K192" s="146"/>
      <c r="L192" s="32"/>
      <c r="M192" s="147" t="s">
        <v>1</v>
      </c>
      <c r="N192" s="148" t="s">
        <v>41</v>
      </c>
      <c r="P192" s="149">
        <f t="shared" si="21"/>
        <v>0</v>
      </c>
      <c r="Q192" s="149">
        <v>0</v>
      </c>
      <c r="R192" s="149">
        <f t="shared" si="22"/>
        <v>0</v>
      </c>
      <c r="S192" s="149">
        <v>0</v>
      </c>
      <c r="T192" s="150">
        <f t="shared" si="23"/>
        <v>0</v>
      </c>
      <c r="AR192" s="151" t="s">
        <v>152</v>
      </c>
      <c r="AT192" s="151" t="s">
        <v>148</v>
      </c>
      <c r="AU192" s="151" t="s">
        <v>153</v>
      </c>
      <c r="AY192" s="17" t="s">
        <v>145</v>
      </c>
      <c r="BE192" s="152">
        <f t="shared" si="24"/>
        <v>0</v>
      </c>
      <c r="BF192" s="152">
        <f t="shared" si="25"/>
        <v>0</v>
      </c>
      <c r="BG192" s="152">
        <f t="shared" si="26"/>
        <v>0</v>
      </c>
      <c r="BH192" s="152">
        <f t="shared" si="27"/>
        <v>0</v>
      </c>
      <c r="BI192" s="152">
        <f t="shared" si="28"/>
        <v>0</v>
      </c>
      <c r="BJ192" s="17" t="s">
        <v>153</v>
      </c>
      <c r="BK192" s="152">
        <f t="shared" si="29"/>
        <v>0</v>
      </c>
      <c r="BL192" s="17" t="s">
        <v>152</v>
      </c>
      <c r="BM192" s="151" t="s">
        <v>1526</v>
      </c>
    </row>
    <row r="193" spans="2:65" s="11" customFormat="1" ht="25.9" customHeight="1">
      <c r="B193" s="127"/>
      <c r="D193" s="128" t="s">
        <v>74</v>
      </c>
      <c r="E193" s="129" t="s">
        <v>1877</v>
      </c>
      <c r="F193" s="129" t="s">
        <v>2414</v>
      </c>
      <c r="I193" s="130"/>
      <c r="J193" s="131">
        <f>BK193</f>
        <v>0</v>
      </c>
      <c r="L193" s="127"/>
      <c r="M193" s="132"/>
      <c r="P193" s="133">
        <f>SUM(P194:P227)</f>
        <v>0</v>
      </c>
      <c r="R193" s="133">
        <f>SUM(R194:R227)</f>
        <v>0</v>
      </c>
      <c r="T193" s="134">
        <f>SUM(T194:T227)</f>
        <v>0</v>
      </c>
      <c r="AR193" s="128" t="s">
        <v>83</v>
      </c>
      <c r="AT193" s="135" t="s">
        <v>74</v>
      </c>
      <c r="AU193" s="135" t="s">
        <v>75</v>
      </c>
      <c r="AY193" s="128" t="s">
        <v>145</v>
      </c>
      <c r="BK193" s="136">
        <f>SUM(BK194:BK227)</f>
        <v>0</v>
      </c>
    </row>
    <row r="194" spans="2:65" s="1" customFormat="1" ht="21.75" customHeight="1">
      <c r="B194" s="32"/>
      <c r="C194" s="181" t="s">
        <v>953</v>
      </c>
      <c r="D194" s="181" t="s">
        <v>435</v>
      </c>
      <c r="E194" s="182" t="s">
        <v>2415</v>
      </c>
      <c r="F194" s="183" t="s">
        <v>2416</v>
      </c>
      <c r="G194" s="184" t="s">
        <v>162</v>
      </c>
      <c r="H194" s="185">
        <v>3</v>
      </c>
      <c r="I194" s="186"/>
      <c r="J194" s="187">
        <f t="shared" ref="J194:J227" si="30">ROUND(I194*H194,2)</f>
        <v>0</v>
      </c>
      <c r="K194" s="188"/>
      <c r="L194" s="189"/>
      <c r="M194" s="190" t="s">
        <v>1</v>
      </c>
      <c r="N194" s="191" t="s">
        <v>41</v>
      </c>
      <c r="P194" s="149">
        <f t="shared" ref="P194:P227" si="31">O194*H194</f>
        <v>0</v>
      </c>
      <c r="Q194" s="149">
        <v>0</v>
      </c>
      <c r="R194" s="149">
        <f t="shared" ref="R194:R227" si="32">Q194*H194</f>
        <v>0</v>
      </c>
      <c r="S194" s="149">
        <v>0</v>
      </c>
      <c r="T194" s="150">
        <f t="shared" ref="T194:T227" si="33">S194*H194</f>
        <v>0</v>
      </c>
      <c r="AR194" s="151" t="s">
        <v>201</v>
      </c>
      <c r="AT194" s="151" t="s">
        <v>435</v>
      </c>
      <c r="AU194" s="151" t="s">
        <v>83</v>
      </c>
      <c r="AY194" s="17" t="s">
        <v>145</v>
      </c>
      <c r="BE194" s="152">
        <f t="shared" ref="BE194:BE227" si="34">IF(N194="základná",J194,0)</f>
        <v>0</v>
      </c>
      <c r="BF194" s="152">
        <f t="shared" ref="BF194:BF227" si="35">IF(N194="znížená",J194,0)</f>
        <v>0</v>
      </c>
      <c r="BG194" s="152">
        <f t="shared" ref="BG194:BG227" si="36">IF(N194="zákl. prenesená",J194,0)</f>
        <v>0</v>
      </c>
      <c r="BH194" s="152">
        <f t="shared" ref="BH194:BH227" si="37">IF(N194="zníž. prenesená",J194,0)</f>
        <v>0</v>
      </c>
      <c r="BI194" s="152">
        <f t="shared" ref="BI194:BI227" si="38">IF(N194="nulová",J194,0)</f>
        <v>0</v>
      </c>
      <c r="BJ194" s="17" t="s">
        <v>153</v>
      </c>
      <c r="BK194" s="152">
        <f t="shared" ref="BK194:BK227" si="39">ROUND(I194*H194,2)</f>
        <v>0</v>
      </c>
      <c r="BL194" s="17" t="s">
        <v>152</v>
      </c>
      <c r="BM194" s="151" t="s">
        <v>1529</v>
      </c>
    </row>
    <row r="195" spans="2:65" s="1" customFormat="1" ht="21.75" customHeight="1">
      <c r="B195" s="32"/>
      <c r="C195" s="181" t="s">
        <v>959</v>
      </c>
      <c r="D195" s="181" t="s">
        <v>435</v>
      </c>
      <c r="E195" s="182" t="s">
        <v>2417</v>
      </c>
      <c r="F195" s="183" t="s">
        <v>2418</v>
      </c>
      <c r="G195" s="184" t="s">
        <v>162</v>
      </c>
      <c r="H195" s="185">
        <v>3</v>
      </c>
      <c r="I195" s="186"/>
      <c r="J195" s="187">
        <f t="shared" si="30"/>
        <v>0</v>
      </c>
      <c r="K195" s="188"/>
      <c r="L195" s="189"/>
      <c r="M195" s="190" t="s">
        <v>1</v>
      </c>
      <c r="N195" s="191" t="s">
        <v>41</v>
      </c>
      <c r="P195" s="149">
        <f t="shared" si="31"/>
        <v>0</v>
      </c>
      <c r="Q195" s="149">
        <v>0</v>
      </c>
      <c r="R195" s="149">
        <f t="shared" si="32"/>
        <v>0</v>
      </c>
      <c r="S195" s="149">
        <v>0</v>
      </c>
      <c r="T195" s="150">
        <f t="shared" si="33"/>
        <v>0</v>
      </c>
      <c r="AR195" s="151" t="s">
        <v>201</v>
      </c>
      <c r="AT195" s="151" t="s">
        <v>435</v>
      </c>
      <c r="AU195" s="151" t="s">
        <v>83</v>
      </c>
      <c r="AY195" s="17" t="s">
        <v>145</v>
      </c>
      <c r="BE195" s="152">
        <f t="shared" si="34"/>
        <v>0</v>
      </c>
      <c r="BF195" s="152">
        <f t="shared" si="35"/>
        <v>0</v>
      </c>
      <c r="BG195" s="152">
        <f t="shared" si="36"/>
        <v>0</v>
      </c>
      <c r="BH195" s="152">
        <f t="shared" si="37"/>
        <v>0</v>
      </c>
      <c r="BI195" s="152">
        <f t="shared" si="38"/>
        <v>0</v>
      </c>
      <c r="BJ195" s="17" t="s">
        <v>153</v>
      </c>
      <c r="BK195" s="152">
        <f t="shared" si="39"/>
        <v>0</v>
      </c>
      <c r="BL195" s="17" t="s">
        <v>152</v>
      </c>
      <c r="BM195" s="151" t="s">
        <v>1532</v>
      </c>
    </row>
    <row r="196" spans="2:65" s="1" customFormat="1" ht="16.5" customHeight="1">
      <c r="B196" s="32"/>
      <c r="C196" s="181" t="s">
        <v>965</v>
      </c>
      <c r="D196" s="181" t="s">
        <v>435</v>
      </c>
      <c r="E196" s="182" t="s">
        <v>2419</v>
      </c>
      <c r="F196" s="183" t="s">
        <v>2420</v>
      </c>
      <c r="G196" s="184" t="s">
        <v>162</v>
      </c>
      <c r="H196" s="185">
        <v>3</v>
      </c>
      <c r="I196" s="186"/>
      <c r="J196" s="187">
        <f t="shared" si="30"/>
        <v>0</v>
      </c>
      <c r="K196" s="188"/>
      <c r="L196" s="189"/>
      <c r="M196" s="190" t="s">
        <v>1</v>
      </c>
      <c r="N196" s="191" t="s">
        <v>41</v>
      </c>
      <c r="P196" s="149">
        <f t="shared" si="31"/>
        <v>0</v>
      </c>
      <c r="Q196" s="149">
        <v>0</v>
      </c>
      <c r="R196" s="149">
        <f t="shared" si="32"/>
        <v>0</v>
      </c>
      <c r="S196" s="149">
        <v>0</v>
      </c>
      <c r="T196" s="150">
        <f t="shared" si="33"/>
        <v>0</v>
      </c>
      <c r="AR196" s="151" t="s">
        <v>201</v>
      </c>
      <c r="AT196" s="151" t="s">
        <v>435</v>
      </c>
      <c r="AU196" s="151" t="s">
        <v>83</v>
      </c>
      <c r="AY196" s="17" t="s">
        <v>145</v>
      </c>
      <c r="BE196" s="152">
        <f t="shared" si="34"/>
        <v>0</v>
      </c>
      <c r="BF196" s="152">
        <f t="shared" si="35"/>
        <v>0</v>
      </c>
      <c r="BG196" s="152">
        <f t="shared" si="36"/>
        <v>0</v>
      </c>
      <c r="BH196" s="152">
        <f t="shared" si="37"/>
        <v>0</v>
      </c>
      <c r="BI196" s="152">
        <f t="shared" si="38"/>
        <v>0</v>
      </c>
      <c r="BJ196" s="17" t="s">
        <v>153</v>
      </c>
      <c r="BK196" s="152">
        <f t="shared" si="39"/>
        <v>0</v>
      </c>
      <c r="BL196" s="17" t="s">
        <v>152</v>
      </c>
      <c r="BM196" s="151" t="s">
        <v>1535</v>
      </c>
    </row>
    <row r="197" spans="2:65" s="1" customFormat="1" ht="16.5" customHeight="1">
      <c r="B197" s="32"/>
      <c r="C197" s="181" t="s">
        <v>969</v>
      </c>
      <c r="D197" s="181" t="s">
        <v>435</v>
      </c>
      <c r="E197" s="182" t="s">
        <v>2421</v>
      </c>
      <c r="F197" s="183" t="s">
        <v>2422</v>
      </c>
      <c r="G197" s="184" t="s">
        <v>162</v>
      </c>
      <c r="H197" s="185">
        <v>36</v>
      </c>
      <c r="I197" s="186"/>
      <c r="J197" s="187">
        <f t="shared" si="30"/>
        <v>0</v>
      </c>
      <c r="K197" s="188"/>
      <c r="L197" s="189"/>
      <c r="M197" s="190" t="s">
        <v>1</v>
      </c>
      <c r="N197" s="191" t="s">
        <v>41</v>
      </c>
      <c r="P197" s="149">
        <f t="shared" si="31"/>
        <v>0</v>
      </c>
      <c r="Q197" s="149">
        <v>0</v>
      </c>
      <c r="R197" s="149">
        <f t="shared" si="32"/>
        <v>0</v>
      </c>
      <c r="S197" s="149">
        <v>0</v>
      </c>
      <c r="T197" s="150">
        <f t="shared" si="33"/>
        <v>0</v>
      </c>
      <c r="AR197" s="151" t="s">
        <v>201</v>
      </c>
      <c r="AT197" s="151" t="s">
        <v>435</v>
      </c>
      <c r="AU197" s="151" t="s">
        <v>83</v>
      </c>
      <c r="AY197" s="17" t="s">
        <v>145</v>
      </c>
      <c r="BE197" s="152">
        <f t="shared" si="34"/>
        <v>0</v>
      </c>
      <c r="BF197" s="152">
        <f t="shared" si="35"/>
        <v>0</v>
      </c>
      <c r="BG197" s="152">
        <f t="shared" si="36"/>
        <v>0</v>
      </c>
      <c r="BH197" s="152">
        <f t="shared" si="37"/>
        <v>0</v>
      </c>
      <c r="BI197" s="152">
        <f t="shared" si="38"/>
        <v>0</v>
      </c>
      <c r="BJ197" s="17" t="s">
        <v>153</v>
      </c>
      <c r="BK197" s="152">
        <f t="shared" si="39"/>
        <v>0</v>
      </c>
      <c r="BL197" s="17" t="s">
        <v>152</v>
      </c>
      <c r="BM197" s="151" t="s">
        <v>1538</v>
      </c>
    </row>
    <row r="198" spans="2:65" s="1" customFormat="1" ht="24.2" customHeight="1">
      <c r="B198" s="32"/>
      <c r="C198" s="181" t="s">
        <v>973</v>
      </c>
      <c r="D198" s="181" t="s">
        <v>435</v>
      </c>
      <c r="E198" s="182" t="s">
        <v>2423</v>
      </c>
      <c r="F198" s="183" t="s">
        <v>2424</v>
      </c>
      <c r="G198" s="184" t="s">
        <v>162</v>
      </c>
      <c r="H198" s="185">
        <v>6</v>
      </c>
      <c r="I198" s="186"/>
      <c r="J198" s="187">
        <f t="shared" si="30"/>
        <v>0</v>
      </c>
      <c r="K198" s="188"/>
      <c r="L198" s="189"/>
      <c r="M198" s="190" t="s">
        <v>1</v>
      </c>
      <c r="N198" s="191" t="s">
        <v>41</v>
      </c>
      <c r="P198" s="149">
        <f t="shared" si="31"/>
        <v>0</v>
      </c>
      <c r="Q198" s="149">
        <v>0</v>
      </c>
      <c r="R198" s="149">
        <f t="shared" si="32"/>
        <v>0</v>
      </c>
      <c r="S198" s="149">
        <v>0</v>
      </c>
      <c r="T198" s="150">
        <f t="shared" si="33"/>
        <v>0</v>
      </c>
      <c r="AR198" s="151" t="s">
        <v>201</v>
      </c>
      <c r="AT198" s="151" t="s">
        <v>435</v>
      </c>
      <c r="AU198" s="151" t="s">
        <v>83</v>
      </c>
      <c r="AY198" s="17" t="s">
        <v>145</v>
      </c>
      <c r="BE198" s="152">
        <f t="shared" si="34"/>
        <v>0</v>
      </c>
      <c r="BF198" s="152">
        <f t="shared" si="35"/>
        <v>0</v>
      </c>
      <c r="BG198" s="152">
        <f t="shared" si="36"/>
        <v>0</v>
      </c>
      <c r="BH198" s="152">
        <f t="shared" si="37"/>
        <v>0</v>
      </c>
      <c r="BI198" s="152">
        <f t="shared" si="38"/>
        <v>0</v>
      </c>
      <c r="BJ198" s="17" t="s">
        <v>153</v>
      </c>
      <c r="BK198" s="152">
        <f t="shared" si="39"/>
        <v>0</v>
      </c>
      <c r="BL198" s="17" t="s">
        <v>152</v>
      </c>
      <c r="BM198" s="151" t="s">
        <v>1541</v>
      </c>
    </row>
    <row r="199" spans="2:65" s="1" customFormat="1" ht="24.2" customHeight="1">
      <c r="B199" s="32"/>
      <c r="C199" s="181" t="s">
        <v>980</v>
      </c>
      <c r="D199" s="181" t="s">
        <v>435</v>
      </c>
      <c r="E199" s="182" t="s">
        <v>2425</v>
      </c>
      <c r="F199" s="183" t="s">
        <v>2426</v>
      </c>
      <c r="G199" s="184" t="s">
        <v>162</v>
      </c>
      <c r="H199" s="185">
        <v>6</v>
      </c>
      <c r="I199" s="186"/>
      <c r="J199" s="187">
        <f t="shared" si="30"/>
        <v>0</v>
      </c>
      <c r="K199" s="188"/>
      <c r="L199" s="189"/>
      <c r="M199" s="190" t="s">
        <v>1</v>
      </c>
      <c r="N199" s="191" t="s">
        <v>41</v>
      </c>
      <c r="P199" s="149">
        <f t="shared" si="31"/>
        <v>0</v>
      </c>
      <c r="Q199" s="149">
        <v>0</v>
      </c>
      <c r="R199" s="149">
        <f t="shared" si="32"/>
        <v>0</v>
      </c>
      <c r="S199" s="149">
        <v>0</v>
      </c>
      <c r="T199" s="150">
        <f t="shared" si="33"/>
        <v>0</v>
      </c>
      <c r="AR199" s="151" t="s">
        <v>201</v>
      </c>
      <c r="AT199" s="151" t="s">
        <v>435</v>
      </c>
      <c r="AU199" s="151" t="s">
        <v>83</v>
      </c>
      <c r="AY199" s="17" t="s">
        <v>145</v>
      </c>
      <c r="BE199" s="152">
        <f t="shared" si="34"/>
        <v>0</v>
      </c>
      <c r="BF199" s="152">
        <f t="shared" si="35"/>
        <v>0</v>
      </c>
      <c r="BG199" s="152">
        <f t="shared" si="36"/>
        <v>0</v>
      </c>
      <c r="BH199" s="152">
        <f t="shared" si="37"/>
        <v>0</v>
      </c>
      <c r="BI199" s="152">
        <f t="shared" si="38"/>
        <v>0</v>
      </c>
      <c r="BJ199" s="17" t="s">
        <v>153</v>
      </c>
      <c r="BK199" s="152">
        <f t="shared" si="39"/>
        <v>0</v>
      </c>
      <c r="BL199" s="17" t="s">
        <v>152</v>
      </c>
      <c r="BM199" s="151" t="s">
        <v>1544</v>
      </c>
    </row>
    <row r="200" spans="2:65" s="1" customFormat="1" ht="21.75" customHeight="1">
      <c r="B200" s="32"/>
      <c r="C200" s="181" t="s">
        <v>984</v>
      </c>
      <c r="D200" s="181" t="s">
        <v>435</v>
      </c>
      <c r="E200" s="182" t="s">
        <v>2427</v>
      </c>
      <c r="F200" s="183" t="s">
        <v>2428</v>
      </c>
      <c r="G200" s="184" t="s">
        <v>162</v>
      </c>
      <c r="H200" s="185">
        <v>12</v>
      </c>
      <c r="I200" s="186"/>
      <c r="J200" s="187">
        <f t="shared" si="30"/>
        <v>0</v>
      </c>
      <c r="K200" s="188"/>
      <c r="L200" s="189"/>
      <c r="M200" s="190" t="s">
        <v>1</v>
      </c>
      <c r="N200" s="191" t="s">
        <v>41</v>
      </c>
      <c r="P200" s="149">
        <f t="shared" si="31"/>
        <v>0</v>
      </c>
      <c r="Q200" s="149">
        <v>0</v>
      </c>
      <c r="R200" s="149">
        <f t="shared" si="32"/>
        <v>0</v>
      </c>
      <c r="S200" s="149">
        <v>0</v>
      </c>
      <c r="T200" s="150">
        <f t="shared" si="33"/>
        <v>0</v>
      </c>
      <c r="AR200" s="151" t="s">
        <v>201</v>
      </c>
      <c r="AT200" s="151" t="s">
        <v>435</v>
      </c>
      <c r="AU200" s="151" t="s">
        <v>83</v>
      </c>
      <c r="AY200" s="17" t="s">
        <v>145</v>
      </c>
      <c r="BE200" s="152">
        <f t="shared" si="34"/>
        <v>0</v>
      </c>
      <c r="BF200" s="152">
        <f t="shared" si="35"/>
        <v>0</v>
      </c>
      <c r="BG200" s="152">
        <f t="shared" si="36"/>
        <v>0</v>
      </c>
      <c r="BH200" s="152">
        <f t="shared" si="37"/>
        <v>0</v>
      </c>
      <c r="BI200" s="152">
        <f t="shared" si="38"/>
        <v>0</v>
      </c>
      <c r="BJ200" s="17" t="s">
        <v>153</v>
      </c>
      <c r="BK200" s="152">
        <f t="shared" si="39"/>
        <v>0</v>
      </c>
      <c r="BL200" s="17" t="s">
        <v>152</v>
      </c>
      <c r="BM200" s="151" t="s">
        <v>1547</v>
      </c>
    </row>
    <row r="201" spans="2:65" s="1" customFormat="1" ht="24.2" customHeight="1">
      <c r="B201" s="32"/>
      <c r="C201" s="181" t="s">
        <v>990</v>
      </c>
      <c r="D201" s="181" t="s">
        <v>435</v>
      </c>
      <c r="E201" s="182" t="s">
        <v>2429</v>
      </c>
      <c r="F201" s="183" t="s">
        <v>2430</v>
      </c>
      <c r="G201" s="184" t="s">
        <v>162</v>
      </c>
      <c r="H201" s="185">
        <v>27</v>
      </c>
      <c r="I201" s="186"/>
      <c r="J201" s="187">
        <f t="shared" si="30"/>
        <v>0</v>
      </c>
      <c r="K201" s="188"/>
      <c r="L201" s="189"/>
      <c r="M201" s="190" t="s">
        <v>1</v>
      </c>
      <c r="N201" s="191" t="s">
        <v>41</v>
      </c>
      <c r="P201" s="149">
        <f t="shared" si="31"/>
        <v>0</v>
      </c>
      <c r="Q201" s="149">
        <v>0</v>
      </c>
      <c r="R201" s="149">
        <f t="shared" si="32"/>
        <v>0</v>
      </c>
      <c r="S201" s="149">
        <v>0</v>
      </c>
      <c r="T201" s="150">
        <f t="shared" si="33"/>
        <v>0</v>
      </c>
      <c r="AR201" s="151" t="s">
        <v>201</v>
      </c>
      <c r="AT201" s="151" t="s">
        <v>435</v>
      </c>
      <c r="AU201" s="151" t="s">
        <v>83</v>
      </c>
      <c r="AY201" s="17" t="s">
        <v>145</v>
      </c>
      <c r="BE201" s="152">
        <f t="shared" si="34"/>
        <v>0</v>
      </c>
      <c r="BF201" s="152">
        <f t="shared" si="35"/>
        <v>0</v>
      </c>
      <c r="BG201" s="152">
        <f t="shared" si="36"/>
        <v>0</v>
      </c>
      <c r="BH201" s="152">
        <f t="shared" si="37"/>
        <v>0</v>
      </c>
      <c r="BI201" s="152">
        <f t="shared" si="38"/>
        <v>0</v>
      </c>
      <c r="BJ201" s="17" t="s">
        <v>153</v>
      </c>
      <c r="BK201" s="152">
        <f t="shared" si="39"/>
        <v>0</v>
      </c>
      <c r="BL201" s="17" t="s">
        <v>152</v>
      </c>
      <c r="BM201" s="151" t="s">
        <v>1550</v>
      </c>
    </row>
    <row r="202" spans="2:65" s="1" customFormat="1" ht="16.5" customHeight="1">
      <c r="B202" s="32"/>
      <c r="C202" s="181" t="s">
        <v>1036</v>
      </c>
      <c r="D202" s="181" t="s">
        <v>435</v>
      </c>
      <c r="E202" s="182" t="s">
        <v>2431</v>
      </c>
      <c r="F202" s="183" t="s">
        <v>2432</v>
      </c>
      <c r="G202" s="184" t="s">
        <v>162</v>
      </c>
      <c r="H202" s="185">
        <v>540</v>
      </c>
      <c r="I202" s="186"/>
      <c r="J202" s="187">
        <f t="shared" si="30"/>
        <v>0</v>
      </c>
      <c r="K202" s="188"/>
      <c r="L202" s="189"/>
      <c r="M202" s="190" t="s">
        <v>1</v>
      </c>
      <c r="N202" s="191" t="s">
        <v>41</v>
      </c>
      <c r="P202" s="149">
        <f t="shared" si="31"/>
        <v>0</v>
      </c>
      <c r="Q202" s="149">
        <v>0</v>
      </c>
      <c r="R202" s="149">
        <f t="shared" si="32"/>
        <v>0</v>
      </c>
      <c r="S202" s="149">
        <v>0</v>
      </c>
      <c r="T202" s="150">
        <f t="shared" si="33"/>
        <v>0</v>
      </c>
      <c r="AR202" s="151" t="s">
        <v>201</v>
      </c>
      <c r="AT202" s="151" t="s">
        <v>435</v>
      </c>
      <c r="AU202" s="151" t="s">
        <v>83</v>
      </c>
      <c r="AY202" s="17" t="s">
        <v>145</v>
      </c>
      <c r="BE202" s="152">
        <f t="shared" si="34"/>
        <v>0</v>
      </c>
      <c r="BF202" s="152">
        <f t="shared" si="35"/>
        <v>0</v>
      </c>
      <c r="BG202" s="152">
        <f t="shared" si="36"/>
        <v>0</v>
      </c>
      <c r="BH202" s="152">
        <f t="shared" si="37"/>
        <v>0</v>
      </c>
      <c r="BI202" s="152">
        <f t="shared" si="38"/>
        <v>0</v>
      </c>
      <c r="BJ202" s="17" t="s">
        <v>153</v>
      </c>
      <c r="BK202" s="152">
        <f t="shared" si="39"/>
        <v>0</v>
      </c>
      <c r="BL202" s="17" t="s">
        <v>152</v>
      </c>
      <c r="BM202" s="151" t="s">
        <v>1553</v>
      </c>
    </row>
    <row r="203" spans="2:65" s="1" customFormat="1" ht="16.5" customHeight="1">
      <c r="B203" s="32"/>
      <c r="C203" s="181" t="s">
        <v>1043</v>
      </c>
      <c r="D203" s="181" t="s">
        <v>435</v>
      </c>
      <c r="E203" s="182" t="s">
        <v>2433</v>
      </c>
      <c r="F203" s="183" t="s">
        <v>2434</v>
      </c>
      <c r="G203" s="184" t="s">
        <v>162</v>
      </c>
      <c r="H203" s="185">
        <v>135</v>
      </c>
      <c r="I203" s="186"/>
      <c r="J203" s="187">
        <f t="shared" si="30"/>
        <v>0</v>
      </c>
      <c r="K203" s="188"/>
      <c r="L203" s="189"/>
      <c r="M203" s="190" t="s">
        <v>1</v>
      </c>
      <c r="N203" s="191" t="s">
        <v>41</v>
      </c>
      <c r="P203" s="149">
        <f t="shared" si="31"/>
        <v>0</v>
      </c>
      <c r="Q203" s="149">
        <v>0</v>
      </c>
      <c r="R203" s="149">
        <f t="shared" si="32"/>
        <v>0</v>
      </c>
      <c r="S203" s="149">
        <v>0</v>
      </c>
      <c r="T203" s="150">
        <f t="shared" si="33"/>
        <v>0</v>
      </c>
      <c r="AR203" s="151" t="s">
        <v>201</v>
      </c>
      <c r="AT203" s="151" t="s">
        <v>435</v>
      </c>
      <c r="AU203" s="151" t="s">
        <v>83</v>
      </c>
      <c r="AY203" s="17" t="s">
        <v>145</v>
      </c>
      <c r="BE203" s="152">
        <f t="shared" si="34"/>
        <v>0</v>
      </c>
      <c r="BF203" s="152">
        <f t="shared" si="35"/>
        <v>0</v>
      </c>
      <c r="BG203" s="152">
        <f t="shared" si="36"/>
        <v>0</v>
      </c>
      <c r="BH203" s="152">
        <f t="shared" si="37"/>
        <v>0</v>
      </c>
      <c r="BI203" s="152">
        <f t="shared" si="38"/>
        <v>0</v>
      </c>
      <c r="BJ203" s="17" t="s">
        <v>153</v>
      </c>
      <c r="BK203" s="152">
        <f t="shared" si="39"/>
        <v>0</v>
      </c>
      <c r="BL203" s="17" t="s">
        <v>152</v>
      </c>
      <c r="BM203" s="151" t="s">
        <v>1556</v>
      </c>
    </row>
    <row r="204" spans="2:65" s="1" customFormat="1" ht="16.5" customHeight="1">
      <c r="B204" s="32"/>
      <c r="C204" s="181" t="s">
        <v>1053</v>
      </c>
      <c r="D204" s="181" t="s">
        <v>435</v>
      </c>
      <c r="E204" s="182" t="s">
        <v>2435</v>
      </c>
      <c r="F204" s="183" t="s">
        <v>2436</v>
      </c>
      <c r="G204" s="184" t="s">
        <v>162</v>
      </c>
      <c r="H204" s="185">
        <v>3</v>
      </c>
      <c r="I204" s="186"/>
      <c r="J204" s="187">
        <f t="shared" si="30"/>
        <v>0</v>
      </c>
      <c r="K204" s="188"/>
      <c r="L204" s="189"/>
      <c r="M204" s="190" t="s">
        <v>1</v>
      </c>
      <c r="N204" s="191" t="s">
        <v>41</v>
      </c>
      <c r="P204" s="149">
        <f t="shared" si="31"/>
        <v>0</v>
      </c>
      <c r="Q204" s="149">
        <v>0</v>
      </c>
      <c r="R204" s="149">
        <f t="shared" si="32"/>
        <v>0</v>
      </c>
      <c r="S204" s="149">
        <v>0</v>
      </c>
      <c r="T204" s="150">
        <f t="shared" si="33"/>
        <v>0</v>
      </c>
      <c r="AR204" s="151" t="s">
        <v>201</v>
      </c>
      <c r="AT204" s="151" t="s">
        <v>435</v>
      </c>
      <c r="AU204" s="151" t="s">
        <v>83</v>
      </c>
      <c r="AY204" s="17" t="s">
        <v>145</v>
      </c>
      <c r="BE204" s="152">
        <f t="shared" si="34"/>
        <v>0</v>
      </c>
      <c r="BF204" s="152">
        <f t="shared" si="35"/>
        <v>0</v>
      </c>
      <c r="BG204" s="152">
        <f t="shared" si="36"/>
        <v>0</v>
      </c>
      <c r="BH204" s="152">
        <f t="shared" si="37"/>
        <v>0</v>
      </c>
      <c r="BI204" s="152">
        <f t="shared" si="38"/>
        <v>0</v>
      </c>
      <c r="BJ204" s="17" t="s">
        <v>153</v>
      </c>
      <c r="BK204" s="152">
        <f t="shared" si="39"/>
        <v>0</v>
      </c>
      <c r="BL204" s="17" t="s">
        <v>152</v>
      </c>
      <c r="BM204" s="151" t="s">
        <v>1559</v>
      </c>
    </row>
    <row r="205" spans="2:65" s="1" customFormat="1" ht="16.5" customHeight="1">
      <c r="B205" s="32"/>
      <c r="C205" s="181" t="s">
        <v>1058</v>
      </c>
      <c r="D205" s="181" t="s">
        <v>435</v>
      </c>
      <c r="E205" s="182" t="s">
        <v>2437</v>
      </c>
      <c r="F205" s="183" t="s">
        <v>2438</v>
      </c>
      <c r="G205" s="184" t="s">
        <v>162</v>
      </c>
      <c r="H205" s="185">
        <v>3</v>
      </c>
      <c r="I205" s="186"/>
      <c r="J205" s="187">
        <f t="shared" si="30"/>
        <v>0</v>
      </c>
      <c r="K205" s="188"/>
      <c r="L205" s="189"/>
      <c r="M205" s="190" t="s">
        <v>1</v>
      </c>
      <c r="N205" s="191" t="s">
        <v>41</v>
      </c>
      <c r="P205" s="149">
        <f t="shared" si="31"/>
        <v>0</v>
      </c>
      <c r="Q205" s="149">
        <v>0</v>
      </c>
      <c r="R205" s="149">
        <f t="shared" si="32"/>
        <v>0</v>
      </c>
      <c r="S205" s="149">
        <v>0</v>
      </c>
      <c r="T205" s="150">
        <f t="shared" si="33"/>
        <v>0</v>
      </c>
      <c r="AR205" s="151" t="s">
        <v>201</v>
      </c>
      <c r="AT205" s="151" t="s">
        <v>435</v>
      </c>
      <c r="AU205" s="151" t="s">
        <v>83</v>
      </c>
      <c r="AY205" s="17" t="s">
        <v>145</v>
      </c>
      <c r="BE205" s="152">
        <f t="shared" si="34"/>
        <v>0</v>
      </c>
      <c r="BF205" s="152">
        <f t="shared" si="35"/>
        <v>0</v>
      </c>
      <c r="BG205" s="152">
        <f t="shared" si="36"/>
        <v>0</v>
      </c>
      <c r="BH205" s="152">
        <f t="shared" si="37"/>
        <v>0</v>
      </c>
      <c r="BI205" s="152">
        <f t="shared" si="38"/>
        <v>0</v>
      </c>
      <c r="BJ205" s="17" t="s">
        <v>153</v>
      </c>
      <c r="BK205" s="152">
        <f t="shared" si="39"/>
        <v>0</v>
      </c>
      <c r="BL205" s="17" t="s">
        <v>152</v>
      </c>
      <c r="BM205" s="151" t="s">
        <v>1562</v>
      </c>
    </row>
    <row r="206" spans="2:65" s="1" customFormat="1" ht="16.5" customHeight="1">
      <c r="B206" s="32"/>
      <c r="C206" s="181" t="s">
        <v>1062</v>
      </c>
      <c r="D206" s="181" t="s">
        <v>435</v>
      </c>
      <c r="E206" s="182" t="s">
        <v>2439</v>
      </c>
      <c r="F206" s="183" t="s">
        <v>2440</v>
      </c>
      <c r="G206" s="184" t="s">
        <v>162</v>
      </c>
      <c r="H206" s="185">
        <v>346</v>
      </c>
      <c r="I206" s="186"/>
      <c r="J206" s="187">
        <f t="shared" si="30"/>
        <v>0</v>
      </c>
      <c r="K206" s="188"/>
      <c r="L206" s="189"/>
      <c r="M206" s="190" t="s">
        <v>1</v>
      </c>
      <c r="N206" s="191" t="s">
        <v>41</v>
      </c>
      <c r="P206" s="149">
        <f t="shared" si="31"/>
        <v>0</v>
      </c>
      <c r="Q206" s="149">
        <v>0</v>
      </c>
      <c r="R206" s="149">
        <f t="shared" si="32"/>
        <v>0</v>
      </c>
      <c r="S206" s="149">
        <v>0</v>
      </c>
      <c r="T206" s="150">
        <f t="shared" si="33"/>
        <v>0</v>
      </c>
      <c r="AR206" s="151" t="s">
        <v>201</v>
      </c>
      <c r="AT206" s="151" t="s">
        <v>435</v>
      </c>
      <c r="AU206" s="151" t="s">
        <v>83</v>
      </c>
      <c r="AY206" s="17" t="s">
        <v>145</v>
      </c>
      <c r="BE206" s="152">
        <f t="shared" si="34"/>
        <v>0</v>
      </c>
      <c r="BF206" s="152">
        <f t="shared" si="35"/>
        <v>0</v>
      </c>
      <c r="BG206" s="152">
        <f t="shared" si="36"/>
        <v>0</v>
      </c>
      <c r="BH206" s="152">
        <f t="shared" si="37"/>
        <v>0</v>
      </c>
      <c r="BI206" s="152">
        <f t="shared" si="38"/>
        <v>0</v>
      </c>
      <c r="BJ206" s="17" t="s">
        <v>153</v>
      </c>
      <c r="BK206" s="152">
        <f t="shared" si="39"/>
        <v>0</v>
      </c>
      <c r="BL206" s="17" t="s">
        <v>152</v>
      </c>
      <c r="BM206" s="151" t="s">
        <v>1565</v>
      </c>
    </row>
    <row r="207" spans="2:65" s="1" customFormat="1" ht="16.5" customHeight="1">
      <c r="B207" s="32"/>
      <c r="C207" s="181" t="s">
        <v>1066</v>
      </c>
      <c r="D207" s="181" t="s">
        <v>435</v>
      </c>
      <c r="E207" s="182" t="s">
        <v>2421</v>
      </c>
      <c r="F207" s="183" t="s">
        <v>2422</v>
      </c>
      <c r="G207" s="184" t="s">
        <v>162</v>
      </c>
      <c r="H207" s="185">
        <v>3</v>
      </c>
      <c r="I207" s="186"/>
      <c r="J207" s="187">
        <f t="shared" si="30"/>
        <v>0</v>
      </c>
      <c r="K207" s="188"/>
      <c r="L207" s="189"/>
      <c r="M207" s="190" t="s">
        <v>1</v>
      </c>
      <c r="N207" s="191" t="s">
        <v>41</v>
      </c>
      <c r="P207" s="149">
        <f t="shared" si="31"/>
        <v>0</v>
      </c>
      <c r="Q207" s="149">
        <v>0</v>
      </c>
      <c r="R207" s="149">
        <f t="shared" si="32"/>
        <v>0</v>
      </c>
      <c r="S207" s="149">
        <v>0</v>
      </c>
      <c r="T207" s="150">
        <f t="shared" si="33"/>
        <v>0</v>
      </c>
      <c r="AR207" s="151" t="s">
        <v>201</v>
      </c>
      <c r="AT207" s="151" t="s">
        <v>435</v>
      </c>
      <c r="AU207" s="151" t="s">
        <v>83</v>
      </c>
      <c r="AY207" s="17" t="s">
        <v>145</v>
      </c>
      <c r="BE207" s="152">
        <f t="shared" si="34"/>
        <v>0</v>
      </c>
      <c r="BF207" s="152">
        <f t="shared" si="35"/>
        <v>0</v>
      </c>
      <c r="BG207" s="152">
        <f t="shared" si="36"/>
        <v>0</v>
      </c>
      <c r="BH207" s="152">
        <f t="shared" si="37"/>
        <v>0</v>
      </c>
      <c r="BI207" s="152">
        <f t="shared" si="38"/>
        <v>0</v>
      </c>
      <c r="BJ207" s="17" t="s">
        <v>153</v>
      </c>
      <c r="BK207" s="152">
        <f t="shared" si="39"/>
        <v>0</v>
      </c>
      <c r="BL207" s="17" t="s">
        <v>152</v>
      </c>
      <c r="BM207" s="151" t="s">
        <v>1568</v>
      </c>
    </row>
    <row r="208" spans="2:65" s="1" customFormat="1" ht="24.2" customHeight="1">
      <c r="B208" s="32"/>
      <c r="C208" s="181" t="s">
        <v>1072</v>
      </c>
      <c r="D208" s="181" t="s">
        <v>435</v>
      </c>
      <c r="E208" s="182" t="s">
        <v>2441</v>
      </c>
      <c r="F208" s="183" t="s">
        <v>2424</v>
      </c>
      <c r="G208" s="184" t="s">
        <v>162</v>
      </c>
      <c r="H208" s="185">
        <v>3</v>
      </c>
      <c r="I208" s="186"/>
      <c r="J208" s="187">
        <f t="shared" si="30"/>
        <v>0</v>
      </c>
      <c r="K208" s="188"/>
      <c r="L208" s="189"/>
      <c r="M208" s="190" t="s">
        <v>1</v>
      </c>
      <c r="N208" s="191" t="s">
        <v>41</v>
      </c>
      <c r="P208" s="149">
        <f t="shared" si="31"/>
        <v>0</v>
      </c>
      <c r="Q208" s="149">
        <v>0</v>
      </c>
      <c r="R208" s="149">
        <f t="shared" si="32"/>
        <v>0</v>
      </c>
      <c r="S208" s="149">
        <v>0</v>
      </c>
      <c r="T208" s="150">
        <f t="shared" si="33"/>
        <v>0</v>
      </c>
      <c r="AR208" s="151" t="s">
        <v>201</v>
      </c>
      <c r="AT208" s="151" t="s">
        <v>435</v>
      </c>
      <c r="AU208" s="151" t="s">
        <v>83</v>
      </c>
      <c r="AY208" s="17" t="s">
        <v>145</v>
      </c>
      <c r="BE208" s="152">
        <f t="shared" si="34"/>
        <v>0</v>
      </c>
      <c r="BF208" s="152">
        <f t="shared" si="35"/>
        <v>0</v>
      </c>
      <c r="BG208" s="152">
        <f t="shared" si="36"/>
        <v>0</v>
      </c>
      <c r="BH208" s="152">
        <f t="shared" si="37"/>
        <v>0</v>
      </c>
      <c r="BI208" s="152">
        <f t="shared" si="38"/>
        <v>0</v>
      </c>
      <c r="BJ208" s="17" t="s">
        <v>153</v>
      </c>
      <c r="BK208" s="152">
        <f t="shared" si="39"/>
        <v>0</v>
      </c>
      <c r="BL208" s="17" t="s">
        <v>152</v>
      </c>
      <c r="BM208" s="151" t="s">
        <v>1571</v>
      </c>
    </row>
    <row r="209" spans="2:65" s="1" customFormat="1" ht="24.2" customHeight="1">
      <c r="B209" s="32"/>
      <c r="C209" s="181" t="s">
        <v>1078</v>
      </c>
      <c r="D209" s="181" t="s">
        <v>435</v>
      </c>
      <c r="E209" s="182" t="s">
        <v>2442</v>
      </c>
      <c r="F209" s="183" t="s">
        <v>2443</v>
      </c>
      <c r="G209" s="184" t="s">
        <v>162</v>
      </c>
      <c r="H209" s="185">
        <v>1</v>
      </c>
      <c r="I209" s="186"/>
      <c r="J209" s="187">
        <f t="shared" si="30"/>
        <v>0</v>
      </c>
      <c r="K209" s="188"/>
      <c r="L209" s="189"/>
      <c r="M209" s="190" t="s">
        <v>1</v>
      </c>
      <c r="N209" s="191" t="s">
        <v>41</v>
      </c>
      <c r="P209" s="149">
        <f t="shared" si="31"/>
        <v>0</v>
      </c>
      <c r="Q209" s="149">
        <v>0</v>
      </c>
      <c r="R209" s="149">
        <f t="shared" si="32"/>
        <v>0</v>
      </c>
      <c r="S209" s="149">
        <v>0</v>
      </c>
      <c r="T209" s="150">
        <f t="shared" si="33"/>
        <v>0</v>
      </c>
      <c r="AR209" s="151" t="s">
        <v>201</v>
      </c>
      <c r="AT209" s="151" t="s">
        <v>435</v>
      </c>
      <c r="AU209" s="151" t="s">
        <v>83</v>
      </c>
      <c r="AY209" s="17" t="s">
        <v>145</v>
      </c>
      <c r="BE209" s="152">
        <f t="shared" si="34"/>
        <v>0</v>
      </c>
      <c r="BF209" s="152">
        <f t="shared" si="35"/>
        <v>0</v>
      </c>
      <c r="BG209" s="152">
        <f t="shared" si="36"/>
        <v>0</v>
      </c>
      <c r="BH209" s="152">
        <f t="shared" si="37"/>
        <v>0</v>
      </c>
      <c r="BI209" s="152">
        <f t="shared" si="38"/>
        <v>0</v>
      </c>
      <c r="BJ209" s="17" t="s">
        <v>153</v>
      </c>
      <c r="BK209" s="152">
        <f t="shared" si="39"/>
        <v>0</v>
      </c>
      <c r="BL209" s="17" t="s">
        <v>152</v>
      </c>
      <c r="BM209" s="151" t="s">
        <v>1574</v>
      </c>
    </row>
    <row r="210" spans="2:65" s="1" customFormat="1" ht="21.75" customHeight="1">
      <c r="B210" s="32"/>
      <c r="C210" s="181" t="s">
        <v>1082</v>
      </c>
      <c r="D210" s="181" t="s">
        <v>435</v>
      </c>
      <c r="E210" s="182" t="s">
        <v>2444</v>
      </c>
      <c r="F210" s="183" t="s">
        <v>2445</v>
      </c>
      <c r="G210" s="184" t="s">
        <v>162</v>
      </c>
      <c r="H210" s="185">
        <v>12</v>
      </c>
      <c r="I210" s="186"/>
      <c r="J210" s="187">
        <f t="shared" si="30"/>
        <v>0</v>
      </c>
      <c r="K210" s="188"/>
      <c r="L210" s="189"/>
      <c r="M210" s="190" t="s">
        <v>1</v>
      </c>
      <c r="N210" s="191" t="s">
        <v>41</v>
      </c>
      <c r="P210" s="149">
        <f t="shared" si="31"/>
        <v>0</v>
      </c>
      <c r="Q210" s="149">
        <v>0</v>
      </c>
      <c r="R210" s="149">
        <f t="shared" si="32"/>
        <v>0</v>
      </c>
      <c r="S210" s="149">
        <v>0</v>
      </c>
      <c r="T210" s="150">
        <f t="shared" si="33"/>
        <v>0</v>
      </c>
      <c r="AR210" s="151" t="s">
        <v>201</v>
      </c>
      <c r="AT210" s="151" t="s">
        <v>435</v>
      </c>
      <c r="AU210" s="151" t="s">
        <v>83</v>
      </c>
      <c r="AY210" s="17" t="s">
        <v>145</v>
      </c>
      <c r="BE210" s="152">
        <f t="shared" si="34"/>
        <v>0</v>
      </c>
      <c r="BF210" s="152">
        <f t="shared" si="35"/>
        <v>0</v>
      </c>
      <c r="BG210" s="152">
        <f t="shared" si="36"/>
        <v>0</v>
      </c>
      <c r="BH210" s="152">
        <f t="shared" si="37"/>
        <v>0</v>
      </c>
      <c r="BI210" s="152">
        <f t="shared" si="38"/>
        <v>0</v>
      </c>
      <c r="BJ210" s="17" t="s">
        <v>153</v>
      </c>
      <c r="BK210" s="152">
        <f t="shared" si="39"/>
        <v>0</v>
      </c>
      <c r="BL210" s="17" t="s">
        <v>152</v>
      </c>
      <c r="BM210" s="151" t="s">
        <v>1577</v>
      </c>
    </row>
    <row r="211" spans="2:65" s="1" customFormat="1" ht="24.2" customHeight="1">
      <c r="B211" s="32"/>
      <c r="C211" s="181" t="s">
        <v>1086</v>
      </c>
      <c r="D211" s="181" t="s">
        <v>435</v>
      </c>
      <c r="E211" s="182" t="s">
        <v>2429</v>
      </c>
      <c r="F211" s="183" t="s">
        <v>2430</v>
      </c>
      <c r="G211" s="184" t="s">
        <v>162</v>
      </c>
      <c r="H211" s="185">
        <v>3</v>
      </c>
      <c r="I211" s="186"/>
      <c r="J211" s="187">
        <f t="shared" si="30"/>
        <v>0</v>
      </c>
      <c r="K211" s="188"/>
      <c r="L211" s="189"/>
      <c r="M211" s="190" t="s">
        <v>1</v>
      </c>
      <c r="N211" s="191" t="s">
        <v>41</v>
      </c>
      <c r="P211" s="149">
        <f t="shared" si="31"/>
        <v>0</v>
      </c>
      <c r="Q211" s="149">
        <v>0</v>
      </c>
      <c r="R211" s="149">
        <f t="shared" si="32"/>
        <v>0</v>
      </c>
      <c r="S211" s="149">
        <v>0</v>
      </c>
      <c r="T211" s="150">
        <f t="shared" si="33"/>
        <v>0</v>
      </c>
      <c r="AR211" s="151" t="s">
        <v>201</v>
      </c>
      <c r="AT211" s="151" t="s">
        <v>435</v>
      </c>
      <c r="AU211" s="151" t="s">
        <v>83</v>
      </c>
      <c r="AY211" s="17" t="s">
        <v>145</v>
      </c>
      <c r="BE211" s="152">
        <f t="shared" si="34"/>
        <v>0</v>
      </c>
      <c r="BF211" s="152">
        <f t="shared" si="35"/>
        <v>0</v>
      </c>
      <c r="BG211" s="152">
        <f t="shared" si="36"/>
        <v>0</v>
      </c>
      <c r="BH211" s="152">
        <f t="shared" si="37"/>
        <v>0</v>
      </c>
      <c r="BI211" s="152">
        <f t="shared" si="38"/>
        <v>0</v>
      </c>
      <c r="BJ211" s="17" t="s">
        <v>153</v>
      </c>
      <c r="BK211" s="152">
        <f t="shared" si="39"/>
        <v>0</v>
      </c>
      <c r="BL211" s="17" t="s">
        <v>152</v>
      </c>
      <c r="BM211" s="151" t="s">
        <v>1580</v>
      </c>
    </row>
    <row r="212" spans="2:65" s="1" customFormat="1" ht="16.5" customHeight="1">
      <c r="B212" s="32"/>
      <c r="C212" s="181" t="s">
        <v>1091</v>
      </c>
      <c r="D212" s="181" t="s">
        <v>435</v>
      </c>
      <c r="E212" s="182" t="s">
        <v>2431</v>
      </c>
      <c r="F212" s="183" t="s">
        <v>2432</v>
      </c>
      <c r="G212" s="184" t="s">
        <v>162</v>
      </c>
      <c r="H212" s="185">
        <v>21</v>
      </c>
      <c r="I212" s="186"/>
      <c r="J212" s="187">
        <f t="shared" si="30"/>
        <v>0</v>
      </c>
      <c r="K212" s="188"/>
      <c r="L212" s="189"/>
      <c r="M212" s="190" t="s">
        <v>1</v>
      </c>
      <c r="N212" s="191" t="s">
        <v>41</v>
      </c>
      <c r="P212" s="149">
        <f t="shared" si="31"/>
        <v>0</v>
      </c>
      <c r="Q212" s="149">
        <v>0</v>
      </c>
      <c r="R212" s="149">
        <f t="shared" si="32"/>
        <v>0</v>
      </c>
      <c r="S212" s="149">
        <v>0</v>
      </c>
      <c r="T212" s="150">
        <f t="shared" si="33"/>
        <v>0</v>
      </c>
      <c r="AR212" s="151" t="s">
        <v>201</v>
      </c>
      <c r="AT212" s="151" t="s">
        <v>435</v>
      </c>
      <c r="AU212" s="151" t="s">
        <v>83</v>
      </c>
      <c r="AY212" s="17" t="s">
        <v>145</v>
      </c>
      <c r="BE212" s="152">
        <f t="shared" si="34"/>
        <v>0</v>
      </c>
      <c r="BF212" s="152">
        <f t="shared" si="35"/>
        <v>0</v>
      </c>
      <c r="BG212" s="152">
        <f t="shared" si="36"/>
        <v>0</v>
      </c>
      <c r="BH212" s="152">
        <f t="shared" si="37"/>
        <v>0</v>
      </c>
      <c r="BI212" s="152">
        <f t="shared" si="38"/>
        <v>0</v>
      </c>
      <c r="BJ212" s="17" t="s">
        <v>153</v>
      </c>
      <c r="BK212" s="152">
        <f t="shared" si="39"/>
        <v>0</v>
      </c>
      <c r="BL212" s="17" t="s">
        <v>152</v>
      </c>
      <c r="BM212" s="151" t="s">
        <v>1583</v>
      </c>
    </row>
    <row r="213" spans="2:65" s="1" customFormat="1" ht="16.5" customHeight="1">
      <c r="B213" s="32"/>
      <c r="C213" s="181" t="s">
        <v>1095</v>
      </c>
      <c r="D213" s="181" t="s">
        <v>435</v>
      </c>
      <c r="E213" s="182" t="s">
        <v>2433</v>
      </c>
      <c r="F213" s="183" t="s">
        <v>2434</v>
      </c>
      <c r="G213" s="184" t="s">
        <v>162</v>
      </c>
      <c r="H213" s="185">
        <v>3</v>
      </c>
      <c r="I213" s="186"/>
      <c r="J213" s="187">
        <f t="shared" si="30"/>
        <v>0</v>
      </c>
      <c r="K213" s="188"/>
      <c r="L213" s="189"/>
      <c r="M213" s="190" t="s">
        <v>1</v>
      </c>
      <c r="N213" s="191" t="s">
        <v>41</v>
      </c>
      <c r="P213" s="149">
        <f t="shared" si="31"/>
        <v>0</v>
      </c>
      <c r="Q213" s="149">
        <v>0</v>
      </c>
      <c r="R213" s="149">
        <f t="shared" si="32"/>
        <v>0</v>
      </c>
      <c r="S213" s="149">
        <v>0</v>
      </c>
      <c r="T213" s="150">
        <f t="shared" si="33"/>
        <v>0</v>
      </c>
      <c r="AR213" s="151" t="s">
        <v>201</v>
      </c>
      <c r="AT213" s="151" t="s">
        <v>435</v>
      </c>
      <c r="AU213" s="151" t="s">
        <v>83</v>
      </c>
      <c r="AY213" s="17" t="s">
        <v>145</v>
      </c>
      <c r="BE213" s="152">
        <f t="shared" si="34"/>
        <v>0</v>
      </c>
      <c r="BF213" s="152">
        <f t="shared" si="35"/>
        <v>0</v>
      </c>
      <c r="BG213" s="152">
        <f t="shared" si="36"/>
        <v>0</v>
      </c>
      <c r="BH213" s="152">
        <f t="shared" si="37"/>
        <v>0</v>
      </c>
      <c r="BI213" s="152">
        <f t="shared" si="38"/>
        <v>0</v>
      </c>
      <c r="BJ213" s="17" t="s">
        <v>153</v>
      </c>
      <c r="BK213" s="152">
        <f t="shared" si="39"/>
        <v>0</v>
      </c>
      <c r="BL213" s="17" t="s">
        <v>152</v>
      </c>
      <c r="BM213" s="151" t="s">
        <v>1586</v>
      </c>
    </row>
    <row r="214" spans="2:65" s="1" customFormat="1" ht="16.5" customHeight="1">
      <c r="B214" s="32"/>
      <c r="C214" s="181" t="s">
        <v>1099</v>
      </c>
      <c r="D214" s="181" t="s">
        <v>435</v>
      </c>
      <c r="E214" s="182" t="s">
        <v>2446</v>
      </c>
      <c r="F214" s="183" t="s">
        <v>2447</v>
      </c>
      <c r="G214" s="184" t="s">
        <v>162</v>
      </c>
      <c r="H214" s="185">
        <v>3</v>
      </c>
      <c r="I214" s="186"/>
      <c r="J214" s="187">
        <f t="shared" si="30"/>
        <v>0</v>
      </c>
      <c r="K214" s="188"/>
      <c r="L214" s="189"/>
      <c r="M214" s="190" t="s">
        <v>1</v>
      </c>
      <c r="N214" s="191" t="s">
        <v>41</v>
      </c>
      <c r="P214" s="149">
        <f t="shared" si="31"/>
        <v>0</v>
      </c>
      <c r="Q214" s="149">
        <v>0</v>
      </c>
      <c r="R214" s="149">
        <f t="shared" si="32"/>
        <v>0</v>
      </c>
      <c r="S214" s="149">
        <v>0</v>
      </c>
      <c r="T214" s="150">
        <f t="shared" si="33"/>
        <v>0</v>
      </c>
      <c r="AR214" s="151" t="s">
        <v>201</v>
      </c>
      <c r="AT214" s="151" t="s">
        <v>435</v>
      </c>
      <c r="AU214" s="151" t="s">
        <v>83</v>
      </c>
      <c r="AY214" s="17" t="s">
        <v>145</v>
      </c>
      <c r="BE214" s="152">
        <f t="shared" si="34"/>
        <v>0</v>
      </c>
      <c r="BF214" s="152">
        <f t="shared" si="35"/>
        <v>0</v>
      </c>
      <c r="BG214" s="152">
        <f t="shared" si="36"/>
        <v>0</v>
      </c>
      <c r="BH214" s="152">
        <f t="shared" si="37"/>
        <v>0</v>
      </c>
      <c r="BI214" s="152">
        <f t="shared" si="38"/>
        <v>0</v>
      </c>
      <c r="BJ214" s="17" t="s">
        <v>153</v>
      </c>
      <c r="BK214" s="152">
        <f t="shared" si="39"/>
        <v>0</v>
      </c>
      <c r="BL214" s="17" t="s">
        <v>152</v>
      </c>
      <c r="BM214" s="151" t="s">
        <v>1589</v>
      </c>
    </row>
    <row r="215" spans="2:65" s="1" customFormat="1" ht="16.5" customHeight="1">
      <c r="B215" s="32"/>
      <c r="C215" s="181" t="s">
        <v>1103</v>
      </c>
      <c r="D215" s="181" t="s">
        <v>435</v>
      </c>
      <c r="E215" s="182" t="s">
        <v>2448</v>
      </c>
      <c r="F215" s="183" t="s">
        <v>2449</v>
      </c>
      <c r="G215" s="184" t="s">
        <v>162</v>
      </c>
      <c r="H215" s="185">
        <v>21</v>
      </c>
      <c r="I215" s="186"/>
      <c r="J215" s="187">
        <f t="shared" si="30"/>
        <v>0</v>
      </c>
      <c r="K215" s="188"/>
      <c r="L215" s="189"/>
      <c r="M215" s="190" t="s">
        <v>1</v>
      </c>
      <c r="N215" s="191" t="s">
        <v>41</v>
      </c>
      <c r="P215" s="149">
        <f t="shared" si="31"/>
        <v>0</v>
      </c>
      <c r="Q215" s="149">
        <v>0</v>
      </c>
      <c r="R215" s="149">
        <f t="shared" si="32"/>
        <v>0</v>
      </c>
      <c r="S215" s="149">
        <v>0</v>
      </c>
      <c r="T215" s="150">
        <f t="shared" si="33"/>
        <v>0</v>
      </c>
      <c r="AR215" s="151" t="s">
        <v>201</v>
      </c>
      <c r="AT215" s="151" t="s">
        <v>435</v>
      </c>
      <c r="AU215" s="151" t="s">
        <v>83</v>
      </c>
      <c r="AY215" s="17" t="s">
        <v>145</v>
      </c>
      <c r="BE215" s="152">
        <f t="shared" si="34"/>
        <v>0</v>
      </c>
      <c r="BF215" s="152">
        <f t="shared" si="35"/>
        <v>0</v>
      </c>
      <c r="BG215" s="152">
        <f t="shared" si="36"/>
        <v>0</v>
      </c>
      <c r="BH215" s="152">
        <f t="shared" si="37"/>
        <v>0</v>
      </c>
      <c r="BI215" s="152">
        <f t="shared" si="38"/>
        <v>0</v>
      </c>
      <c r="BJ215" s="17" t="s">
        <v>153</v>
      </c>
      <c r="BK215" s="152">
        <f t="shared" si="39"/>
        <v>0</v>
      </c>
      <c r="BL215" s="17" t="s">
        <v>152</v>
      </c>
      <c r="BM215" s="151" t="s">
        <v>1816</v>
      </c>
    </row>
    <row r="216" spans="2:65" s="1" customFormat="1" ht="24.2" customHeight="1">
      <c r="B216" s="32"/>
      <c r="C216" s="181" t="s">
        <v>1107</v>
      </c>
      <c r="D216" s="181" t="s">
        <v>435</v>
      </c>
      <c r="E216" s="182" t="s">
        <v>2450</v>
      </c>
      <c r="F216" s="183" t="s">
        <v>2451</v>
      </c>
      <c r="G216" s="184" t="s">
        <v>238</v>
      </c>
      <c r="H216" s="185">
        <v>250</v>
      </c>
      <c r="I216" s="186"/>
      <c r="J216" s="187">
        <f t="shared" si="30"/>
        <v>0</v>
      </c>
      <c r="K216" s="188"/>
      <c r="L216" s="189"/>
      <c r="M216" s="190" t="s">
        <v>1</v>
      </c>
      <c r="N216" s="191" t="s">
        <v>41</v>
      </c>
      <c r="P216" s="149">
        <f t="shared" si="31"/>
        <v>0</v>
      </c>
      <c r="Q216" s="149">
        <v>0</v>
      </c>
      <c r="R216" s="149">
        <f t="shared" si="32"/>
        <v>0</v>
      </c>
      <c r="S216" s="149">
        <v>0</v>
      </c>
      <c r="T216" s="150">
        <f t="shared" si="33"/>
        <v>0</v>
      </c>
      <c r="AR216" s="151" t="s">
        <v>201</v>
      </c>
      <c r="AT216" s="151" t="s">
        <v>435</v>
      </c>
      <c r="AU216" s="151" t="s">
        <v>83</v>
      </c>
      <c r="AY216" s="17" t="s">
        <v>145</v>
      </c>
      <c r="BE216" s="152">
        <f t="shared" si="34"/>
        <v>0</v>
      </c>
      <c r="BF216" s="152">
        <f t="shared" si="35"/>
        <v>0</v>
      </c>
      <c r="BG216" s="152">
        <f t="shared" si="36"/>
        <v>0</v>
      </c>
      <c r="BH216" s="152">
        <f t="shared" si="37"/>
        <v>0</v>
      </c>
      <c r="BI216" s="152">
        <f t="shared" si="38"/>
        <v>0</v>
      </c>
      <c r="BJ216" s="17" t="s">
        <v>153</v>
      </c>
      <c r="BK216" s="152">
        <f t="shared" si="39"/>
        <v>0</v>
      </c>
      <c r="BL216" s="17" t="s">
        <v>152</v>
      </c>
      <c r="BM216" s="151" t="s">
        <v>1818</v>
      </c>
    </row>
    <row r="217" spans="2:65" s="1" customFormat="1" ht="16.5" customHeight="1">
      <c r="B217" s="32"/>
      <c r="C217" s="181" t="s">
        <v>1111</v>
      </c>
      <c r="D217" s="181" t="s">
        <v>435</v>
      </c>
      <c r="E217" s="182" t="s">
        <v>2452</v>
      </c>
      <c r="F217" s="183" t="s">
        <v>2453</v>
      </c>
      <c r="G217" s="184" t="s">
        <v>162</v>
      </c>
      <c r="H217" s="185">
        <v>3</v>
      </c>
      <c r="I217" s="186"/>
      <c r="J217" s="187">
        <f t="shared" si="30"/>
        <v>0</v>
      </c>
      <c r="K217" s="188"/>
      <c r="L217" s="189"/>
      <c r="M217" s="190" t="s">
        <v>1</v>
      </c>
      <c r="N217" s="191" t="s">
        <v>41</v>
      </c>
      <c r="P217" s="149">
        <f t="shared" si="31"/>
        <v>0</v>
      </c>
      <c r="Q217" s="149">
        <v>0</v>
      </c>
      <c r="R217" s="149">
        <f t="shared" si="32"/>
        <v>0</v>
      </c>
      <c r="S217" s="149">
        <v>0</v>
      </c>
      <c r="T217" s="150">
        <f t="shared" si="33"/>
        <v>0</v>
      </c>
      <c r="AR217" s="151" t="s">
        <v>201</v>
      </c>
      <c r="AT217" s="151" t="s">
        <v>435</v>
      </c>
      <c r="AU217" s="151" t="s">
        <v>83</v>
      </c>
      <c r="AY217" s="17" t="s">
        <v>145</v>
      </c>
      <c r="BE217" s="152">
        <f t="shared" si="34"/>
        <v>0</v>
      </c>
      <c r="BF217" s="152">
        <f t="shared" si="35"/>
        <v>0</v>
      </c>
      <c r="BG217" s="152">
        <f t="shared" si="36"/>
        <v>0</v>
      </c>
      <c r="BH217" s="152">
        <f t="shared" si="37"/>
        <v>0</v>
      </c>
      <c r="BI217" s="152">
        <f t="shared" si="38"/>
        <v>0</v>
      </c>
      <c r="BJ217" s="17" t="s">
        <v>153</v>
      </c>
      <c r="BK217" s="152">
        <f t="shared" si="39"/>
        <v>0</v>
      </c>
      <c r="BL217" s="17" t="s">
        <v>152</v>
      </c>
      <c r="BM217" s="151" t="s">
        <v>1820</v>
      </c>
    </row>
    <row r="218" spans="2:65" s="1" customFormat="1" ht="16.5" customHeight="1">
      <c r="B218" s="32"/>
      <c r="C218" s="181" t="s">
        <v>1115</v>
      </c>
      <c r="D218" s="181" t="s">
        <v>435</v>
      </c>
      <c r="E218" s="182" t="s">
        <v>2454</v>
      </c>
      <c r="F218" s="183" t="s">
        <v>2455</v>
      </c>
      <c r="G218" s="184" t="s">
        <v>162</v>
      </c>
      <c r="H218" s="185">
        <v>3</v>
      </c>
      <c r="I218" s="186"/>
      <c r="J218" s="187">
        <f t="shared" si="30"/>
        <v>0</v>
      </c>
      <c r="K218" s="188"/>
      <c r="L218" s="189"/>
      <c r="M218" s="190" t="s">
        <v>1</v>
      </c>
      <c r="N218" s="191" t="s">
        <v>41</v>
      </c>
      <c r="P218" s="149">
        <f t="shared" si="31"/>
        <v>0</v>
      </c>
      <c r="Q218" s="149">
        <v>0</v>
      </c>
      <c r="R218" s="149">
        <f t="shared" si="32"/>
        <v>0</v>
      </c>
      <c r="S218" s="149">
        <v>0</v>
      </c>
      <c r="T218" s="150">
        <f t="shared" si="33"/>
        <v>0</v>
      </c>
      <c r="AR218" s="151" t="s">
        <v>201</v>
      </c>
      <c r="AT218" s="151" t="s">
        <v>435</v>
      </c>
      <c r="AU218" s="151" t="s">
        <v>83</v>
      </c>
      <c r="AY218" s="17" t="s">
        <v>145</v>
      </c>
      <c r="BE218" s="152">
        <f t="shared" si="34"/>
        <v>0</v>
      </c>
      <c r="BF218" s="152">
        <f t="shared" si="35"/>
        <v>0</v>
      </c>
      <c r="BG218" s="152">
        <f t="shared" si="36"/>
        <v>0</v>
      </c>
      <c r="BH218" s="152">
        <f t="shared" si="37"/>
        <v>0</v>
      </c>
      <c r="BI218" s="152">
        <f t="shared" si="38"/>
        <v>0</v>
      </c>
      <c r="BJ218" s="17" t="s">
        <v>153</v>
      </c>
      <c r="BK218" s="152">
        <f t="shared" si="39"/>
        <v>0</v>
      </c>
      <c r="BL218" s="17" t="s">
        <v>152</v>
      </c>
      <c r="BM218" s="151" t="s">
        <v>1822</v>
      </c>
    </row>
    <row r="219" spans="2:65" s="1" customFormat="1" ht="24.2" customHeight="1">
      <c r="B219" s="32"/>
      <c r="C219" s="181" t="s">
        <v>1119</v>
      </c>
      <c r="D219" s="181" t="s">
        <v>435</v>
      </c>
      <c r="E219" s="182" t="s">
        <v>2456</v>
      </c>
      <c r="F219" s="183" t="s">
        <v>2457</v>
      </c>
      <c r="G219" s="184" t="s">
        <v>162</v>
      </c>
      <c r="H219" s="185">
        <v>4</v>
      </c>
      <c r="I219" s="186"/>
      <c r="J219" s="187">
        <f t="shared" si="30"/>
        <v>0</v>
      </c>
      <c r="K219" s="188"/>
      <c r="L219" s="189"/>
      <c r="M219" s="190" t="s">
        <v>1</v>
      </c>
      <c r="N219" s="191" t="s">
        <v>41</v>
      </c>
      <c r="P219" s="149">
        <f t="shared" si="31"/>
        <v>0</v>
      </c>
      <c r="Q219" s="149">
        <v>0</v>
      </c>
      <c r="R219" s="149">
        <f t="shared" si="32"/>
        <v>0</v>
      </c>
      <c r="S219" s="149">
        <v>0</v>
      </c>
      <c r="T219" s="150">
        <f t="shared" si="33"/>
        <v>0</v>
      </c>
      <c r="AR219" s="151" t="s">
        <v>201</v>
      </c>
      <c r="AT219" s="151" t="s">
        <v>435</v>
      </c>
      <c r="AU219" s="151" t="s">
        <v>83</v>
      </c>
      <c r="AY219" s="17" t="s">
        <v>145</v>
      </c>
      <c r="BE219" s="152">
        <f t="shared" si="34"/>
        <v>0</v>
      </c>
      <c r="BF219" s="152">
        <f t="shared" si="35"/>
        <v>0</v>
      </c>
      <c r="BG219" s="152">
        <f t="shared" si="36"/>
        <v>0</v>
      </c>
      <c r="BH219" s="152">
        <f t="shared" si="37"/>
        <v>0</v>
      </c>
      <c r="BI219" s="152">
        <f t="shared" si="38"/>
        <v>0</v>
      </c>
      <c r="BJ219" s="17" t="s">
        <v>153</v>
      </c>
      <c r="BK219" s="152">
        <f t="shared" si="39"/>
        <v>0</v>
      </c>
      <c r="BL219" s="17" t="s">
        <v>152</v>
      </c>
      <c r="BM219" s="151" t="s">
        <v>1824</v>
      </c>
    </row>
    <row r="220" spans="2:65" s="1" customFormat="1" ht="16.5" customHeight="1">
      <c r="B220" s="32"/>
      <c r="C220" s="181" t="s">
        <v>1123</v>
      </c>
      <c r="D220" s="181" t="s">
        <v>435</v>
      </c>
      <c r="E220" s="182" t="s">
        <v>2458</v>
      </c>
      <c r="F220" s="183" t="s">
        <v>2459</v>
      </c>
      <c r="G220" s="184" t="s">
        <v>162</v>
      </c>
      <c r="H220" s="185">
        <v>20</v>
      </c>
      <c r="I220" s="186"/>
      <c r="J220" s="187">
        <f t="shared" si="30"/>
        <v>0</v>
      </c>
      <c r="K220" s="188"/>
      <c r="L220" s="189"/>
      <c r="M220" s="190" t="s">
        <v>1</v>
      </c>
      <c r="N220" s="191" t="s">
        <v>41</v>
      </c>
      <c r="P220" s="149">
        <f t="shared" si="31"/>
        <v>0</v>
      </c>
      <c r="Q220" s="149">
        <v>0</v>
      </c>
      <c r="R220" s="149">
        <f t="shared" si="32"/>
        <v>0</v>
      </c>
      <c r="S220" s="149">
        <v>0</v>
      </c>
      <c r="T220" s="150">
        <f t="shared" si="33"/>
        <v>0</v>
      </c>
      <c r="AR220" s="151" t="s">
        <v>201</v>
      </c>
      <c r="AT220" s="151" t="s">
        <v>435</v>
      </c>
      <c r="AU220" s="151" t="s">
        <v>83</v>
      </c>
      <c r="AY220" s="17" t="s">
        <v>145</v>
      </c>
      <c r="BE220" s="152">
        <f t="shared" si="34"/>
        <v>0</v>
      </c>
      <c r="BF220" s="152">
        <f t="shared" si="35"/>
        <v>0</v>
      </c>
      <c r="BG220" s="152">
        <f t="shared" si="36"/>
        <v>0</v>
      </c>
      <c r="BH220" s="152">
        <f t="shared" si="37"/>
        <v>0</v>
      </c>
      <c r="BI220" s="152">
        <f t="shared" si="38"/>
        <v>0</v>
      </c>
      <c r="BJ220" s="17" t="s">
        <v>153</v>
      </c>
      <c r="BK220" s="152">
        <f t="shared" si="39"/>
        <v>0</v>
      </c>
      <c r="BL220" s="17" t="s">
        <v>152</v>
      </c>
      <c r="BM220" s="151" t="s">
        <v>1826</v>
      </c>
    </row>
    <row r="221" spans="2:65" s="1" customFormat="1" ht="33" customHeight="1">
      <c r="B221" s="32"/>
      <c r="C221" s="181" t="s">
        <v>1127</v>
      </c>
      <c r="D221" s="181" t="s">
        <v>435</v>
      </c>
      <c r="E221" s="182" t="s">
        <v>2460</v>
      </c>
      <c r="F221" s="183" t="s">
        <v>2461</v>
      </c>
      <c r="G221" s="184" t="s">
        <v>162</v>
      </c>
      <c r="H221" s="185">
        <v>3</v>
      </c>
      <c r="I221" s="186"/>
      <c r="J221" s="187">
        <f t="shared" si="30"/>
        <v>0</v>
      </c>
      <c r="K221" s="188"/>
      <c r="L221" s="189"/>
      <c r="M221" s="190" t="s">
        <v>1</v>
      </c>
      <c r="N221" s="191" t="s">
        <v>41</v>
      </c>
      <c r="P221" s="149">
        <f t="shared" si="31"/>
        <v>0</v>
      </c>
      <c r="Q221" s="149">
        <v>0</v>
      </c>
      <c r="R221" s="149">
        <f t="shared" si="32"/>
        <v>0</v>
      </c>
      <c r="S221" s="149">
        <v>0</v>
      </c>
      <c r="T221" s="150">
        <f t="shared" si="33"/>
        <v>0</v>
      </c>
      <c r="AR221" s="151" t="s">
        <v>201</v>
      </c>
      <c r="AT221" s="151" t="s">
        <v>435</v>
      </c>
      <c r="AU221" s="151" t="s">
        <v>83</v>
      </c>
      <c r="AY221" s="17" t="s">
        <v>145</v>
      </c>
      <c r="BE221" s="152">
        <f t="shared" si="34"/>
        <v>0</v>
      </c>
      <c r="BF221" s="152">
        <f t="shared" si="35"/>
        <v>0</v>
      </c>
      <c r="BG221" s="152">
        <f t="shared" si="36"/>
        <v>0</v>
      </c>
      <c r="BH221" s="152">
        <f t="shared" si="37"/>
        <v>0</v>
      </c>
      <c r="BI221" s="152">
        <f t="shared" si="38"/>
        <v>0</v>
      </c>
      <c r="BJ221" s="17" t="s">
        <v>153</v>
      </c>
      <c r="BK221" s="152">
        <f t="shared" si="39"/>
        <v>0</v>
      </c>
      <c r="BL221" s="17" t="s">
        <v>152</v>
      </c>
      <c r="BM221" s="151" t="s">
        <v>1828</v>
      </c>
    </row>
    <row r="222" spans="2:65" s="1" customFormat="1" ht="21.75" customHeight="1">
      <c r="B222" s="32"/>
      <c r="C222" s="181" t="s">
        <v>1131</v>
      </c>
      <c r="D222" s="181" t="s">
        <v>435</v>
      </c>
      <c r="E222" s="182" t="s">
        <v>2462</v>
      </c>
      <c r="F222" s="183" t="s">
        <v>2463</v>
      </c>
      <c r="G222" s="184" t="s">
        <v>162</v>
      </c>
      <c r="H222" s="185">
        <v>3</v>
      </c>
      <c r="I222" s="186"/>
      <c r="J222" s="187">
        <f t="shared" si="30"/>
        <v>0</v>
      </c>
      <c r="K222" s="188"/>
      <c r="L222" s="189"/>
      <c r="M222" s="190" t="s">
        <v>1</v>
      </c>
      <c r="N222" s="191" t="s">
        <v>41</v>
      </c>
      <c r="P222" s="149">
        <f t="shared" si="31"/>
        <v>0</v>
      </c>
      <c r="Q222" s="149">
        <v>0</v>
      </c>
      <c r="R222" s="149">
        <f t="shared" si="32"/>
        <v>0</v>
      </c>
      <c r="S222" s="149">
        <v>0</v>
      </c>
      <c r="T222" s="150">
        <f t="shared" si="33"/>
        <v>0</v>
      </c>
      <c r="AR222" s="151" t="s">
        <v>201</v>
      </c>
      <c r="AT222" s="151" t="s">
        <v>435</v>
      </c>
      <c r="AU222" s="151" t="s">
        <v>83</v>
      </c>
      <c r="AY222" s="17" t="s">
        <v>145</v>
      </c>
      <c r="BE222" s="152">
        <f t="shared" si="34"/>
        <v>0</v>
      </c>
      <c r="BF222" s="152">
        <f t="shared" si="35"/>
        <v>0</v>
      </c>
      <c r="BG222" s="152">
        <f t="shared" si="36"/>
        <v>0</v>
      </c>
      <c r="BH222" s="152">
        <f t="shared" si="37"/>
        <v>0</v>
      </c>
      <c r="BI222" s="152">
        <f t="shared" si="38"/>
        <v>0</v>
      </c>
      <c r="BJ222" s="17" t="s">
        <v>153</v>
      </c>
      <c r="BK222" s="152">
        <f t="shared" si="39"/>
        <v>0</v>
      </c>
      <c r="BL222" s="17" t="s">
        <v>152</v>
      </c>
      <c r="BM222" s="151" t="s">
        <v>1835</v>
      </c>
    </row>
    <row r="223" spans="2:65" s="1" customFormat="1" ht="24.2" customHeight="1">
      <c r="B223" s="32"/>
      <c r="C223" s="181" t="s">
        <v>1137</v>
      </c>
      <c r="D223" s="181" t="s">
        <v>435</v>
      </c>
      <c r="E223" s="182" t="s">
        <v>2464</v>
      </c>
      <c r="F223" s="183" t="s">
        <v>2465</v>
      </c>
      <c r="G223" s="184" t="s">
        <v>162</v>
      </c>
      <c r="H223" s="185">
        <v>3</v>
      </c>
      <c r="I223" s="186"/>
      <c r="J223" s="187">
        <f t="shared" si="30"/>
        <v>0</v>
      </c>
      <c r="K223" s="188"/>
      <c r="L223" s="189"/>
      <c r="M223" s="190" t="s">
        <v>1</v>
      </c>
      <c r="N223" s="191" t="s">
        <v>41</v>
      </c>
      <c r="P223" s="149">
        <f t="shared" si="31"/>
        <v>0</v>
      </c>
      <c r="Q223" s="149">
        <v>0</v>
      </c>
      <c r="R223" s="149">
        <f t="shared" si="32"/>
        <v>0</v>
      </c>
      <c r="S223" s="149">
        <v>0</v>
      </c>
      <c r="T223" s="150">
        <f t="shared" si="33"/>
        <v>0</v>
      </c>
      <c r="AR223" s="151" t="s">
        <v>201</v>
      </c>
      <c r="AT223" s="151" t="s">
        <v>435</v>
      </c>
      <c r="AU223" s="151" t="s">
        <v>83</v>
      </c>
      <c r="AY223" s="17" t="s">
        <v>145</v>
      </c>
      <c r="BE223" s="152">
        <f t="shared" si="34"/>
        <v>0</v>
      </c>
      <c r="BF223" s="152">
        <f t="shared" si="35"/>
        <v>0</v>
      </c>
      <c r="BG223" s="152">
        <f t="shared" si="36"/>
        <v>0</v>
      </c>
      <c r="BH223" s="152">
        <f t="shared" si="37"/>
        <v>0</v>
      </c>
      <c r="BI223" s="152">
        <f t="shared" si="38"/>
        <v>0</v>
      </c>
      <c r="BJ223" s="17" t="s">
        <v>153</v>
      </c>
      <c r="BK223" s="152">
        <f t="shared" si="39"/>
        <v>0</v>
      </c>
      <c r="BL223" s="17" t="s">
        <v>152</v>
      </c>
      <c r="BM223" s="151" t="s">
        <v>1838</v>
      </c>
    </row>
    <row r="224" spans="2:65" s="1" customFormat="1" ht="16.5" customHeight="1">
      <c r="B224" s="32"/>
      <c r="C224" s="181" t="s">
        <v>1141</v>
      </c>
      <c r="D224" s="181" t="s">
        <v>435</v>
      </c>
      <c r="E224" s="182" t="s">
        <v>2466</v>
      </c>
      <c r="F224" s="183" t="s">
        <v>2467</v>
      </c>
      <c r="G224" s="184" t="s">
        <v>162</v>
      </c>
      <c r="H224" s="185">
        <v>60</v>
      </c>
      <c r="I224" s="186"/>
      <c r="J224" s="187">
        <f t="shared" si="30"/>
        <v>0</v>
      </c>
      <c r="K224" s="188"/>
      <c r="L224" s="189"/>
      <c r="M224" s="190" t="s">
        <v>1</v>
      </c>
      <c r="N224" s="191" t="s">
        <v>41</v>
      </c>
      <c r="P224" s="149">
        <f t="shared" si="31"/>
        <v>0</v>
      </c>
      <c r="Q224" s="149">
        <v>0</v>
      </c>
      <c r="R224" s="149">
        <f t="shared" si="32"/>
        <v>0</v>
      </c>
      <c r="S224" s="149">
        <v>0</v>
      </c>
      <c r="T224" s="150">
        <f t="shared" si="33"/>
        <v>0</v>
      </c>
      <c r="AR224" s="151" t="s">
        <v>201</v>
      </c>
      <c r="AT224" s="151" t="s">
        <v>435</v>
      </c>
      <c r="AU224" s="151" t="s">
        <v>83</v>
      </c>
      <c r="AY224" s="17" t="s">
        <v>145</v>
      </c>
      <c r="BE224" s="152">
        <f t="shared" si="34"/>
        <v>0</v>
      </c>
      <c r="BF224" s="152">
        <f t="shared" si="35"/>
        <v>0</v>
      </c>
      <c r="BG224" s="152">
        <f t="shared" si="36"/>
        <v>0</v>
      </c>
      <c r="BH224" s="152">
        <f t="shared" si="37"/>
        <v>0</v>
      </c>
      <c r="BI224" s="152">
        <f t="shared" si="38"/>
        <v>0</v>
      </c>
      <c r="BJ224" s="17" t="s">
        <v>153</v>
      </c>
      <c r="BK224" s="152">
        <f t="shared" si="39"/>
        <v>0</v>
      </c>
      <c r="BL224" s="17" t="s">
        <v>152</v>
      </c>
      <c r="BM224" s="151" t="s">
        <v>1841</v>
      </c>
    </row>
    <row r="225" spans="2:65" s="1" customFormat="1" ht="16.5" customHeight="1">
      <c r="B225" s="32"/>
      <c r="C225" s="181" t="s">
        <v>1143</v>
      </c>
      <c r="D225" s="181" t="s">
        <v>435</v>
      </c>
      <c r="E225" s="182" t="s">
        <v>2468</v>
      </c>
      <c r="F225" s="183" t="s">
        <v>2469</v>
      </c>
      <c r="G225" s="184" t="s">
        <v>162</v>
      </c>
      <c r="H225" s="185">
        <v>20</v>
      </c>
      <c r="I225" s="186"/>
      <c r="J225" s="187">
        <f t="shared" si="30"/>
        <v>0</v>
      </c>
      <c r="K225" s="188"/>
      <c r="L225" s="189"/>
      <c r="M225" s="190" t="s">
        <v>1</v>
      </c>
      <c r="N225" s="191" t="s">
        <v>41</v>
      </c>
      <c r="P225" s="149">
        <f t="shared" si="31"/>
        <v>0</v>
      </c>
      <c r="Q225" s="149">
        <v>0</v>
      </c>
      <c r="R225" s="149">
        <f t="shared" si="32"/>
        <v>0</v>
      </c>
      <c r="S225" s="149">
        <v>0</v>
      </c>
      <c r="T225" s="150">
        <f t="shared" si="33"/>
        <v>0</v>
      </c>
      <c r="AR225" s="151" t="s">
        <v>201</v>
      </c>
      <c r="AT225" s="151" t="s">
        <v>435</v>
      </c>
      <c r="AU225" s="151" t="s">
        <v>83</v>
      </c>
      <c r="AY225" s="17" t="s">
        <v>145</v>
      </c>
      <c r="BE225" s="152">
        <f t="shared" si="34"/>
        <v>0</v>
      </c>
      <c r="BF225" s="152">
        <f t="shared" si="35"/>
        <v>0</v>
      </c>
      <c r="BG225" s="152">
        <f t="shared" si="36"/>
        <v>0</v>
      </c>
      <c r="BH225" s="152">
        <f t="shared" si="37"/>
        <v>0</v>
      </c>
      <c r="BI225" s="152">
        <f t="shared" si="38"/>
        <v>0</v>
      </c>
      <c r="BJ225" s="17" t="s">
        <v>153</v>
      </c>
      <c r="BK225" s="152">
        <f t="shared" si="39"/>
        <v>0</v>
      </c>
      <c r="BL225" s="17" t="s">
        <v>152</v>
      </c>
      <c r="BM225" s="151" t="s">
        <v>1844</v>
      </c>
    </row>
    <row r="226" spans="2:65" s="1" customFormat="1" ht="24.2" customHeight="1">
      <c r="B226" s="32"/>
      <c r="C226" s="181" t="s">
        <v>1147</v>
      </c>
      <c r="D226" s="181" t="s">
        <v>435</v>
      </c>
      <c r="E226" s="182" t="s">
        <v>2470</v>
      </c>
      <c r="F226" s="183" t="s">
        <v>2471</v>
      </c>
      <c r="G226" s="184" t="s">
        <v>162</v>
      </c>
      <c r="H226" s="185">
        <v>3</v>
      </c>
      <c r="I226" s="186"/>
      <c r="J226" s="187">
        <f t="shared" si="30"/>
        <v>0</v>
      </c>
      <c r="K226" s="188"/>
      <c r="L226" s="189"/>
      <c r="M226" s="190" t="s">
        <v>1</v>
      </c>
      <c r="N226" s="191" t="s">
        <v>41</v>
      </c>
      <c r="P226" s="149">
        <f t="shared" si="31"/>
        <v>0</v>
      </c>
      <c r="Q226" s="149">
        <v>0</v>
      </c>
      <c r="R226" s="149">
        <f t="shared" si="32"/>
        <v>0</v>
      </c>
      <c r="S226" s="149">
        <v>0</v>
      </c>
      <c r="T226" s="150">
        <f t="shared" si="33"/>
        <v>0</v>
      </c>
      <c r="AR226" s="151" t="s">
        <v>201</v>
      </c>
      <c r="AT226" s="151" t="s">
        <v>435</v>
      </c>
      <c r="AU226" s="151" t="s">
        <v>83</v>
      </c>
      <c r="AY226" s="17" t="s">
        <v>145</v>
      </c>
      <c r="BE226" s="152">
        <f t="shared" si="34"/>
        <v>0</v>
      </c>
      <c r="BF226" s="152">
        <f t="shared" si="35"/>
        <v>0</v>
      </c>
      <c r="BG226" s="152">
        <f t="shared" si="36"/>
        <v>0</v>
      </c>
      <c r="BH226" s="152">
        <f t="shared" si="37"/>
        <v>0</v>
      </c>
      <c r="BI226" s="152">
        <f t="shared" si="38"/>
        <v>0</v>
      </c>
      <c r="BJ226" s="17" t="s">
        <v>153</v>
      </c>
      <c r="BK226" s="152">
        <f t="shared" si="39"/>
        <v>0</v>
      </c>
      <c r="BL226" s="17" t="s">
        <v>152</v>
      </c>
      <c r="BM226" s="151" t="s">
        <v>1847</v>
      </c>
    </row>
    <row r="227" spans="2:65" s="1" customFormat="1" ht="16.5" customHeight="1">
      <c r="B227" s="32"/>
      <c r="C227" s="181" t="s">
        <v>1153</v>
      </c>
      <c r="D227" s="181" t="s">
        <v>435</v>
      </c>
      <c r="E227" s="182" t="s">
        <v>2472</v>
      </c>
      <c r="F227" s="183" t="s">
        <v>2339</v>
      </c>
      <c r="G227" s="184" t="s">
        <v>162</v>
      </c>
      <c r="H227" s="185">
        <v>1</v>
      </c>
      <c r="I227" s="186"/>
      <c r="J227" s="187">
        <f t="shared" si="30"/>
        <v>0</v>
      </c>
      <c r="K227" s="188"/>
      <c r="L227" s="189"/>
      <c r="M227" s="190" t="s">
        <v>1</v>
      </c>
      <c r="N227" s="191" t="s">
        <v>41</v>
      </c>
      <c r="P227" s="149">
        <f t="shared" si="31"/>
        <v>0</v>
      </c>
      <c r="Q227" s="149">
        <v>0</v>
      </c>
      <c r="R227" s="149">
        <f t="shared" si="32"/>
        <v>0</v>
      </c>
      <c r="S227" s="149">
        <v>0</v>
      </c>
      <c r="T227" s="150">
        <f t="shared" si="33"/>
        <v>0</v>
      </c>
      <c r="AR227" s="151" t="s">
        <v>201</v>
      </c>
      <c r="AT227" s="151" t="s">
        <v>435</v>
      </c>
      <c r="AU227" s="151" t="s">
        <v>83</v>
      </c>
      <c r="AY227" s="17" t="s">
        <v>145</v>
      </c>
      <c r="BE227" s="152">
        <f t="shared" si="34"/>
        <v>0</v>
      </c>
      <c r="BF227" s="152">
        <f t="shared" si="35"/>
        <v>0</v>
      </c>
      <c r="BG227" s="152">
        <f t="shared" si="36"/>
        <v>0</v>
      </c>
      <c r="BH227" s="152">
        <f t="shared" si="37"/>
        <v>0</v>
      </c>
      <c r="BI227" s="152">
        <f t="shared" si="38"/>
        <v>0</v>
      </c>
      <c r="BJ227" s="17" t="s">
        <v>153</v>
      </c>
      <c r="BK227" s="152">
        <f t="shared" si="39"/>
        <v>0</v>
      </c>
      <c r="BL227" s="17" t="s">
        <v>152</v>
      </c>
      <c r="BM227" s="151" t="s">
        <v>1850</v>
      </c>
    </row>
    <row r="228" spans="2:65" s="11" customFormat="1" ht="25.9" customHeight="1">
      <c r="B228" s="127"/>
      <c r="D228" s="128" t="s">
        <v>74</v>
      </c>
      <c r="E228" s="129" t="s">
        <v>1953</v>
      </c>
      <c r="F228" s="129" t="s">
        <v>2155</v>
      </c>
      <c r="I228" s="130"/>
      <c r="J228" s="131">
        <f>BK228</f>
        <v>0</v>
      </c>
      <c r="L228" s="127"/>
      <c r="M228" s="132"/>
      <c r="P228" s="133">
        <f>SUM(P229:P230)</f>
        <v>0</v>
      </c>
      <c r="R228" s="133">
        <f>SUM(R229:R230)</f>
        <v>0</v>
      </c>
      <c r="T228" s="134">
        <f>SUM(T229:T230)</f>
        <v>0</v>
      </c>
      <c r="AR228" s="128" t="s">
        <v>83</v>
      </c>
      <c r="AT228" s="135" t="s">
        <v>74</v>
      </c>
      <c r="AU228" s="135" t="s">
        <v>75</v>
      </c>
      <c r="AY228" s="128" t="s">
        <v>145</v>
      </c>
      <c r="BK228" s="136">
        <f>SUM(BK229:BK230)</f>
        <v>0</v>
      </c>
    </row>
    <row r="229" spans="2:65" s="1" customFormat="1" ht="21.75" customHeight="1">
      <c r="B229" s="32"/>
      <c r="C229" s="139" t="s">
        <v>896</v>
      </c>
      <c r="D229" s="139" t="s">
        <v>148</v>
      </c>
      <c r="E229" s="140" t="s">
        <v>2473</v>
      </c>
      <c r="F229" s="141" t="s">
        <v>2157</v>
      </c>
      <c r="G229" s="142" t="s">
        <v>238</v>
      </c>
      <c r="H229" s="143">
        <v>600</v>
      </c>
      <c r="I229" s="144"/>
      <c r="J229" s="145">
        <f>ROUND(I229*H229,2)</f>
        <v>0</v>
      </c>
      <c r="K229" s="146"/>
      <c r="L229" s="32"/>
      <c r="M229" s="147" t="s">
        <v>1</v>
      </c>
      <c r="N229" s="148" t="s">
        <v>41</v>
      </c>
      <c r="P229" s="149">
        <f>O229*H229</f>
        <v>0</v>
      </c>
      <c r="Q229" s="149">
        <v>0</v>
      </c>
      <c r="R229" s="149">
        <f>Q229*H229</f>
        <v>0</v>
      </c>
      <c r="S229" s="149">
        <v>0</v>
      </c>
      <c r="T229" s="150">
        <f>S229*H229</f>
        <v>0</v>
      </c>
      <c r="AR229" s="151" t="s">
        <v>152</v>
      </c>
      <c r="AT229" s="151" t="s">
        <v>148</v>
      </c>
      <c r="AU229" s="151" t="s">
        <v>83</v>
      </c>
      <c r="AY229" s="17" t="s">
        <v>145</v>
      </c>
      <c r="BE229" s="152">
        <f>IF(N229="základná",J229,0)</f>
        <v>0</v>
      </c>
      <c r="BF229" s="152">
        <f>IF(N229="znížená",J229,0)</f>
        <v>0</v>
      </c>
      <c r="BG229" s="152">
        <f>IF(N229="zákl. prenesená",J229,0)</f>
        <v>0</v>
      </c>
      <c r="BH229" s="152">
        <f>IF(N229="zníž. prenesená",J229,0)</f>
        <v>0</v>
      </c>
      <c r="BI229" s="152">
        <f>IF(N229="nulová",J229,0)</f>
        <v>0</v>
      </c>
      <c r="BJ229" s="17" t="s">
        <v>153</v>
      </c>
      <c r="BK229" s="152">
        <f>ROUND(I229*H229,2)</f>
        <v>0</v>
      </c>
      <c r="BL229" s="17" t="s">
        <v>152</v>
      </c>
      <c r="BM229" s="151" t="s">
        <v>1853</v>
      </c>
    </row>
    <row r="230" spans="2:65" s="1" customFormat="1" ht="24.2" customHeight="1">
      <c r="B230" s="32"/>
      <c r="C230" s="139" t="s">
        <v>1160</v>
      </c>
      <c r="D230" s="139" t="s">
        <v>148</v>
      </c>
      <c r="E230" s="140" t="s">
        <v>2474</v>
      </c>
      <c r="F230" s="141" t="s">
        <v>2164</v>
      </c>
      <c r="G230" s="142" t="s">
        <v>162</v>
      </c>
      <c r="H230" s="143">
        <v>102</v>
      </c>
      <c r="I230" s="144"/>
      <c r="J230" s="145">
        <f>ROUND(I230*H230,2)</f>
        <v>0</v>
      </c>
      <c r="K230" s="146"/>
      <c r="L230" s="32"/>
      <c r="M230" s="147" t="s">
        <v>1</v>
      </c>
      <c r="N230" s="148" t="s">
        <v>41</v>
      </c>
      <c r="P230" s="149">
        <f>O230*H230</f>
        <v>0</v>
      </c>
      <c r="Q230" s="149">
        <v>0</v>
      </c>
      <c r="R230" s="149">
        <f>Q230*H230</f>
        <v>0</v>
      </c>
      <c r="S230" s="149">
        <v>0</v>
      </c>
      <c r="T230" s="150">
        <f>S230*H230</f>
        <v>0</v>
      </c>
      <c r="AR230" s="151" t="s">
        <v>152</v>
      </c>
      <c r="AT230" s="151" t="s">
        <v>148</v>
      </c>
      <c r="AU230" s="151" t="s">
        <v>83</v>
      </c>
      <c r="AY230" s="17" t="s">
        <v>145</v>
      </c>
      <c r="BE230" s="152">
        <f>IF(N230="základná",J230,0)</f>
        <v>0</v>
      </c>
      <c r="BF230" s="152">
        <f>IF(N230="znížená",J230,0)</f>
        <v>0</v>
      </c>
      <c r="BG230" s="152">
        <f>IF(N230="zákl. prenesená",J230,0)</f>
        <v>0</v>
      </c>
      <c r="BH230" s="152">
        <f>IF(N230="zníž. prenesená",J230,0)</f>
        <v>0</v>
      </c>
      <c r="BI230" s="152">
        <f>IF(N230="nulová",J230,0)</f>
        <v>0</v>
      </c>
      <c r="BJ230" s="17" t="s">
        <v>153</v>
      </c>
      <c r="BK230" s="152">
        <f>ROUND(I230*H230,2)</f>
        <v>0</v>
      </c>
      <c r="BL230" s="17" t="s">
        <v>152</v>
      </c>
      <c r="BM230" s="151" t="s">
        <v>1854</v>
      </c>
    </row>
    <row r="231" spans="2:65" s="11" customFormat="1" ht="25.9" customHeight="1">
      <c r="B231" s="127"/>
      <c r="D231" s="128" t="s">
        <v>74</v>
      </c>
      <c r="E231" s="129" t="s">
        <v>1995</v>
      </c>
      <c r="F231" s="129" t="s">
        <v>2177</v>
      </c>
      <c r="I231" s="130"/>
      <c r="J231" s="131">
        <f>BK231</f>
        <v>0</v>
      </c>
      <c r="L231" s="127"/>
      <c r="M231" s="132"/>
      <c r="P231" s="133">
        <f>SUM(P232:P239)</f>
        <v>0</v>
      </c>
      <c r="R231" s="133">
        <f>SUM(R232:R239)</f>
        <v>0</v>
      </c>
      <c r="T231" s="134">
        <f>SUM(T232:T239)</f>
        <v>0</v>
      </c>
      <c r="AR231" s="128" t="s">
        <v>83</v>
      </c>
      <c r="AT231" s="135" t="s">
        <v>74</v>
      </c>
      <c r="AU231" s="135" t="s">
        <v>75</v>
      </c>
      <c r="AY231" s="128" t="s">
        <v>145</v>
      </c>
      <c r="BK231" s="136">
        <f>SUM(BK232:BK239)</f>
        <v>0</v>
      </c>
    </row>
    <row r="232" spans="2:65" s="1" customFormat="1" ht="16.5" customHeight="1">
      <c r="B232" s="32"/>
      <c r="C232" s="139" t="s">
        <v>1166</v>
      </c>
      <c r="D232" s="139" t="s">
        <v>148</v>
      </c>
      <c r="E232" s="140" t="s">
        <v>2179</v>
      </c>
      <c r="F232" s="141" t="s">
        <v>2180</v>
      </c>
      <c r="G232" s="142" t="s">
        <v>2171</v>
      </c>
      <c r="H232" s="143">
        <v>10</v>
      </c>
      <c r="I232" s="144"/>
      <c r="J232" s="145">
        <f t="shared" ref="J232:J239" si="40">ROUND(I232*H232,2)</f>
        <v>0</v>
      </c>
      <c r="K232" s="146"/>
      <c r="L232" s="32"/>
      <c r="M232" s="147" t="s">
        <v>1</v>
      </c>
      <c r="N232" s="148" t="s">
        <v>41</v>
      </c>
      <c r="P232" s="149">
        <f t="shared" ref="P232:P239" si="41">O232*H232</f>
        <v>0</v>
      </c>
      <c r="Q232" s="149">
        <v>0</v>
      </c>
      <c r="R232" s="149">
        <f t="shared" ref="R232:R239" si="42">Q232*H232</f>
        <v>0</v>
      </c>
      <c r="S232" s="149">
        <v>0</v>
      </c>
      <c r="T232" s="150">
        <f t="shared" ref="T232:T239" si="43">S232*H232</f>
        <v>0</v>
      </c>
      <c r="AR232" s="151" t="s">
        <v>152</v>
      </c>
      <c r="AT232" s="151" t="s">
        <v>148</v>
      </c>
      <c r="AU232" s="151" t="s">
        <v>83</v>
      </c>
      <c r="AY232" s="17" t="s">
        <v>145</v>
      </c>
      <c r="BE232" s="152">
        <f t="shared" ref="BE232:BE239" si="44">IF(N232="základná",J232,0)</f>
        <v>0</v>
      </c>
      <c r="BF232" s="152">
        <f t="shared" ref="BF232:BF239" si="45">IF(N232="znížená",J232,0)</f>
        <v>0</v>
      </c>
      <c r="BG232" s="152">
        <f t="shared" ref="BG232:BG239" si="46">IF(N232="zákl. prenesená",J232,0)</f>
        <v>0</v>
      </c>
      <c r="BH232" s="152">
        <f t="shared" ref="BH232:BH239" si="47">IF(N232="zníž. prenesená",J232,0)</f>
        <v>0</v>
      </c>
      <c r="BI232" s="152">
        <f t="shared" ref="BI232:BI239" si="48">IF(N232="nulová",J232,0)</f>
        <v>0</v>
      </c>
      <c r="BJ232" s="17" t="s">
        <v>153</v>
      </c>
      <c r="BK232" s="152">
        <f t="shared" ref="BK232:BK239" si="49">ROUND(I232*H232,2)</f>
        <v>0</v>
      </c>
      <c r="BL232" s="17" t="s">
        <v>152</v>
      </c>
      <c r="BM232" s="151" t="s">
        <v>1855</v>
      </c>
    </row>
    <row r="233" spans="2:65" s="1" customFormat="1" ht="16.5" customHeight="1">
      <c r="B233" s="32"/>
      <c r="C233" s="139" t="s">
        <v>1171</v>
      </c>
      <c r="D233" s="139" t="s">
        <v>148</v>
      </c>
      <c r="E233" s="140" t="s">
        <v>2182</v>
      </c>
      <c r="F233" s="141" t="s">
        <v>2183</v>
      </c>
      <c r="G233" s="142" t="s">
        <v>2171</v>
      </c>
      <c r="H233" s="143">
        <v>4</v>
      </c>
      <c r="I233" s="144"/>
      <c r="J233" s="145">
        <f t="shared" si="40"/>
        <v>0</v>
      </c>
      <c r="K233" s="146"/>
      <c r="L233" s="32"/>
      <c r="M233" s="147" t="s">
        <v>1</v>
      </c>
      <c r="N233" s="148" t="s">
        <v>41</v>
      </c>
      <c r="P233" s="149">
        <f t="shared" si="41"/>
        <v>0</v>
      </c>
      <c r="Q233" s="149">
        <v>0</v>
      </c>
      <c r="R233" s="149">
        <f t="shared" si="42"/>
        <v>0</v>
      </c>
      <c r="S233" s="149">
        <v>0</v>
      </c>
      <c r="T233" s="150">
        <f t="shared" si="43"/>
        <v>0</v>
      </c>
      <c r="AR233" s="151" t="s">
        <v>152</v>
      </c>
      <c r="AT233" s="151" t="s">
        <v>148</v>
      </c>
      <c r="AU233" s="151" t="s">
        <v>83</v>
      </c>
      <c r="AY233" s="17" t="s">
        <v>145</v>
      </c>
      <c r="BE233" s="152">
        <f t="shared" si="44"/>
        <v>0</v>
      </c>
      <c r="BF233" s="152">
        <f t="shared" si="45"/>
        <v>0</v>
      </c>
      <c r="BG233" s="152">
        <f t="shared" si="46"/>
        <v>0</v>
      </c>
      <c r="BH233" s="152">
        <f t="shared" si="47"/>
        <v>0</v>
      </c>
      <c r="BI233" s="152">
        <f t="shared" si="48"/>
        <v>0</v>
      </c>
      <c r="BJ233" s="17" t="s">
        <v>153</v>
      </c>
      <c r="BK233" s="152">
        <f t="shared" si="49"/>
        <v>0</v>
      </c>
      <c r="BL233" s="17" t="s">
        <v>152</v>
      </c>
      <c r="BM233" s="151" t="s">
        <v>1858</v>
      </c>
    </row>
    <row r="234" spans="2:65" s="1" customFormat="1" ht="16.5" customHeight="1">
      <c r="B234" s="32"/>
      <c r="C234" s="139" t="s">
        <v>1179</v>
      </c>
      <c r="D234" s="139" t="s">
        <v>148</v>
      </c>
      <c r="E234" s="140" t="s">
        <v>2186</v>
      </c>
      <c r="F234" s="141" t="s">
        <v>2187</v>
      </c>
      <c r="G234" s="142" t="s">
        <v>2171</v>
      </c>
      <c r="H234" s="143">
        <v>90</v>
      </c>
      <c r="I234" s="144"/>
      <c r="J234" s="145">
        <f t="shared" si="40"/>
        <v>0</v>
      </c>
      <c r="K234" s="146"/>
      <c r="L234" s="32"/>
      <c r="M234" s="147" t="s">
        <v>1</v>
      </c>
      <c r="N234" s="148" t="s">
        <v>41</v>
      </c>
      <c r="P234" s="149">
        <f t="shared" si="41"/>
        <v>0</v>
      </c>
      <c r="Q234" s="149">
        <v>0</v>
      </c>
      <c r="R234" s="149">
        <f t="shared" si="42"/>
        <v>0</v>
      </c>
      <c r="S234" s="149">
        <v>0</v>
      </c>
      <c r="T234" s="150">
        <f t="shared" si="43"/>
        <v>0</v>
      </c>
      <c r="AR234" s="151" t="s">
        <v>152</v>
      </c>
      <c r="AT234" s="151" t="s">
        <v>148</v>
      </c>
      <c r="AU234" s="151" t="s">
        <v>83</v>
      </c>
      <c r="AY234" s="17" t="s">
        <v>145</v>
      </c>
      <c r="BE234" s="152">
        <f t="shared" si="44"/>
        <v>0</v>
      </c>
      <c r="BF234" s="152">
        <f t="shared" si="45"/>
        <v>0</v>
      </c>
      <c r="BG234" s="152">
        <f t="shared" si="46"/>
        <v>0</v>
      </c>
      <c r="BH234" s="152">
        <f t="shared" si="47"/>
        <v>0</v>
      </c>
      <c r="BI234" s="152">
        <f t="shared" si="48"/>
        <v>0</v>
      </c>
      <c r="BJ234" s="17" t="s">
        <v>153</v>
      </c>
      <c r="BK234" s="152">
        <f t="shared" si="49"/>
        <v>0</v>
      </c>
      <c r="BL234" s="17" t="s">
        <v>152</v>
      </c>
      <c r="BM234" s="151" t="s">
        <v>1861</v>
      </c>
    </row>
    <row r="235" spans="2:65" s="1" customFormat="1" ht="16.5" customHeight="1">
      <c r="B235" s="32"/>
      <c r="C235" s="139" t="s">
        <v>1184</v>
      </c>
      <c r="D235" s="139" t="s">
        <v>148</v>
      </c>
      <c r="E235" s="140" t="s">
        <v>2189</v>
      </c>
      <c r="F235" s="141" t="s">
        <v>2190</v>
      </c>
      <c r="G235" s="142" t="s">
        <v>2171</v>
      </c>
      <c r="H235" s="143">
        <v>90</v>
      </c>
      <c r="I235" s="144"/>
      <c r="J235" s="145">
        <f t="shared" si="40"/>
        <v>0</v>
      </c>
      <c r="K235" s="146"/>
      <c r="L235" s="32"/>
      <c r="M235" s="147" t="s">
        <v>1</v>
      </c>
      <c r="N235" s="148" t="s">
        <v>41</v>
      </c>
      <c r="P235" s="149">
        <f t="shared" si="41"/>
        <v>0</v>
      </c>
      <c r="Q235" s="149">
        <v>0</v>
      </c>
      <c r="R235" s="149">
        <f t="shared" si="42"/>
        <v>0</v>
      </c>
      <c r="S235" s="149">
        <v>0</v>
      </c>
      <c r="T235" s="150">
        <f t="shared" si="43"/>
        <v>0</v>
      </c>
      <c r="AR235" s="151" t="s">
        <v>152</v>
      </c>
      <c r="AT235" s="151" t="s">
        <v>148</v>
      </c>
      <c r="AU235" s="151" t="s">
        <v>83</v>
      </c>
      <c r="AY235" s="17" t="s">
        <v>145</v>
      </c>
      <c r="BE235" s="152">
        <f t="shared" si="44"/>
        <v>0</v>
      </c>
      <c r="BF235" s="152">
        <f t="shared" si="45"/>
        <v>0</v>
      </c>
      <c r="BG235" s="152">
        <f t="shared" si="46"/>
        <v>0</v>
      </c>
      <c r="BH235" s="152">
        <f t="shared" si="47"/>
        <v>0</v>
      </c>
      <c r="BI235" s="152">
        <f t="shared" si="48"/>
        <v>0</v>
      </c>
      <c r="BJ235" s="17" t="s">
        <v>153</v>
      </c>
      <c r="BK235" s="152">
        <f t="shared" si="49"/>
        <v>0</v>
      </c>
      <c r="BL235" s="17" t="s">
        <v>152</v>
      </c>
      <c r="BM235" s="151" t="s">
        <v>1864</v>
      </c>
    </row>
    <row r="236" spans="2:65" s="1" customFormat="1" ht="16.5" customHeight="1">
      <c r="B236" s="32"/>
      <c r="C236" s="139" t="s">
        <v>1188</v>
      </c>
      <c r="D236" s="139" t="s">
        <v>148</v>
      </c>
      <c r="E236" s="140" t="s">
        <v>2193</v>
      </c>
      <c r="F236" s="141" t="s">
        <v>2194</v>
      </c>
      <c r="G236" s="142" t="s">
        <v>2171</v>
      </c>
      <c r="H236" s="143">
        <v>20</v>
      </c>
      <c r="I236" s="144"/>
      <c r="J236" s="145">
        <f t="shared" si="40"/>
        <v>0</v>
      </c>
      <c r="K236" s="146"/>
      <c r="L236" s="32"/>
      <c r="M236" s="147" t="s">
        <v>1</v>
      </c>
      <c r="N236" s="148" t="s">
        <v>41</v>
      </c>
      <c r="P236" s="149">
        <f t="shared" si="41"/>
        <v>0</v>
      </c>
      <c r="Q236" s="149">
        <v>0</v>
      </c>
      <c r="R236" s="149">
        <f t="shared" si="42"/>
        <v>0</v>
      </c>
      <c r="S236" s="149">
        <v>0</v>
      </c>
      <c r="T236" s="150">
        <f t="shared" si="43"/>
        <v>0</v>
      </c>
      <c r="AR236" s="151" t="s">
        <v>152</v>
      </c>
      <c r="AT236" s="151" t="s">
        <v>148</v>
      </c>
      <c r="AU236" s="151" t="s">
        <v>83</v>
      </c>
      <c r="AY236" s="17" t="s">
        <v>145</v>
      </c>
      <c r="BE236" s="152">
        <f t="shared" si="44"/>
        <v>0</v>
      </c>
      <c r="BF236" s="152">
        <f t="shared" si="45"/>
        <v>0</v>
      </c>
      <c r="BG236" s="152">
        <f t="shared" si="46"/>
        <v>0</v>
      </c>
      <c r="BH236" s="152">
        <f t="shared" si="47"/>
        <v>0</v>
      </c>
      <c r="BI236" s="152">
        <f t="shared" si="48"/>
        <v>0</v>
      </c>
      <c r="BJ236" s="17" t="s">
        <v>153</v>
      </c>
      <c r="BK236" s="152">
        <f t="shared" si="49"/>
        <v>0</v>
      </c>
      <c r="BL236" s="17" t="s">
        <v>152</v>
      </c>
      <c r="BM236" s="151" t="s">
        <v>1867</v>
      </c>
    </row>
    <row r="237" spans="2:65" s="1" customFormat="1" ht="16.5" customHeight="1">
      <c r="B237" s="32"/>
      <c r="C237" s="139" t="s">
        <v>1195</v>
      </c>
      <c r="D237" s="139" t="s">
        <v>148</v>
      </c>
      <c r="E237" s="140" t="s">
        <v>2196</v>
      </c>
      <c r="F237" s="141" t="s">
        <v>2197</v>
      </c>
      <c r="G237" s="142" t="s">
        <v>2171</v>
      </c>
      <c r="H237" s="143">
        <v>10</v>
      </c>
      <c r="I237" s="144"/>
      <c r="J237" s="145">
        <f t="shared" si="40"/>
        <v>0</v>
      </c>
      <c r="K237" s="146"/>
      <c r="L237" s="32"/>
      <c r="M237" s="147" t="s">
        <v>1</v>
      </c>
      <c r="N237" s="148" t="s">
        <v>41</v>
      </c>
      <c r="P237" s="149">
        <f t="shared" si="41"/>
        <v>0</v>
      </c>
      <c r="Q237" s="149">
        <v>0</v>
      </c>
      <c r="R237" s="149">
        <f t="shared" si="42"/>
        <v>0</v>
      </c>
      <c r="S237" s="149">
        <v>0</v>
      </c>
      <c r="T237" s="150">
        <f t="shared" si="43"/>
        <v>0</v>
      </c>
      <c r="AR237" s="151" t="s">
        <v>152</v>
      </c>
      <c r="AT237" s="151" t="s">
        <v>148</v>
      </c>
      <c r="AU237" s="151" t="s">
        <v>83</v>
      </c>
      <c r="AY237" s="17" t="s">
        <v>145</v>
      </c>
      <c r="BE237" s="152">
        <f t="shared" si="44"/>
        <v>0</v>
      </c>
      <c r="BF237" s="152">
        <f t="shared" si="45"/>
        <v>0</v>
      </c>
      <c r="BG237" s="152">
        <f t="shared" si="46"/>
        <v>0</v>
      </c>
      <c r="BH237" s="152">
        <f t="shared" si="47"/>
        <v>0</v>
      </c>
      <c r="BI237" s="152">
        <f t="shared" si="48"/>
        <v>0</v>
      </c>
      <c r="BJ237" s="17" t="s">
        <v>153</v>
      </c>
      <c r="BK237" s="152">
        <f t="shared" si="49"/>
        <v>0</v>
      </c>
      <c r="BL237" s="17" t="s">
        <v>152</v>
      </c>
      <c r="BM237" s="151" t="s">
        <v>1870</v>
      </c>
    </row>
    <row r="238" spans="2:65" s="1" customFormat="1" ht="16.5" customHeight="1">
      <c r="B238" s="32"/>
      <c r="C238" s="139" t="s">
        <v>1201</v>
      </c>
      <c r="D238" s="139" t="s">
        <v>148</v>
      </c>
      <c r="E238" s="140" t="s">
        <v>2200</v>
      </c>
      <c r="F238" s="141" t="s">
        <v>2201</v>
      </c>
      <c r="G238" s="142" t="s">
        <v>2171</v>
      </c>
      <c r="H238" s="143">
        <v>20</v>
      </c>
      <c r="I238" s="144"/>
      <c r="J238" s="145">
        <f t="shared" si="40"/>
        <v>0</v>
      </c>
      <c r="K238" s="146"/>
      <c r="L238" s="32"/>
      <c r="M238" s="147" t="s">
        <v>1</v>
      </c>
      <c r="N238" s="148" t="s">
        <v>41</v>
      </c>
      <c r="P238" s="149">
        <f t="shared" si="41"/>
        <v>0</v>
      </c>
      <c r="Q238" s="149">
        <v>0</v>
      </c>
      <c r="R238" s="149">
        <f t="shared" si="42"/>
        <v>0</v>
      </c>
      <c r="S238" s="149">
        <v>0</v>
      </c>
      <c r="T238" s="150">
        <f t="shared" si="43"/>
        <v>0</v>
      </c>
      <c r="AR238" s="151" t="s">
        <v>152</v>
      </c>
      <c r="AT238" s="151" t="s">
        <v>148</v>
      </c>
      <c r="AU238" s="151" t="s">
        <v>83</v>
      </c>
      <c r="AY238" s="17" t="s">
        <v>145</v>
      </c>
      <c r="BE238" s="152">
        <f t="shared" si="44"/>
        <v>0</v>
      </c>
      <c r="BF238" s="152">
        <f t="shared" si="45"/>
        <v>0</v>
      </c>
      <c r="BG238" s="152">
        <f t="shared" si="46"/>
        <v>0</v>
      </c>
      <c r="BH238" s="152">
        <f t="shared" si="47"/>
        <v>0</v>
      </c>
      <c r="BI238" s="152">
        <f t="shared" si="48"/>
        <v>0</v>
      </c>
      <c r="BJ238" s="17" t="s">
        <v>153</v>
      </c>
      <c r="BK238" s="152">
        <f t="shared" si="49"/>
        <v>0</v>
      </c>
      <c r="BL238" s="17" t="s">
        <v>152</v>
      </c>
      <c r="BM238" s="151" t="s">
        <v>1873</v>
      </c>
    </row>
    <row r="239" spans="2:65" s="1" customFormat="1" ht="16.5" customHeight="1">
      <c r="B239" s="32"/>
      <c r="C239" s="139" t="s">
        <v>1236</v>
      </c>
      <c r="D239" s="139" t="s">
        <v>148</v>
      </c>
      <c r="E239" s="140" t="s">
        <v>2203</v>
      </c>
      <c r="F239" s="141" t="s">
        <v>2204</v>
      </c>
      <c r="G239" s="142" t="s">
        <v>2171</v>
      </c>
      <c r="H239" s="143">
        <v>20</v>
      </c>
      <c r="I239" s="144"/>
      <c r="J239" s="145">
        <f t="shared" si="40"/>
        <v>0</v>
      </c>
      <c r="K239" s="146"/>
      <c r="L239" s="32"/>
      <c r="M239" s="147" t="s">
        <v>1</v>
      </c>
      <c r="N239" s="148" t="s">
        <v>41</v>
      </c>
      <c r="P239" s="149">
        <f t="shared" si="41"/>
        <v>0</v>
      </c>
      <c r="Q239" s="149">
        <v>0</v>
      </c>
      <c r="R239" s="149">
        <f t="shared" si="42"/>
        <v>0</v>
      </c>
      <c r="S239" s="149">
        <v>0</v>
      </c>
      <c r="T239" s="150">
        <f t="shared" si="43"/>
        <v>0</v>
      </c>
      <c r="AR239" s="151" t="s">
        <v>152</v>
      </c>
      <c r="AT239" s="151" t="s">
        <v>148</v>
      </c>
      <c r="AU239" s="151" t="s">
        <v>83</v>
      </c>
      <c r="AY239" s="17" t="s">
        <v>145</v>
      </c>
      <c r="BE239" s="152">
        <f t="shared" si="44"/>
        <v>0</v>
      </c>
      <c r="BF239" s="152">
        <f t="shared" si="45"/>
        <v>0</v>
      </c>
      <c r="BG239" s="152">
        <f t="shared" si="46"/>
        <v>0</v>
      </c>
      <c r="BH239" s="152">
        <f t="shared" si="47"/>
        <v>0</v>
      </c>
      <c r="BI239" s="152">
        <f t="shared" si="48"/>
        <v>0</v>
      </c>
      <c r="BJ239" s="17" t="s">
        <v>153</v>
      </c>
      <c r="BK239" s="152">
        <f t="shared" si="49"/>
        <v>0</v>
      </c>
      <c r="BL239" s="17" t="s">
        <v>152</v>
      </c>
      <c r="BM239" s="151" t="s">
        <v>1876</v>
      </c>
    </row>
    <row r="240" spans="2:65" s="11" customFormat="1" ht="25.9" customHeight="1">
      <c r="B240" s="127"/>
      <c r="D240" s="128" t="s">
        <v>74</v>
      </c>
      <c r="E240" s="129" t="s">
        <v>2038</v>
      </c>
      <c r="F240" s="129" t="s">
        <v>2167</v>
      </c>
      <c r="I240" s="130"/>
      <c r="J240" s="131">
        <f>BK240</f>
        <v>0</v>
      </c>
      <c r="L240" s="127"/>
      <c r="M240" s="132"/>
      <c r="P240" s="133">
        <f>SUM(P241:P242)</f>
        <v>0</v>
      </c>
      <c r="R240" s="133">
        <f>SUM(R241:R242)</f>
        <v>0</v>
      </c>
      <c r="T240" s="134">
        <f>SUM(T241:T242)</f>
        <v>0</v>
      </c>
      <c r="AR240" s="128" t="s">
        <v>83</v>
      </c>
      <c r="AT240" s="135" t="s">
        <v>74</v>
      </c>
      <c r="AU240" s="135" t="s">
        <v>75</v>
      </c>
      <c r="AY240" s="128" t="s">
        <v>145</v>
      </c>
      <c r="BK240" s="136">
        <f>SUM(BK241:BK242)</f>
        <v>0</v>
      </c>
    </row>
    <row r="241" spans="2:65" s="1" customFormat="1" ht="16.5" customHeight="1">
      <c r="B241" s="32"/>
      <c r="C241" s="139" t="s">
        <v>1241</v>
      </c>
      <c r="D241" s="139" t="s">
        <v>148</v>
      </c>
      <c r="E241" s="140" t="s">
        <v>2169</v>
      </c>
      <c r="F241" s="141" t="s">
        <v>2170</v>
      </c>
      <c r="G241" s="142" t="s">
        <v>2171</v>
      </c>
      <c r="H241" s="143">
        <v>50</v>
      </c>
      <c r="I241" s="144"/>
      <c r="J241" s="145">
        <f>ROUND(I241*H241,2)</f>
        <v>0</v>
      </c>
      <c r="K241" s="146"/>
      <c r="L241" s="32"/>
      <c r="M241" s="147" t="s">
        <v>1</v>
      </c>
      <c r="N241" s="148" t="s">
        <v>41</v>
      </c>
      <c r="P241" s="149">
        <f>O241*H241</f>
        <v>0</v>
      </c>
      <c r="Q241" s="149">
        <v>0</v>
      </c>
      <c r="R241" s="149">
        <f>Q241*H241</f>
        <v>0</v>
      </c>
      <c r="S241" s="149">
        <v>0</v>
      </c>
      <c r="T241" s="150">
        <f>S241*H241</f>
        <v>0</v>
      </c>
      <c r="AR241" s="151" t="s">
        <v>152</v>
      </c>
      <c r="AT241" s="151" t="s">
        <v>148</v>
      </c>
      <c r="AU241" s="151" t="s">
        <v>83</v>
      </c>
      <c r="AY241" s="17" t="s">
        <v>145</v>
      </c>
      <c r="BE241" s="152">
        <f>IF(N241="základná",J241,0)</f>
        <v>0</v>
      </c>
      <c r="BF241" s="152">
        <f>IF(N241="znížená",J241,0)</f>
        <v>0</v>
      </c>
      <c r="BG241" s="152">
        <f>IF(N241="zákl. prenesená",J241,0)</f>
        <v>0</v>
      </c>
      <c r="BH241" s="152">
        <f>IF(N241="zníž. prenesená",J241,0)</f>
        <v>0</v>
      </c>
      <c r="BI241" s="152">
        <f>IF(N241="nulová",J241,0)</f>
        <v>0</v>
      </c>
      <c r="BJ241" s="17" t="s">
        <v>153</v>
      </c>
      <c r="BK241" s="152">
        <f>ROUND(I241*H241,2)</f>
        <v>0</v>
      </c>
      <c r="BL241" s="17" t="s">
        <v>152</v>
      </c>
      <c r="BM241" s="151" t="s">
        <v>1881</v>
      </c>
    </row>
    <row r="242" spans="2:65" s="1" customFormat="1" ht="16.5" customHeight="1">
      <c r="B242" s="32"/>
      <c r="C242" s="139" t="s">
        <v>1248</v>
      </c>
      <c r="D242" s="139" t="s">
        <v>148</v>
      </c>
      <c r="E242" s="140" t="s">
        <v>2173</v>
      </c>
      <c r="F242" s="141" t="s">
        <v>2174</v>
      </c>
      <c r="G242" s="142" t="s">
        <v>2171</v>
      </c>
      <c r="H242" s="143">
        <v>30</v>
      </c>
      <c r="I242" s="144"/>
      <c r="J242" s="145">
        <f>ROUND(I242*H242,2)</f>
        <v>0</v>
      </c>
      <c r="K242" s="146"/>
      <c r="L242" s="32"/>
      <c r="M242" s="201" t="s">
        <v>1</v>
      </c>
      <c r="N242" s="202" t="s">
        <v>41</v>
      </c>
      <c r="O242" s="198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AR242" s="151" t="s">
        <v>152</v>
      </c>
      <c r="AT242" s="151" t="s">
        <v>148</v>
      </c>
      <c r="AU242" s="151" t="s">
        <v>83</v>
      </c>
      <c r="AY242" s="17" t="s">
        <v>145</v>
      </c>
      <c r="BE242" s="152">
        <f>IF(N242="základná",J242,0)</f>
        <v>0</v>
      </c>
      <c r="BF242" s="152">
        <f>IF(N242="znížená",J242,0)</f>
        <v>0</v>
      </c>
      <c r="BG242" s="152">
        <f>IF(N242="zákl. prenesená",J242,0)</f>
        <v>0</v>
      </c>
      <c r="BH242" s="152">
        <f>IF(N242="zníž. prenesená",J242,0)</f>
        <v>0</v>
      </c>
      <c r="BI242" s="152">
        <f>IF(N242="nulová",J242,0)</f>
        <v>0</v>
      </c>
      <c r="BJ242" s="17" t="s">
        <v>153</v>
      </c>
      <c r="BK242" s="152">
        <f>ROUND(I242*H242,2)</f>
        <v>0</v>
      </c>
      <c r="BL242" s="17" t="s">
        <v>152</v>
      </c>
      <c r="BM242" s="151" t="s">
        <v>1884</v>
      </c>
    </row>
    <row r="243" spans="2:65" s="1" customFormat="1" ht="6.95" customHeight="1"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32"/>
    </row>
  </sheetData>
  <sheetProtection algorithmName="SHA-512" hashValue="HaHRQZoeVHpBh/OssuPeC2TBHeRUprwl9a1GlT9490+BEq/Y/SAa4O8dFGuHpTIf12sPequiF796wZO5oBns5g==" saltValue="7SvHzjY+xGXFs228YKrRnLcJWYCNgtlGVkk/f2v8WwGDUW0RAXU4uSH8XiNPpWMBhfG1R6j2q9xvzorpqTJmEA==" spinCount="100000" sheet="1" objects="1" scenarios="1" formatColumns="0" formatRows="0" autoFilter="0"/>
  <autoFilter ref="C123:K242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106</v>
      </c>
      <c r="L4" s="20"/>
      <c r="M4" s="91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45" t="str">
        <f>'Rekapitulácia stavby'!K6</f>
        <v>Rekonštrukcia ubytovacích kapacít - ŠDĽŠ, blok C, Študentská 17, TU vo Zvolene</v>
      </c>
      <c r="F7" s="246"/>
      <c r="G7" s="246"/>
      <c r="H7" s="24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35" t="s">
        <v>2475</v>
      </c>
      <c r="F9" s="244"/>
      <c r="G9" s="244"/>
      <c r="H9" s="24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5" t="str">
        <f>'Rekapitulácia stavby'!AN8</f>
        <v>31. 1. 2024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24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7" t="str">
        <f>'Rekapitulácia stavby'!E14</f>
        <v>Vyplň údaj</v>
      </c>
      <c r="F18" s="217"/>
      <c r="G18" s="217"/>
      <c r="H18" s="217"/>
      <c r="I18" s="27" t="s">
        <v>26</v>
      </c>
      <c r="J18" s="28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5" t="str">
        <f>IF('Rekapitulácia stavby'!E20="","",'Rekapitulácia stavby'!E20)</f>
        <v>Ing. Dušan Kozák</v>
      </c>
      <c r="I24" s="27" t="s">
        <v>26</v>
      </c>
      <c r="J24" s="25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92"/>
      <c r="E27" s="221" t="s">
        <v>1</v>
      </c>
      <c r="F27" s="221"/>
      <c r="G27" s="221"/>
      <c r="H27" s="221"/>
      <c r="L27" s="9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35</v>
      </c>
      <c r="J30" s="69">
        <f>ROUND(J122, 2)</f>
        <v>0</v>
      </c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8" t="s">
        <v>39</v>
      </c>
      <c r="E33" s="37" t="s">
        <v>40</v>
      </c>
      <c r="F33" s="94">
        <f>ROUND((SUM(BE122:BE170)),  2)</f>
        <v>0</v>
      </c>
      <c r="G33" s="95"/>
      <c r="H33" s="95"/>
      <c r="I33" s="96">
        <v>0.2</v>
      </c>
      <c r="J33" s="94">
        <f>ROUND(((SUM(BE122:BE170))*I33),  2)</f>
        <v>0</v>
      </c>
      <c r="L33" s="32"/>
    </row>
    <row r="34" spans="2:12" s="1" customFormat="1" ht="14.45" customHeight="1">
      <c r="B34" s="32"/>
      <c r="E34" s="37" t="s">
        <v>41</v>
      </c>
      <c r="F34" s="94">
        <f>ROUND((SUM(BF122:BF170)),  2)</f>
        <v>0</v>
      </c>
      <c r="G34" s="95"/>
      <c r="H34" s="95"/>
      <c r="I34" s="96">
        <v>0.2</v>
      </c>
      <c r="J34" s="94">
        <f>ROUND(((SUM(BF122:BF170))*I34),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7">
        <f>ROUND((SUM(BG122:BG170)),  2)</f>
        <v>0</v>
      </c>
      <c r="I35" s="98">
        <v>0.2</v>
      </c>
      <c r="J35" s="9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7">
        <f>ROUND((SUM(BH122:BH170)),  2)</f>
        <v>0</v>
      </c>
      <c r="I36" s="98">
        <v>0.2</v>
      </c>
      <c r="J36" s="97">
        <f>0</f>
        <v>0</v>
      </c>
      <c r="L36" s="32"/>
    </row>
    <row r="37" spans="2:12" s="1" customFormat="1" ht="14.45" hidden="1" customHeight="1">
      <c r="B37" s="32"/>
      <c r="E37" s="37" t="s">
        <v>44</v>
      </c>
      <c r="F37" s="94">
        <f>ROUND((SUM(BI122:BI170)),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9"/>
      <c r="D39" s="100" t="s">
        <v>45</v>
      </c>
      <c r="E39" s="60"/>
      <c r="F39" s="60"/>
      <c r="G39" s="101" t="s">
        <v>46</v>
      </c>
      <c r="H39" s="102" t="s">
        <v>47</v>
      </c>
      <c r="I39" s="60"/>
      <c r="J39" s="103">
        <f>SUM(J30:J37)</f>
        <v>0</v>
      </c>
      <c r="K39" s="10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50</v>
      </c>
      <c r="E61" s="34"/>
      <c r="F61" s="105" t="s">
        <v>51</v>
      </c>
      <c r="G61" s="46" t="s">
        <v>50</v>
      </c>
      <c r="H61" s="34"/>
      <c r="I61" s="34"/>
      <c r="J61" s="10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50</v>
      </c>
      <c r="E76" s="34"/>
      <c r="F76" s="105" t="s">
        <v>51</v>
      </c>
      <c r="G76" s="46" t="s">
        <v>50</v>
      </c>
      <c r="H76" s="34"/>
      <c r="I76" s="34"/>
      <c r="J76" s="106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21" t="s">
        <v>109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26.25" customHeight="1">
      <c r="B85" s="32"/>
      <c r="E85" s="245" t="str">
        <f>E7</f>
        <v>Rekonštrukcia ubytovacích kapacít - ŠDĽŠ, blok C, Študentská 17, TU vo Zvolene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35" t="str">
        <f>E9</f>
        <v>SO 07 - EPS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Zvolen</v>
      </c>
      <c r="I89" s="27" t="s">
        <v>21</v>
      </c>
      <c r="J89" s="55" t="str">
        <f>IF(J12="","",J12)</f>
        <v>31. 1. 2024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23</v>
      </c>
      <c r="F91" s="25" t="str">
        <f>E15</f>
        <v>Technická univerzita vo Zvolene</v>
      </c>
      <c r="I91" s="27" t="s">
        <v>29</v>
      </c>
      <c r="J91" s="30" t="str">
        <f>E21</f>
        <v>Ing. arch. Richard Halama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Dušan Kozák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110</v>
      </c>
      <c r="D94" s="99"/>
      <c r="E94" s="99"/>
      <c r="F94" s="99"/>
      <c r="G94" s="99"/>
      <c r="H94" s="99"/>
      <c r="I94" s="99"/>
      <c r="J94" s="108" t="s">
        <v>111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9" t="s">
        <v>112</v>
      </c>
      <c r="J96" s="69">
        <f>J122</f>
        <v>0</v>
      </c>
      <c r="L96" s="32"/>
      <c r="AU96" s="17" t="s">
        <v>113</v>
      </c>
    </row>
    <row r="97" spans="2:12" s="8" customFormat="1" ht="24.95" customHeight="1">
      <c r="B97" s="110"/>
      <c r="D97" s="111" t="s">
        <v>2476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2:12" s="8" customFormat="1" ht="24.95" customHeight="1">
      <c r="B98" s="110"/>
      <c r="D98" s="111" t="s">
        <v>2477</v>
      </c>
      <c r="E98" s="112"/>
      <c r="F98" s="112"/>
      <c r="G98" s="112"/>
      <c r="H98" s="112"/>
      <c r="I98" s="112"/>
      <c r="J98" s="113">
        <f>J124</f>
        <v>0</v>
      </c>
      <c r="L98" s="110"/>
    </row>
    <row r="99" spans="2:12" s="8" customFormat="1" ht="24.95" customHeight="1">
      <c r="B99" s="110"/>
      <c r="D99" s="111" t="s">
        <v>2478</v>
      </c>
      <c r="E99" s="112"/>
      <c r="F99" s="112"/>
      <c r="G99" s="112"/>
      <c r="H99" s="112"/>
      <c r="I99" s="112"/>
      <c r="J99" s="113">
        <f>J136</f>
        <v>0</v>
      </c>
      <c r="L99" s="110"/>
    </row>
    <row r="100" spans="2:12" s="8" customFormat="1" ht="24.95" customHeight="1">
      <c r="B100" s="110"/>
      <c r="D100" s="111" t="s">
        <v>2479</v>
      </c>
      <c r="E100" s="112"/>
      <c r="F100" s="112"/>
      <c r="G100" s="112"/>
      <c r="H100" s="112"/>
      <c r="I100" s="112"/>
      <c r="J100" s="113">
        <f>J159</f>
        <v>0</v>
      </c>
      <c r="L100" s="110"/>
    </row>
    <row r="101" spans="2:12" s="8" customFormat="1" ht="24.95" customHeight="1">
      <c r="B101" s="110"/>
      <c r="D101" s="111" t="s">
        <v>2480</v>
      </c>
      <c r="E101" s="112"/>
      <c r="F101" s="112"/>
      <c r="G101" s="112"/>
      <c r="H101" s="112"/>
      <c r="I101" s="112"/>
      <c r="J101" s="113">
        <f>J166</f>
        <v>0</v>
      </c>
      <c r="L101" s="110"/>
    </row>
    <row r="102" spans="2:12" s="8" customFormat="1" ht="24.95" customHeight="1">
      <c r="B102" s="110"/>
      <c r="D102" s="111" t="s">
        <v>2481</v>
      </c>
      <c r="E102" s="112"/>
      <c r="F102" s="112"/>
      <c r="G102" s="112"/>
      <c r="H102" s="112"/>
      <c r="I102" s="112"/>
      <c r="J102" s="113">
        <f>J169</f>
        <v>0</v>
      </c>
      <c r="L102" s="110"/>
    </row>
    <row r="103" spans="2:12" s="1" customFormat="1" ht="21.75" customHeight="1">
      <c r="B103" s="32"/>
      <c r="L103" s="32"/>
    </row>
    <row r="104" spans="2:12" s="1" customFormat="1" ht="6.95" customHeight="1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32"/>
    </row>
    <row r="108" spans="2:12" s="1" customFormat="1" ht="6.95" customHeight="1"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32"/>
    </row>
    <row r="109" spans="2:12" s="1" customFormat="1" ht="24.95" customHeight="1">
      <c r="B109" s="32"/>
      <c r="C109" s="21" t="s">
        <v>131</v>
      </c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15</v>
      </c>
      <c r="L111" s="32"/>
    </row>
    <row r="112" spans="2:12" s="1" customFormat="1" ht="26.25" customHeight="1">
      <c r="B112" s="32"/>
      <c r="E112" s="245" t="str">
        <f>E7</f>
        <v>Rekonštrukcia ubytovacích kapacít - ŠDĽŠ, blok C, Študentská 17, TU vo Zvolene</v>
      </c>
      <c r="F112" s="246"/>
      <c r="G112" s="246"/>
      <c r="H112" s="246"/>
      <c r="L112" s="32"/>
    </row>
    <row r="113" spans="2:65" s="1" customFormat="1" ht="12" customHeight="1">
      <c r="B113" s="32"/>
      <c r="C113" s="27" t="s">
        <v>107</v>
      </c>
      <c r="L113" s="32"/>
    </row>
    <row r="114" spans="2:65" s="1" customFormat="1" ht="16.5" customHeight="1">
      <c r="B114" s="32"/>
      <c r="E114" s="235" t="str">
        <f>E9</f>
        <v>SO 07 - EPS</v>
      </c>
      <c r="F114" s="244"/>
      <c r="G114" s="244"/>
      <c r="H114" s="244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19</v>
      </c>
      <c r="F116" s="25" t="str">
        <f>F12</f>
        <v>Zvolen</v>
      </c>
      <c r="I116" s="27" t="s">
        <v>21</v>
      </c>
      <c r="J116" s="55" t="str">
        <f>IF(J12="","",J12)</f>
        <v>31. 1. 2024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23</v>
      </c>
      <c r="F118" s="25" t="str">
        <f>E15</f>
        <v>Technická univerzita vo Zvolene</v>
      </c>
      <c r="I118" s="27" t="s">
        <v>29</v>
      </c>
      <c r="J118" s="30" t="str">
        <f>E21</f>
        <v>Ing. arch. Richard Halama</v>
      </c>
      <c r="L118" s="32"/>
    </row>
    <row r="119" spans="2:65" s="1" customFormat="1" ht="15.2" customHeight="1">
      <c r="B119" s="32"/>
      <c r="C119" s="27" t="s">
        <v>27</v>
      </c>
      <c r="F119" s="25" t="str">
        <f>IF(E18="","",E18)</f>
        <v>Vyplň údaj</v>
      </c>
      <c r="I119" s="27" t="s">
        <v>32</v>
      </c>
      <c r="J119" s="30" t="str">
        <f>E24</f>
        <v>Ing. Dušan Kozák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8"/>
      <c r="C121" s="119" t="s">
        <v>132</v>
      </c>
      <c r="D121" s="120" t="s">
        <v>60</v>
      </c>
      <c r="E121" s="120" t="s">
        <v>56</v>
      </c>
      <c r="F121" s="120" t="s">
        <v>57</v>
      </c>
      <c r="G121" s="120" t="s">
        <v>133</v>
      </c>
      <c r="H121" s="120" t="s">
        <v>134</v>
      </c>
      <c r="I121" s="120" t="s">
        <v>135</v>
      </c>
      <c r="J121" s="121" t="s">
        <v>111</v>
      </c>
      <c r="K121" s="122" t="s">
        <v>136</v>
      </c>
      <c r="L121" s="118"/>
      <c r="M121" s="62" t="s">
        <v>1</v>
      </c>
      <c r="N121" s="63" t="s">
        <v>39</v>
      </c>
      <c r="O121" s="63" t="s">
        <v>137</v>
      </c>
      <c r="P121" s="63" t="s">
        <v>138</v>
      </c>
      <c r="Q121" s="63" t="s">
        <v>139</v>
      </c>
      <c r="R121" s="63" t="s">
        <v>140</v>
      </c>
      <c r="S121" s="63" t="s">
        <v>141</v>
      </c>
      <c r="T121" s="64" t="s">
        <v>142</v>
      </c>
    </row>
    <row r="122" spans="2:65" s="1" customFormat="1" ht="22.9" customHeight="1">
      <c r="B122" s="32"/>
      <c r="C122" s="67" t="s">
        <v>112</v>
      </c>
      <c r="J122" s="123">
        <f>BK122</f>
        <v>0</v>
      </c>
      <c r="L122" s="32"/>
      <c r="M122" s="65"/>
      <c r="N122" s="56"/>
      <c r="O122" s="56"/>
      <c r="P122" s="124">
        <f>P123+P124+P136+P159+P166+P169</f>
        <v>0</v>
      </c>
      <c r="Q122" s="56"/>
      <c r="R122" s="124">
        <f>R123+R124+R136+R159+R166+R169</f>
        <v>0</v>
      </c>
      <c r="S122" s="56"/>
      <c r="T122" s="125">
        <f>T123+T124+T136+T159+T166+T169</f>
        <v>0</v>
      </c>
      <c r="AT122" s="17" t="s">
        <v>74</v>
      </c>
      <c r="AU122" s="17" t="s">
        <v>113</v>
      </c>
      <c r="BK122" s="126">
        <f>BK123+BK124+BK136+BK159+BK166+BK169</f>
        <v>0</v>
      </c>
    </row>
    <row r="123" spans="2:65" s="11" customFormat="1" ht="25.9" customHeight="1">
      <c r="B123" s="127"/>
      <c r="D123" s="128" t="s">
        <v>74</v>
      </c>
      <c r="E123" s="129" t="s">
        <v>1653</v>
      </c>
      <c r="F123" s="129" t="s">
        <v>2482</v>
      </c>
      <c r="I123" s="130"/>
      <c r="J123" s="131">
        <f>BK123</f>
        <v>0</v>
      </c>
      <c r="L123" s="127"/>
      <c r="M123" s="132"/>
      <c r="P123" s="133">
        <v>0</v>
      </c>
      <c r="R123" s="133">
        <v>0</v>
      </c>
      <c r="T123" s="134">
        <v>0</v>
      </c>
      <c r="AR123" s="128" t="s">
        <v>83</v>
      </c>
      <c r="AT123" s="135" t="s">
        <v>74</v>
      </c>
      <c r="AU123" s="135" t="s">
        <v>75</v>
      </c>
      <c r="AY123" s="128" t="s">
        <v>145</v>
      </c>
      <c r="BK123" s="136">
        <v>0</v>
      </c>
    </row>
    <row r="124" spans="2:65" s="11" customFormat="1" ht="25.9" customHeight="1">
      <c r="B124" s="127"/>
      <c r="D124" s="128" t="s">
        <v>74</v>
      </c>
      <c r="E124" s="129" t="s">
        <v>2483</v>
      </c>
      <c r="F124" s="129" t="s">
        <v>2484</v>
      </c>
      <c r="I124" s="130"/>
      <c r="J124" s="131">
        <f>BK124</f>
        <v>0</v>
      </c>
      <c r="L124" s="127"/>
      <c r="M124" s="132"/>
      <c r="P124" s="133">
        <f>SUM(P125:P135)</f>
        <v>0</v>
      </c>
      <c r="R124" s="133">
        <f>SUM(R125:R135)</f>
        <v>0</v>
      </c>
      <c r="T124" s="134">
        <f>SUM(T125:T135)</f>
        <v>0</v>
      </c>
      <c r="AR124" s="128" t="s">
        <v>83</v>
      </c>
      <c r="AT124" s="135" t="s">
        <v>74</v>
      </c>
      <c r="AU124" s="135" t="s">
        <v>75</v>
      </c>
      <c r="AY124" s="128" t="s">
        <v>145</v>
      </c>
      <c r="BK124" s="136">
        <f>SUM(BK125:BK135)</f>
        <v>0</v>
      </c>
    </row>
    <row r="125" spans="2:65" s="1" customFormat="1" ht="24.2" customHeight="1">
      <c r="B125" s="32"/>
      <c r="C125" s="181" t="s">
        <v>83</v>
      </c>
      <c r="D125" s="181" t="s">
        <v>435</v>
      </c>
      <c r="E125" s="182" t="s">
        <v>2485</v>
      </c>
      <c r="F125" s="183" t="s">
        <v>2486</v>
      </c>
      <c r="G125" s="184" t="s">
        <v>162</v>
      </c>
      <c r="H125" s="185">
        <v>1</v>
      </c>
      <c r="I125" s="186"/>
      <c r="J125" s="187">
        <f t="shared" ref="J125:J135" si="0">ROUND(I125*H125,2)</f>
        <v>0</v>
      </c>
      <c r="K125" s="188"/>
      <c r="L125" s="189"/>
      <c r="M125" s="190" t="s">
        <v>1</v>
      </c>
      <c r="N125" s="191" t="s">
        <v>41</v>
      </c>
      <c r="P125" s="149">
        <f t="shared" ref="P125:P135" si="1">O125*H125</f>
        <v>0</v>
      </c>
      <c r="Q125" s="149">
        <v>0</v>
      </c>
      <c r="R125" s="149">
        <f t="shared" ref="R125:R135" si="2">Q125*H125</f>
        <v>0</v>
      </c>
      <c r="S125" s="149">
        <v>0</v>
      </c>
      <c r="T125" s="150">
        <f t="shared" ref="T125:T135" si="3">S125*H125</f>
        <v>0</v>
      </c>
      <c r="AR125" s="151" t="s">
        <v>201</v>
      </c>
      <c r="AT125" s="151" t="s">
        <v>435</v>
      </c>
      <c r="AU125" s="151" t="s">
        <v>83</v>
      </c>
      <c r="AY125" s="17" t="s">
        <v>145</v>
      </c>
      <c r="BE125" s="152">
        <f t="shared" ref="BE125:BE135" si="4">IF(N125="základná",J125,0)</f>
        <v>0</v>
      </c>
      <c r="BF125" s="152">
        <f t="shared" ref="BF125:BF135" si="5">IF(N125="znížená",J125,0)</f>
        <v>0</v>
      </c>
      <c r="BG125" s="152">
        <f t="shared" ref="BG125:BG135" si="6">IF(N125="zákl. prenesená",J125,0)</f>
        <v>0</v>
      </c>
      <c r="BH125" s="152">
        <f t="shared" ref="BH125:BH135" si="7">IF(N125="zníž. prenesená",J125,0)</f>
        <v>0</v>
      </c>
      <c r="BI125" s="152">
        <f t="shared" ref="BI125:BI135" si="8">IF(N125="nulová",J125,0)</f>
        <v>0</v>
      </c>
      <c r="BJ125" s="17" t="s">
        <v>153</v>
      </c>
      <c r="BK125" s="152">
        <f t="shared" ref="BK125:BK135" si="9">ROUND(I125*H125,2)</f>
        <v>0</v>
      </c>
      <c r="BL125" s="17" t="s">
        <v>152</v>
      </c>
      <c r="BM125" s="151" t="s">
        <v>153</v>
      </c>
    </row>
    <row r="126" spans="2:65" s="1" customFormat="1" ht="21.75" customHeight="1">
      <c r="B126" s="32"/>
      <c r="C126" s="181" t="s">
        <v>153</v>
      </c>
      <c r="D126" s="181" t="s">
        <v>435</v>
      </c>
      <c r="E126" s="182" t="s">
        <v>2487</v>
      </c>
      <c r="F126" s="183" t="s">
        <v>2488</v>
      </c>
      <c r="G126" s="184" t="s">
        <v>162</v>
      </c>
      <c r="H126" s="185">
        <v>2</v>
      </c>
      <c r="I126" s="186"/>
      <c r="J126" s="187">
        <f t="shared" si="0"/>
        <v>0</v>
      </c>
      <c r="K126" s="188"/>
      <c r="L126" s="189"/>
      <c r="M126" s="190" t="s">
        <v>1</v>
      </c>
      <c r="N126" s="191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201</v>
      </c>
      <c r="AT126" s="151" t="s">
        <v>435</v>
      </c>
      <c r="AU126" s="151" t="s">
        <v>83</v>
      </c>
      <c r="AY126" s="17" t="s">
        <v>145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7" t="s">
        <v>153</v>
      </c>
      <c r="BK126" s="152">
        <f t="shared" si="9"/>
        <v>0</v>
      </c>
      <c r="BL126" s="17" t="s">
        <v>152</v>
      </c>
      <c r="BM126" s="151" t="s">
        <v>152</v>
      </c>
    </row>
    <row r="127" spans="2:65" s="1" customFormat="1" ht="24.2" customHeight="1">
      <c r="B127" s="32"/>
      <c r="C127" s="181" t="s">
        <v>146</v>
      </c>
      <c r="D127" s="181" t="s">
        <v>435</v>
      </c>
      <c r="E127" s="182" t="s">
        <v>2489</v>
      </c>
      <c r="F127" s="183" t="s">
        <v>2490</v>
      </c>
      <c r="G127" s="184" t="s">
        <v>162</v>
      </c>
      <c r="H127" s="185">
        <v>1</v>
      </c>
      <c r="I127" s="186"/>
      <c r="J127" s="187">
        <f t="shared" si="0"/>
        <v>0</v>
      </c>
      <c r="K127" s="188"/>
      <c r="L127" s="189"/>
      <c r="M127" s="190" t="s">
        <v>1</v>
      </c>
      <c r="N127" s="191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201</v>
      </c>
      <c r="AT127" s="151" t="s">
        <v>435</v>
      </c>
      <c r="AU127" s="151" t="s">
        <v>83</v>
      </c>
      <c r="AY127" s="17" t="s">
        <v>145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7" t="s">
        <v>153</v>
      </c>
      <c r="BK127" s="152">
        <f t="shared" si="9"/>
        <v>0</v>
      </c>
      <c r="BL127" s="17" t="s">
        <v>152</v>
      </c>
      <c r="BM127" s="151" t="s">
        <v>185</v>
      </c>
    </row>
    <row r="128" spans="2:65" s="1" customFormat="1" ht="24.2" customHeight="1">
      <c r="B128" s="32"/>
      <c r="C128" s="181" t="s">
        <v>152</v>
      </c>
      <c r="D128" s="181" t="s">
        <v>435</v>
      </c>
      <c r="E128" s="182" t="s">
        <v>2491</v>
      </c>
      <c r="F128" s="183" t="s">
        <v>2492</v>
      </c>
      <c r="G128" s="184" t="s">
        <v>162</v>
      </c>
      <c r="H128" s="185">
        <v>2</v>
      </c>
      <c r="I128" s="186"/>
      <c r="J128" s="187">
        <f t="shared" si="0"/>
        <v>0</v>
      </c>
      <c r="K128" s="188"/>
      <c r="L128" s="189"/>
      <c r="M128" s="190" t="s">
        <v>1</v>
      </c>
      <c r="N128" s="191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201</v>
      </c>
      <c r="AT128" s="151" t="s">
        <v>435</v>
      </c>
      <c r="AU128" s="151" t="s">
        <v>83</v>
      </c>
      <c r="AY128" s="17" t="s">
        <v>145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153</v>
      </c>
      <c r="BK128" s="152">
        <f t="shared" si="9"/>
        <v>0</v>
      </c>
      <c r="BL128" s="17" t="s">
        <v>152</v>
      </c>
      <c r="BM128" s="151" t="s">
        <v>201</v>
      </c>
    </row>
    <row r="129" spans="2:65" s="1" customFormat="1" ht="16.5" customHeight="1">
      <c r="B129" s="32"/>
      <c r="C129" s="181" t="s">
        <v>178</v>
      </c>
      <c r="D129" s="181" t="s">
        <v>435</v>
      </c>
      <c r="E129" s="182" t="s">
        <v>2493</v>
      </c>
      <c r="F129" s="183" t="s">
        <v>2494</v>
      </c>
      <c r="G129" s="184" t="s">
        <v>162</v>
      </c>
      <c r="H129" s="185">
        <v>11</v>
      </c>
      <c r="I129" s="186"/>
      <c r="J129" s="187">
        <f t="shared" si="0"/>
        <v>0</v>
      </c>
      <c r="K129" s="188"/>
      <c r="L129" s="189"/>
      <c r="M129" s="190" t="s">
        <v>1</v>
      </c>
      <c r="N129" s="191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201</v>
      </c>
      <c r="AT129" s="151" t="s">
        <v>435</v>
      </c>
      <c r="AU129" s="151" t="s">
        <v>83</v>
      </c>
      <c r="AY129" s="17" t="s">
        <v>145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153</v>
      </c>
      <c r="BK129" s="152">
        <f t="shared" si="9"/>
        <v>0</v>
      </c>
      <c r="BL129" s="17" t="s">
        <v>152</v>
      </c>
      <c r="BM129" s="151" t="s">
        <v>228</v>
      </c>
    </row>
    <row r="130" spans="2:65" s="1" customFormat="1" ht="16.5" customHeight="1">
      <c r="B130" s="32"/>
      <c r="C130" s="181" t="s">
        <v>185</v>
      </c>
      <c r="D130" s="181" t="s">
        <v>435</v>
      </c>
      <c r="E130" s="182" t="s">
        <v>2495</v>
      </c>
      <c r="F130" s="183" t="s">
        <v>2496</v>
      </c>
      <c r="G130" s="184" t="s">
        <v>162</v>
      </c>
      <c r="H130" s="185">
        <v>115</v>
      </c>
      <c r="I130" s="186"/>
      <c r="J130" s="187">
        <f t="shared" si="0"/>
        <v>0</v>
      </c>
      <c r="K130" s="188"/>
      <c r="L130" s="189"/>
      <c r="M130" s="190" t="s">
        <v>1</v>
      </c>
      <c r="N130" s="191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201</v>
      </c>
      <c r="AT130" s="151" t="s">
        <v>435</v>
      </c>
      <c r="AU130" s="151" t="s">
        <v>83</v>
      </c>
      <c r="AY130" s="17" t="s">
        <v>145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153</v>
      </c>
      <c r="BK130" s="152">
        <f t="shared" si="9"/>
        <v>0</v>
      </c>
      <c r="BL130" s="17" t="s">
        <v>152</v>
      </c>
      <c r="BM130" s="151" t="s">
        <v>243</v>
      </c>
    </row>
    <row r="131" spans="2:65" s="1" customFormat="1" ht="21.75" customHeight="1">
      <c r="B131" s="32"/>
      <c r="C131" s="181" t="s">
        <v>194</v>
      </c>
      <c r="D131" s="181" t="s">
        <v>435</v>
      </c>
      <c r="E131" s="182" t="s">
        <v>2497</v>
      </c>
      <c r="F131" s="183" t="s">
        <v>2498</v>
      </c>
      <c r="G131" s="184" t="s">
        <v>162</v>
      </c>
      <c r="H131" s="185">
        <v>4</v>
      </c>
      <c r="I131" s="186"/>
      <c r="J131" s="187">
        <f t="shared" si="0"/>
        <v>0</v>
      </c>
      <c r="K131" s="188"/>
      <c r="L131" s="189"/>
      <c r="M131" s="190" t="s">
        <v>1</v>
      </c>
      <c r="N131" s="191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201</v>
      </c>
      <c r="AT131" s="151" t="s">
        <v>435</v>
      </c>
      <c r="AU131" s="151" t="s">
        <v>83</v>
      </c>
      <c r="AY131" s="17" t="s">
        <v>145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153</v>
      </c>
      <c r="BK131" s="152">
        <f t="shared" si="9"/>
        <v>0</v>
      </c>
      <c r="BL131" s="17" t="s">
        <v>152</v>
      </c>
      <c r="BM131" s="151" t="s">
        <v>272</v>
      </c>
    </row>
    <row r="132" spans="2:65" s="1" customFormat="1" ht="16.5" customHeight="1">
      <c r="B132" s="32"/>
      <c r="C132" s="181" t="s">
        <v>201</v>
      </c>
      <c r="D132" s="181" t="s">
        <v>435</v>
      </c>
      <c r="E132" s="182" t="s">
        <v>2499</v>
      </c>
      <c r="F132" s="183" t="s">
        <v>2500</v>
      </c>
      <c r="G132" s="184" t="s">
        <v>162</v>
      </c>
      <c r="H132" s="185">
        <v>9</v>
      </c>
      <c r="I132" s="186"/>
      <c r="J132" s="187">
        <f t="shared" si="0"/>
        <v>0</v>
      </c>
      <c r="K132" s="188"/>
      <c r="L132" s="189"/>
      <c r="M132" s="190" t="s">
        <v>1</v>
      </c>
      <c r="N132" s="191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201</v>
      </c>
      <c r="AT132" s="151" t="s">
        <v>435</v>
      </c>
      <c r="AU132" s="151" t="s">
        <v>83</v>
      </c>
      <c r="AY132" s="17" t="s">
        <v>145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153</v>
      </c>
      <c r="BK132" s="152">
        <f t="shared" si="9"/>
        <v>0</v>
      </c>
      <c r="BL132" s="17" t="s">
        <v>152</v>
      </c>
      <c r="BM132" s="151" t="s">
        <v>287</v>
      </c>
    </row>
    <row r="133" spans="2:65" s="1" customFormat="1" ht="16.5" customHeight="1">
      <c r="B133" s="32"/>
      <c r="C133" s="181" t="s">
        <v>208</v>
      </c>
      <c r="D133" s="181" t="s">
        <v>435</v>
      </c>
      <c r="E133" s="182" t="s">
        <v>2501</v>
      </c>
      <c r="F133" s="183" t="s">
        <v>2502</v>
      </c>
      <c r="G133" s="184" t="s">
        <v>162</v>
      </c>
      <c r="H133" s="185">
        <v>128</v>
      </c>
      <c r="I133" s="186"/>
      <c r="J133" s="187">
        <f t="shared" si="0"/>
        <v>0</v>
      </c>
      <c r="K133" s="188"/>
      <c r="L133" s="189"/>
      <c r="M133" s="190" t="s">
        <v>1</v>
      </c>
      <c r="N133" s="191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201</v>
      </c>
      <c r="AT133" s="151" t="s">
        <v>435</v>
      </c>
      <c r="AU133" s="151" t="s">
        <v>83</v>
      </c>
      <c r="AY133" s="17" t="s">
        <v>145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153</v>
      </c>
      <c r="BK133" s="152">
        <f t="shared" si="9"/>
        <v>0</v>
      </c>
      <c r="BL133" s="17" t="s">
        <v>152</v>
      </c>
      <c r="BM133" s="151" t="s">
        <v>296</v>
      </c>
    </row>
    <row r="134" spans="2:65" s="1" customFormat="1" ht="24.2" customHeight="1">
      <c r="B134" s="32"/>
      <c r="C134" s="181" t="s">
        <v>228</v>
      </c>
      <c r="D134" s="181" t="s">
        <v>435</v>
      </c>
      <c r="E134" s="182" t="s">
        <v>2503</v>
      </c>
      <c r="F134" s="183" t="s">
        <v>2504</v>
      </c>
      <c r="G134" s="184" t="s">
        <v>162</v>
      </c>
      <c r="H134" s="185">
        <v>12</v>
      </c>
      <c r="I134" s="186"/>
      <c r="J134" s="187">
        <f t="shared" si="0"/>
        <v>0</v>
      </c>
      <c r="K134" s="188"/>
      <c r="L134" s="189"/>
      <c r="M134" s="190" t="s">
        <v>1</v>
      </c>
      <c r="N134" s="191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201</v>
      </c>
      <c r="AT134" s="151" t="s">
        <v>435</v>
      </c>
      <c r="AU134" s="151" t="s">
        <v>83</v>
      </c>
      <c r="AY134" s="17" t="s">
        <v>145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153</v>
      </c>
      <c r="BK134" s="152">
        <f t="shared" si="9"/>
        <v>0</v>
      </c>
      <c r="BL134" s="17" t="s">
        <v>152</v>
      </c>
      <c r="BM134" s="151" t="s">
        <v>7</v>
      </c>
    </row>
    <row r="135" spans="2:65" s="1" customFormat="1" ht="21.75" customHeight="1">
      <c r="B135" s="32"/>
      <c r="C135" s="181" t="s">
        <v>235</v>
      </c>
      <c r="D135" s="181" t="s">
        <v>435</v>
      </c>
      <c r="E135" s="182" t="s">
        <v>2505</v>
      </c>
      <c r="F135" s="183" t="s">
        <v>2506</v>
      </c>
      <c r="G135" s="184" t="s">
        <v>162</v>
      </c>
      <c r="H135" s="185">
        <v>12</v>
      </c>
      <c r="I135" s="186"/>
      <c r="J135" s="187">
        <f t="shared" si="0"/>
        <v>0</v>
      </c>
      <c r="K135" s="188"/>
      <c r="L135" s="189"/>
      <c r="M135" s="190" t="s">
        <v>1</v>
      </c>
      <c r="N135" s="191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201</v>
      </c>
      <c r="AT135" s="151" t="s">
        <v>435</v>
      </c>
      <c r="AU135" s="151" t="s">
        <v>83</v>
      </c>
      <c r="AY135" s="17" t="s">
        <v>145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153</v>
      </c>
      <c r="BK135" s="152">
        <f t="shared" si="9"/>
        <v>0</v>
      </c>
      <c r="BL135" s="17" t="s">
        <v>152</v>
      </c>
      <c r="BM135" s="151" t="s">
        <v>420</v>
      </c>
    </row>
    <row r="136" spans="2:65" s="11" customFormat="1" ht="25.9" customHeight="1">
      <c r="B136" s="127"/>
      <c r="D136" s="128" t="s">
        <v>74</v>
      </c>
      <c r="E136" s="129" t="s">
        <v>2507</v>
      </c>
      <c r="F136" s="129" t="s">
        <v>2508</v>
      </c>
      <c r="I136" s="130"/>
      <c r="J136" s="131">
        <f>BK136</f>
        <v>0</v>
      </c>
      <c r="L136" s="127"/>
      <c r="M136" s="132"/>
      <c r="P136" s="133">
        <f>SUM(P137:P158)</f>
        <v>0</v>
      </c>
      <c r="R136" s="133">
        <f>SUM(R137:R158)</f>
        <v>0</v>
      </c>
      <c r="T136" s="134">
        <f>SUM(T137:T158)</f>
        <v>0</v>
      </c>
      <c r="AR136" s="128" t="s">
        <v>83</v>
      </c>
      <c r="AT136" s="135" t="s">
        <v>74</v>
      </c>
      <c r="AU136" s="135" t="s">
        <v>75</v>
      </c>
      <c r="AY136" s="128" t="s">
        <v>145</v>
      </c>
      <c r="BK136" s="136">
        <f>SUM(BK137:BK158)</f>
        <v>0</v>
      </c>
    </row>
    <row r="137" spans="2:65" s="1" customFormat="1" ht="49.15" customHeight="1">
      <c r="B137" s="32"/>
      <c r="C137" s="139" t="s">
        <v>243</v>
      </c>
      <c r="D137" s="139" t="s">
        <v>148</v>
      </c>
      <c r="E137" s="140" t="s">
        <v>2509</v>
      </c>
      <c r="F137" s="141" t="s">
        <v>2510</v>
      </c>
      <c r="G137" s="142" t="s">
        <v>2511</v>
      </c>
      <c r="H137" s="143">
        <v>1</v>
      </c>
      <c r="I137" s="144"/>
      <c r="J137" s="145">
        <f t="shared" ref="J137:J158" si="10">ROUND(I137*H137,2)</f>
        <v>0</v>
      </c>
      <c r="K137" s="146"/>
      <c r="L137" s="32"/>
      <c r="M137" s="147" t="s">
        <v>1</v>
      </c>
      <c r="N137" s="148" t="s">
        <v>41</v>
      </c>
      <c r="P137" s="149">
        <f t="shared" ref="P137:P158" si="11">O137*H137</f>
        <v>0</v>
      </c>
      <c r="Q137" s="149">
        <v>0</v>
      </c>
      <c r="R137" s="149">
        <f t="shared" ref="R137:R158" si="12">Q137*H137</f>
        <v>0</v>
      </c>
      <c r="S137" s="149">
        <v>0</v>
      </c>
      <c r="T137" s="150">
        <f t="shared" ref="T137:T158" si="13">S137*H137</f>
        <v>0</v>
      </c>
      <c r="AR137" s="151" t="s">
        <v>152</v>
      </c>
      <c r="AT137" s="151" t="s">
        <v>148</v>
      </c>
      <c r="AU137" s="151" t="s">
        <v>83</v>
      </c>
      <c r="AY137" s="17" t="s">
        <v>145</v>
      </c>
      <c r="BE137" s="152">
        <f t="shared" ref="BE137:BE158" si="14">IF(N137="základná",J137,0)</f>
        <v>0</v>
      </c>
      <c r="BF137" s="152">
        <f t="shared" ref="BF137:BF158" si="15">IF(N137="znížená",J137,0)</f>
        <v>0</v>
      </c>
      <c r="BG137" s="152">
        <f t="shared" ref="BG137:BG158" si="16">IF(N137="zákl. prenesená",J137,0)</f>
        <v>0</v>
      </c>
      <c r="BH137" s="152">
        <f t="shared" ref="BH137:BH158" si="17">IF(N137="zníž. prenesená",J137,0)</f>
        <v>0</v>
      </c>
      <c r="BI137" s="152">
        <f t="shared" ref="BI137:BI158" si="18">IF(N137="nulová",J137,0)</f>
        <v>0</v>
      </c>
      <c r="BJ137" s="17" t="s">
        <v>153</v>
      </c>
      <c r="BK137" s="152">
        <f t="shared" ref="BK137:BK158" si="19">ROUND(I137*H137,2)</f>
        <v>0</v>
      </c>
      <c r="BL137" s="17" t="s">
        <v>152</v>
      </c>
      <c r="BM137" s="151" t="s">
        <v>434</v>
      </c>
    </row>
    <row r="138" spans="2:65" s="1" customFormat="1" ht="24.2" customHeight="1">
      <c r="B138" s="32"/>
      <c r="C138" s="139" t="s">
        <v>250</v>
      </c>
      <c r="D138" s="139" t="s">
        <v>148</v>
      </c>
      <c r="E138" s="140" t="s">
        <v>2512</v>
      </c>
      <c r="F138" s="141" t="s">
        <v>2513</v>
      </c>
      <c r="G138" s="142" t="s">
        <v>162</v>
      </c>
      <c r="H138" s="143">
        <v>1</v>
      </c>
      <c r="I138" s="144"/>
      <c r="J138" s="145">
        <f t="shared" si="10"/>
        <v>0</v>
      </c>
      <c r="K138" s="146"/>
      <c r="L138" s="32"/>
      <c r="M138" s="147" t="s">
        <v>1</v>
      </c>
      <c r="N138" s="148" t="s">
        <v>41</v>
      </c>
      <c r="P138" s="149">
        <f t="shared" si="11"/>
        <v>0</v>
      </c>
      <c r="Q138" s="149">
        <v>0</v>
      </c>
      <c r="R138" s="149">
        <f t="shared" si="12"/>
        <v>0</v>
      </c>
      <c r="S138" s="149">
        <v>0</v>
      </c>
      <c r="T138" s="150">
        <f t="shared" si="13"/>
        <v>0</v>
      </c>
      <c r="AR138" s="151" t="s">
        <v>152</v>
      </c>
      <c r="AT138" s="151" t="s">
        <v>148</v>
      </c>
      <c r="AU138" s="151" t="s">
        <v>83</v>
      </c>
      <c r="AY138" s="17" t="s">
        <v>145</v>
      </c>
      <c r="BE138" s="152">
        <f t="shared" si="14"/>
        <v>0</v>
      </c>
      <c r="BF138" s="152">
        <f t="shared" si="15"/>
        <v>0</v>
      </c>
      <c r="BG138" s="152">
        <f t="shared" si="16"/>
        <v>0</v>
      </c>
      <c r="BH138" s="152">
        <f t="shared" si="17"/>
        <v>0</v>
      </c>
      <c r="BI138" s="152">
        <f t="shared" si="18"/>
        <v>0</v>
      </c>
      <c r="BJ138" s="17" t="s">
        <v>153</v>
      </c>
      <c r="BK138" s="152">
        <f t="shared" si="19"/>
        <v>0</v>
      </c>
      <c r="BL138" s="17" t="s">
        <v>152</v>
      </c>
      <c r="BM138" s="151" t="s">
        <v>447</v>
      </c>
    </row>
    <row r="139" spans="2:65" s="1" customFormat="1" ht="24.2" customHeight="1">
      <c r="B139" s="32"/>
      <c r="C139" s="139" t="s">
        <v>272</v>
      </c>
      <c r="D139" s="139" t="s">
        <v>148</v>
      </c>
      <c r="E139" s="140" t="s">
        <v>2514</v>
      </c>
      <c r="F139" s="141" t="s">
        <v>2515</v>
      </c>
      <c r="G139" s="142" t="s">
        <v>162</v>
      </c>
      <c r="H139" s="143">
        <v>2</v>
      </c>
      <c r="I139" s="144"/>
      <c r="J139" s="145">
        <f t="shared" si="10"/>
        <v>0</v>
      </c>
      <c r="K139" s="146"/>
      <c r="L139" s="32"/>
      <c r="M139" s="147" t="s">
        <v>1</v>
      </c>
      <c r="N139" s="148" t="s">
        <v>41</v>
      </c>
      <c r="P139" s="149">
        <f t="shared" si="11"/>
        <v>0</v>
      </c>
      <c r="Q139" s="149">
        <v>0</v>
      </c>
      <c r="R139" s="149">
        <f t="shared" si="12"/>
        <v>0</v>
      </c>
      <c r="S139" s="149">
        <v>0</v>
      </c>
      <c r="T139" s="150">
        <f t="shared" si="13"/>
        <v>0</v>
      </c>
      <c r="AR139" s="151" t="s">
        <v>152</v>
      </c>
      <c r="AT139" s="151" t="s">
        <v>148</v>
      </c>
      <c r="AU139" s="151" t="s">
        <v>83</v>
      </c>
      <c r="AY139" s="17" t="s">
        <v>145</v>
      </c>
      <c r="BE139" s="152">
        <f t="shared" si="14"/>
        <v>0</v>
      </c>
      <c r="BF139" s="152">
        <f t="shared" si="15"/>
        <v>0</v>
      </c>
      <c r="BG139" s="152">
        <f t="shared" si="16"/>
        <v>0</v>
      </c>
      <c r="BH139" s="152">
        <f t="shared" si="17"/>
        <v>0</v>
      </c>
      <c r="BI139" s="152">
        <f t="shared" si="18"/>
        <v>0</v>
      </c>
      <c r="BJ139" s="17" t="s">
        <v>153</v>
      </c>
      <c r="BK139" s="152">
        <f t="shared" si="19"/>
        <v>0</v>
      </c>
      <c r="BL139" s="17" t="s">
        <v>152</v>
      </c>
      <c r="BM139" s="151" t="s">
        <v>455</v>
      </c>
    </row>
    <row r="140" spans="2:65" s="1" customFormat="1" ht="24.2" customHeight="1">
      <c r="B140" s="32"/>
      <c r="C140" s="139" t="s">
        <v>282</v>
      </c>
      <c r="D140" s="139" t="s">
        <v>148</v>
      </c>
      <c r="E140" s="140" t="s">
        <v>2516</v>
      </c>
      <c r="F140" s="141" t="s">
        <v>2517</v>
      </c>
      <c r="G140" s="142" t="s">
        <v>162</v>
      </c>
      <c r="H140" s="143">
        <v>1</v>
      </c>
      <c r="I140" s="144"/>
      <c r="J140" s="145">
        <f t="shared" si="10"/>
        <v>0</v>
      </c>
      <c r="K140" s="146"/>
      <c r="L140" s="32"/>
      <c r="M140" s="147" t="s">
        <v>1</v>
      </c>
      <c r="N140" s="148" t="s">
        <v>41</v>
      </c>
      <c r="P140" s="149">
        <f t="shared" si="11"/>
        <v>0</v>
      </c>
      <c r="Q140" s="149">
        <v>0</v>
      </c>
      <c r="R140" s="149">
        <f t="shared" si="12"/>
        <v>0</v>
      </c>
      <c r="S140" s="149">
        <v>0</v>
      </c>
      <c r="T140" s="150">
        <f t="shared" si="13"/>
        <v>0</v>
      </c>
      <c r="AR140" s="151" t="s">
        <v>152</v>
      </c>
      <c r="AT140" s="151" t="s">
        <v>148</v>
      </c>
      <c r="AU140" s="151" t="s">
        <v>83</v>
      </c>
      <c r="AY140" s="17" t="s">
        <v>145</v>
      </c>
      <c r="BE140" s="152">
        <f t="shared" si="14"/>
        <v>0</v>
      </c>
      <c r="BF140" s="152">
        <f t="shared" si="15"/>
        <v>0</v>
      </c>
      <c r="BG140" s="152">
        <f t="shared" si="16"/>
        <v>0</v>
      </c>
      <c r="BH140" s="152">
        <f t="shared" si="17"/>
        <v>0</v>
      </c>
      <c r="BI140" s="152">
        <f t="shared" si="18"/>
        <v>0</v>
      </c>
      <c r="BJ140" s="17" t="s">
        <v>153</v>
      </c>
      <c r="BK140" s="152">
        <f t="shared" si="19"/>
        <v>0</v>
      </c>
      <c r="BL140" s="17" t="s">
        <v>152</v>
      </c>
      <c r="BM140" s="151" t="s">
        <v>464</v>
      </c>
    </row>
    <row r="141" spans="2:65" s="1" customFormat="1" ht="24.2" customHeight="1">
      <c r="B141" s="32"/>
      <c r="C141" s="139" t="s">
        <v>287</v>
      </c>
      <c r="D141" s="139" t="s">
        <v>148</v>
      </c>
      <c r="E141" s="140" t="s">
        <v>2518</v>
      </c>
      <c r="F141" s="141" t="s">
        <v>2519</v>
      </c>
      <c r="G141" s="142" t="s">
        <v>162</v>
      </c>
      <c r="H141" s="143">
        <v>2</v>
      </c>
      <c r="I141" s="144"/>
      <c r="J141" s="145">
        <f t="shared" si="10"/>
        <v>0</v>
      </c>
      <c r="K141" s="146"/>
      <c r="L141" s="32"/>
      <c r="M141" s="147" t="s">
        <v>1</v>
      </c>
      <c r="N141" s="148" t="s">
        <v>41</v>
      </c>
      <c r="P141" s="149">
        <f t="shared" si="11"/>
        <v>0</v>
      </c>
      <c r="Q141" s="149">
        <v>0</v>
      </c>
      <c r="R141" s="149">
        <f t="shared" si="12"/>
        <v>0</v>
      </c>
      <c r="S141" s="149">
        <v>0</v>
      </c>
      <c r="T141" s="150">
        <f t="shared" si="13"/>
        <v>0</v>
      </c>
      <c r="AR141" s="151" t="s">
        <v>152</v>
      </c>
      <c r="AT141" s="151" t="s">
        <v>148</v>
      </c>
      <c r="AU141" s="151" t="s">
        <v>83</v>
      </c>
      <c r="AY141" s="17" t="s">
        <v>145</v>
      </c>
      <c r="BE141" s="152">
        <f t="shared" si="14"/>
        <v>0</v>
      </c>
      <c r="BF141" s="152">
        <f t="shared" si="15"/>
        <v>0</v>
      </c>
      <c r="BG141" s="152">
        <f t="shared" si="16"/>
        <v>0</v>
      </c>
      <c r="BH141" s="152">
        <f t="shared" si="17"/>
        <v>0</v>
      </c>
      <c r="BI141" s="152">
        <f t="shared" si="18"/>
        <v>0</v>
      </c>
      <c r="BJ141" s="17" t="s">
        <v>153</v>
      </c>
      <c r="BK141" s="152">
        <f t="shared" si="19"/>
        <v>0</v>
      </c>
      <c r="BL141" s="17" t="s">
        <v>152</v>
      </c>
      <c r="BM141" s="151" t="s">
        <v>474</v>
      </c>
    </row>
    <row r="142" spans="2:65" s="1" customFormat="1" ht="16.5" customHeight="1">
      <c r="B142" s="32"/>
      <c r="C142" s="139" t="s">
        <v>292</v>
      </c>
      <c r="D142" s="139" t="s">
        <v>148</v>
      </c>
      <c r="E142" s="140" t="s">
        <v>2520</v>
      </c>
      <c r="F142" s="141" t="s">
        <v>2521</v>
      </c>
      <c r="G142" s="142" t="s">
        <v>162</v>
      </c>
      <c r="H142" s="143">
        <v>11</v>
      </c>
      <c r="I142" s="144"/>
      <c r="J142" s="145">
        <f t="shared" si="10"/>
        <v>0</v>
      </c>
      <c r="K142" s="146"/>
      <c r="L142" s="32"/>
      <c r="M142" s="147" t="s">
        <v>1</v>
      </c>
      <c r="N142" s="148" t="s">
        <v>41</v>
      </c>
      <c r="P142" s="149">
        <f t="shared" si="11"/>
        <v>0</v>
      </c>
      <c r="Q142" s="149">
        <v>0</v>
      </c>
      <c r="R142" s="149">
        <f t="shared" si="12"/>
        <v>0</v>
      </c>
      <c r="S142" s="149">
        <v>0</v>
      </c>
      <c r="T142" s="150">
        <f t="shared" si="13"/>
        <v>0</v>
      </c>
      <c r="AR142" s="151" t="s">
        <v>152</v>
      </c>
      <c r="AT142" s="151" t="s">
        <v>148</v>
      </c>
      <c r="AU142" s="151" t="s">
        <v>83</v>
      </c>
      <c r="AY142" s="17" t="s">
        <v>145</v>
      </c>
      <c r="BE142" s="152">
        <f t="shared" si="14"/>
        <v>0</v>
      </c>
      <c r="BF142" s="152">
        <f t="shared" si="15"/>
        <v>0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17" t="s">
        <v>153</v>
      </c>
      <c r="BK142" s="152">
        <f t="shared" si="19"/>
        <v>0</v>
      </c>
      <c r="BL142" s="17" t="s">
        <v>152</v>
      </c>
      <c r="BM142" s="151" t="s">
        <v>560</v>
      </c>
    </row>
    <row r="143" spans="2:65" s="1" customFormat="1" ht="21.75" customHeight="1">
      <c r="B143" s="32"/>
      <c r="C143" s="139" t="s">
        <v>296</v>
      </c>
      <c r="D143" s="139" t="s">
        <v>148</v>
      </c>
      <c r="E143" s="140" t="s">
        <v>2522</v>
      </c>
      <c r="F143" s="141" t="s">
        <v>2523</v>
      </c>
      <c r="G143" s="142" t="s">
        <v>162</v>
      </c>
      <c r="H143" s="143">
        <v>115</v>
      </c>
      <c r="I143" s="144"/>
      <c r="J143" s="145">
        <f t="shared" si="10"/>
        <v>0</v>
      </c>
      <c r="K143" s="146"/>
      <c r="L143" s="32"/>
      <c r="M143" s="147" t="s">
        <v>1</v>
      </c>
      <c r="N143" s="148" t="s">
        <v>41</v>
      </c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152</v>
      </c>
      <c r="AT143" s="151" t="s">
        <v>148</v>
      </c>
      <c r="AU143" s="151" t="s">
        <v>83</v>
      </c>
      <c r="AY143" s="17" t="s">
        <v>145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7" t="s">
        <v>153</v>
      </c>
      <c r="BK143" s="152">
        <f t="shared" si="19"/>
        <v>0</v>
      </c>
      <c r="BL143" s="17" t="s">
        <v>152</v>
      </c>
      <c r="BM143" s="151" t="s">
        <v>576</v>
      </c>
    </row>
    <row r="144" spans="2:65" s="1" customFormat="1" ht="24.2" customHeight="1">
      <c r="B144" s="32"/>
      <c r="C144" s="139" t="s">
        <v>345</v>
      </c>
      <c r="D144" s="139" t="s">
        <v>148</v>
      </c>
      <c r="E144" s="140" t="s">
        <v>2524</v>
      </c>
      <c r="F144" s="141" t="s">
        <v>2525</v>
      </c>
      <c r="G144" s="142" t="s">
        <v>162</v>
      </c>
      <c r="H144" s="143">
        <v>4</v>
      </c>
      <c r="I144" s="144"/>
      <c r="J144" s="145">
        <f t="shared" si="10"/>
        <v>0</v>
      </c>
      <c r="K144" s="146"/>
      <c r="L144" s="32"/>
      <c r="M144" s="147" t="s">
        <v>1</v>
      </c>
      <c r="N144" s="148" t="s">
        <v>41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152</v>
      </c>
      <c r="AT144" s="151" t="s">
        <v>148</v>
      </c>
      <c r="AU144" s="151" t="s">
        <v>83</v>
      </c>
      <c r="AY144" s="17" t="s">
        <v>145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7" t="s">
        <v>153</v>
      </c>
      <c r="BK144" s="152">
        <f t="shared" si="19"/>
        <v>0</v>
      </c>
      <c r="BL144" s="17" t="s">
        <v>152</v>
      </c>
      <c r="BM144" s="151" t="s">
        <v>674</v>
      </c>
    </row>
    <row r="145" spans="2:65" s="1" customFormat="1" ht="16.5" customHeight="1">
      <c r="B145" s="32"/>
      <c r="C145" s="139" t="s">
        <v>7</v>
      </c>
      <c r="D145" s="139" t="s">
        <v>148</v>
      </c>
      <c r="E145" s="140" t="s">
        <v>2526</v>
      </c>
      <c r="F145" s="141" t="s">
        <v>2527</v>
      </c>
      <c r="G145" s="142" t="s">
        <v>162</v>
      </c>
      <c r="H145" s="143">
        <v>9</v>
      </c>
      <c r="I145" s="144"/>
      <c r="J145" s="145">
        <f t="shared" si="10"/>
        <v>0</v>
      </c>
      <c r="K145" s="146"/>
      <c r="L145" s="32"/>
      <c r="M145" s="147" t="s">
        <v>1</v>
      </c>
      <c r="N145" s="148" t="s">
        <v>41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152</v>
      </c>
      <c r="AT145" s="151" t="s">
        <v>148</v>
      </c>
      <c r="AU145" s="151" t="s">
        <v>83</v>
      </c>
      <c r="AY145" s="17" t="s">
        <v>145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7" t="s">
        <v>153</v>
      </c>
      <c r="BK145" s="152">
        <f t="shared" si="19"/>
        <v>0</v>
      </c>
      <c r="BL145" s="17" t="s">
        <v>152</v>
      </c>
      <c r="BM145" s="151" t="s">
        <v>687</v>
      </c>
    </row>
    <row r="146" spans="2:65" s="1" customFormat="1" ht="24.2" customHeight="1">
      <c r="B146" s="32"/>
      <c r="C146" s="139" t="s">
        <v>408</v>
      </c>
      <c r="D146" s="139" t="s">
        <v>148</v>
      </c>
      <c r="E146" s="140" t="s">
        <v>2528</v>
      </c>
      <c r="F146" s="141" t="s">
        <v>2529</v>
      </c>
      <c r="G146" s="142" t="s">
        <v>162</v>
      </c>
      <c r="H146" s="143">
        <v>128</v>
      </c>
      <c r="I146" s="144"/>
      <c r="J146" s="145">
        <f t="shared" si="10"/>
        <v>0</v>
      </c>
      <c r="K146" s="146"/>
      <c r="L146" s="32"/>
      <c r="M146" s="147" t="s">
        <v>1</v>
      </c>
      <c r="N146" s="148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152</v>
      </c>
      <c r="AT146" s="151" t="s">
        <v>148</v>
      </c>
      <c r="AU146" s="151" t="s">
        <v>83</v>
      </c>
      <c r="AY146" s="17" t="s">
        <v>145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7" t="s">
        <v>153</v>
      </c>
      <c r="BK146" s="152">
        <f t="shared" si="19"/>
        <v>0</v>
      </c>
      <c r="BL146" s="17" t="s">
        <v>152</v>
      </c>
      <c r="BM146" s="151" t="s">
        <v>703</v>
      </c>
    </row>
    <row r="147" spans="2:65" s="1" customFormat="1" ht="24.2" customHeight="1">
      <c r="B147" s="32"/>
      <c r="C147" s="139" t="s">
        <v>420</v>
      </c>
      <c r="D147" s="139" t="s">
        <v>148</v>
      </c>
      <c r="E147" s="140" t="s">
        <v>2530</v>
      </c>
      <c r="F147" s="141" t="s">
        <v>2531</v>
      </c>
      <c r="G147" s="142" t="s">
        <v>162</v>
      </c>
      <c r="H147" s="143">
        <v>12</v>
      </c>
      <c r="I147" s="144"/>
      <c r="J147" s="145">
        <f t="shared" si="10"/>
        <v>0</v>
      </c>
      <c r="K147" s="146"/>
      <c r="L147" s="32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152</v>
      </c>
      <c r="AT147" s="151" t="s">
        <v>148</v>
      </c>
      <c r="AU147" s="151" t="s">
        <v>83</v>
      </c>
      <c r="AY147" s="17" t="s">
        <v>145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7" t="s">
        <v>153</v>
      </c>
      <c r="BK147" s="152">
        <f t="shared" si="19"/>
        <v>0</v>
      </c>
      <c r="BL147" s="17" t="s">
        <v>152</v>
      </c>
      <c r="BM147" s="151" t="s">
        <v>716</v>
      </c>
    </row>
    <row r="148" spans="2:65" s="1" customFormat="1" ht="24.2" customHeight="1">
      <c r="B148" s="32"/>
      <c r="C148" s="139" t="s">
        <v>428</v>
      </c>
      <c r="D148" s="139" t="s">
        <v>148</v>
      </c>
      <c r="E148" s="140" t="s">
        <v>2532</v>
      </c>
      <c r="F148" s="141" t="s">
        <v>2533</v>
      </c>
      <c r="G148" s="142" t="s">
        <v>162</v>
      </c>
      <c r="H148" s="143">
        <v>12</v>
      </c>
      <c r="I148" s="144"/>
      <c r="J148" s="145">
        <f t="shared" si="10"/>
        <v>0</v>
      </c>
      <c r="K148" s="146"/>
      <c r="L148" s="32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152</v>
      </c>
      <c r="AT148" s="151" t="s">
        <v>148</v>
      </c>
      <c r="AU148" s="151" t="s">
        <v>83</v>
      </c>
      <c r="AY148" s="17" t="s">
        <v>145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7" t="s">
        <v>153</v>
      </c>
      <c r="BK148" s="152">
        <f t="shared" si="19"/>
        <v>0</v>
      </c>
      <c r="BL148" s="17" t="s">
        <v>152</v>
      </c>
      <c r="BM148" s="151" t="s">
        <v>731</v>
      </c>
    </row>
    <row r="149" spans="2:65" s="1" customFormat="1" ht="16.5" customHeight="1">
      <c r="B149" s="32"/>
      <c r="C149" s="139" t="s">
        <v>434</v>
      </c>
      <c r="D149" s="139" t="s">
        <v>148</v>
      </c>
      <c r="E149" s="140" t="s">
        <v>2534</v>
      </c>
      <c r="F149" s="141" t="s">
        <v>2535</v>
      </c>
      <c r="G149" s="142" t="s">
        <v>238</v>
      </c>
      <c r="H149" s="143">
        <v>1575</v>
      </c>
      <c r="I149" s="144"/>
      <c r="J149" s="145">
        <f t="shared" si="10"/>
        <v>0</v>
      </c>
      <c r="K149" s="146"/>
      <c r="L149" s="32"/>
      <c r="M149" s="147" t="s">
        <v>1</v>
      </c>
      <c r="N149" s="148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152</v>
      </c>
      <c r="AT149" s="151" t="s">
        <v>148</v>
      </c>
      <c r="AU149" s="151" t="s">
        <v>83</v>
      </c>
      <c r="AY149" s="17" t="s">
        <v>145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7" t="s">
        <v>153</v>
      </c>
      <c r="BK149" s="152">
        <f t="shared" si="19"/>
        <v>0</v>
      </c>
      <c r="BL149" s="17" t="s">
        <v>152</v>
      </c>
      <c r="BM149" s="151" t="s">
        <v>834</v>
      </c>
    </row>
    <row r="150" spans="2:65" s="1" customFormat="1" ht="16.5" customHeight="1">
      <c r="B150" s="32"/>
      <c r="C150" s="139" t="s">
        <v>439</v>
      </c>
      <c r="D150" s="139" t="s">
        <v>148</v>
      </c>
      <c r="E150" s="140" t="s">
        <v>2536</v>
      </c>
      <c r="F150" s="141" t="s">
        <v>2537</v>
      </c>
      <c r="G150" s="142" t="s">
        <v>238</v>
      </c>
      <c r="H150" s="143">
        <v>1575</v>
      </c>
      <c r="I150" s="144"/>
      <c r="J150" s="145">
        <f t="shared" si="10"/>
        <v>0</v>
      </c>
      <c r="K150" s="146"/>
      <c r="L150" s="32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152</v>
      </c>
      <c r="AT150" s="151" t="s">
        <v>148</v>
      </c>
      <c r="AU150" s="151" t="s">
        <v>83</v>
      </c>
      <c r="AY150" s="17" t="s">
        <v>145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7" t="s">
        <v>153</v>
      </c>
      <c r="BK150" s="152">
        <f t="shared" si="19"/>
        <v>0</v>
      </c>
      <c r="BL150" s="17" t="s">
        <v>152</v>
      </c>
      <c r="BM150" s="151" t="s">
        <v>870</v>
      </c>
    </row>
    <row r="151" spans="2:65" s="1" customFormat="1" ht="24.2" customHeight="1">
      <c r="B151" s="32"/>
      <c r="C151" s="139" t="s">
        <v>447</v>
      </c>
      <c r="D151" s="139" t="s">
        <v>148</v>
      </c>
      <c r="E151" s="140" t="s">
        <v>2538</v>
      </c>
      <c r="F151" s="141" t="s">
        <v>2539</v>
      </c>
      <c r="G151" s="142" t="s">
        <v>238</v>
      </c>
      <c r="H151" s="143">
        <v>340</v>
      </c>
      <c r="I151" s="144"/>
      <c r="J151" s="145">
        <f t="shared" si="10"/>
        <v>0</v>
      </c>
      <c r="K151" s="146"/>
      <c r="L151" s="32"/>
      <c r="M151" s="147" t="s">
        <v>1</v>
      </c>
      <c r="N151" s="148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152</v>
      </c>
      <c r="AT151" s="151" t="s">
        <v>148</v>
      </c>
      <c r="AU151" s="151" t="s">
        <v>83</v>
      </c>
      <c r="AY151" s="17" t="s">
        <v>145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7" t="s">
        <v>153</v>
      </c>
      <c r="BK151" s="152">
        <f t="shared" si="19"/>
        <v>0</v>
      </c>
      <c r="BL151" s="17" t="s">
        <v>152</v>
      </c>
      <c r="BM151" s="151" t="s">
        <v>878</v>
      </c>
    </row>
    <row r="152" spans="2:65" s="1" customFormat="1" ht="16.5" customHeight="1">
      <c r="B152" s="32"/>
      <c r="C152" s="139" t="s">
        <v>451</v>
      </c>
      <c r="D152" s="139" t="s">
        <v>148</v>
      </c>
      <c r="E152" s="140" t="s">
        <v>2540</v>
      </c>
      <c r="F152" s="141" t="s">
        <v>2541</v>
      </c>
      <c r="G152" s="142" t="s">
        <v>162</v>
      </c>
      <c r="H152" s="143">
        <v>4</v>
      </c>
      <c r="I152" s="144"/>
      <c r="J152" s="145">
        <f t="shared" si="10"/>
        <v>0</v>
      </c>
      <c r="K152" s="146"/>
      <c r="L152" s="32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152</v>
      </c>
      <c r="AT152" s="151" t="s">
        <v>148</v>
      </c>
      <c r="AU152" s="151" t="s">
        <v>83</v>
      </c>
      <c r="AY152" s="17" t="s">
        <v>145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7" t="s">
        <v>153</v>
      </c>
      <c r="BK152" s="152">
        <f t="shared" si="19"/>
        <v>0</v>
      </c>
      <c r="BL152" s="17" t="s">
        <v>152</v>
      </c>
      <c r="BM152" s="151" t="s">
        <v>887</v>
      </c>
    </row>
    <row r="153" spans="2:65" s="1" customFormat="1" ht="49.15" customHeight="1">
      <c r="B153" s="32"/>
      <c r="C153" s="139" t="s">
        <v>455</v>
      </c>
      <c r="D153" s="139" t="s">
        <v>148</v>
      </c>
      <c r="E153" s="140" t="s">
        <v>2542</v>
      </c>
      <c r="F153" s="141" t="s">
        <v>2543</v>
      </c>
      <c r="G153" s="142" t="s">
        <v>238</v>
      </c>
      <c r="H153" s="143">
        <v>930</v>
      </c>
      <c r="I153" s="144"/>
      <c r="J153" s="145">
        <f t="shared" si="10"/>
        <v>0</v>
      </c>
      <c r="K153" s="146"/>
      <c r="L153" s="32"/>
      <c r="M153" s="147" t="s">
        <v>1</v>
      </c>
      <c r="N153" s="148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152</v>
      </c>
      <c r="AT153" s="151" t="s">
        <v>148</v>
      </c>
      <c r="AU153" s="151" t="s">
        <v>83</v>
      </c>
      <c r="AY153" s="17" t="s">
        <v>145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7" t="s">
        <v>153</v>
      </c>
      <c r="BK153" s="152">
        <f t="shared" si="19"/>
        <v>0</v>
      </c>
      <c r="BL153" s="17" t="s">
        <v>152</v>
      </c>
      <c r="BM153" s="151" t="s">
        <v>898</v>
      </c>
    </row>
    <row r="154" spans="2:65" s="1" customFormat="1" ht="49.15" customHeight="1">
      <c r="B154" s="32"/>
      <c r="C154" s="139" t="s">
        <v>460</v>
      </c>
      <c r="D154" s="139" t="s">
        <v>148</v>
      </c>
      <c r="E154" s="140" t="s">
        <v>2544</v>
      </c>
      <c r="F154" s="141" t="s">
        <v>2545</v>
      </c>
      <c r="G154" s="142" t="s">
        <v>238</v>
      </c>
      <c r="H154" s="143">
        <v>270</v>
      </c>
      <c r="I154" s="144"/>
      <c r="J154" s="145">
        <f t="shared" si="10"/>
        <v>0</v>
      </c>
      <c r="K154" s="146"/>
      <c r="L154" s="32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152</v>
      </c>
      <c r="AT154" s="151" t="s">
        <v>148</v>
      </c>
      <c r="AU154" s="151" t="s">
        <v>83</v>
      </c>
      <c r="AY154" s="17" t="s">
        <v>145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7" t="s">
        <v>153</v>
      </c>
      <c r="BK154" s="152">
        <f t="shared" si="19"/>
        <v>0</v>
      </c>
      <c r="BL154" s="17" t="s">
        <v>152</v>
      </c>
      <c r="BM154" s="151" t="s">
        <v>911</v>
      </c>
    </row>
    <row r="155" spans="2:65" s="1" customFormat="1" ht="44.25" customHeight="1">
      <c r="B155" s="32"/>
      <c r="C155" s="139" t="s">
        <v>464</v>
      </c>
      <c r="D155" s="139" t="s">
        <v>148</v>
      </c>
      <c r="E155" s="140" t="s">
        <v>2546</v>
      </c>
      <c r="F155" s="141" t="s">
        <v>2547</v>
      </c>
      <c r="G155" s="142" t="s">
        <v>238</v>
      </c>
      <c r="H155" s="143">
        <v>375</v>
      </c>
      <c r="I155" s="144"/>
      <c r="J155" s="145">
        <f t="shared" si="10"/>
        <v>0</v>
      </c>
      <c r="K155" s="146"/>
      <c r="L155" s="32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152</v>
      </c>
      <c r="AT155" s="151" t="s">
        <v>148</v>
      </c>
      <c r="AU155" s="151" t="s">
        <v>83</v>
      </c>
      <c r="AY155" s="17" t="s">
        <v>145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7" t="s">
        <v>153</v>
      </c>
      <c r="BK155" s="152">
        <f t="shared" si="19"/>
        <v>0</v>
      </c>
      <c r="BL155" s="17" t="s">
        <v>152</v>
      </c>
      <c r="BM155" s="151" t="s">
        <v>922</v>
      </c>
    </row>
    <row r="156" spans="2:65" s="1" customFormat="1" ht="24.2" customHeight="1">
      <c r="B156" s="32"/>
      <c r="C156" s="139" t="s">
        <v>469</v>
      </c>
      <c r="D156" s="139" t="s">
        <v>148</v>
      </c>
      <c r="E156" s="140" t="s">
        <v>2548</v>
      </c>
      <c r="F156" s="141" t="s">
        <v>2549</v>
      </c>
      <c r="G156" s="142" t="s">
        <v>162</v>
      </c>
      <c r="H156" s="143">
        <v>1000</v>
      </c>
      <c r="I156" s="144"/>
      <c r="J156" s="145">
        <f t="shared" si="10"/>
        <v>0</v>
      </c>
      <c r="K156" s="146"/>
      <c r="L156" s="32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152</v>
      </c>
      <c r="AT156" s="151" t="s">
        <v>148</v>
      </c>
      <c r="AU156" s="151" t="s">
        <v>83</v>
      </c>
      <c r="AY156" s="17" t="s">
        <v>145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7" t="s">
        <v>153</v>
      </c>
      <c r="BK156" s="152">
        <f t="shared" si="19"/>
        <v>0</v>
      </c>
      <c r="BL156" s="17" t="s">
        <v>152</v>
      </c>
      <c r="BM156" s="151" t="s">
        <v>935</v>
      </c>
    </row>
    <row r="157" spans="2:65" s="1" customFormat="1" ht="33" customHeight="1">
      <c r="B157" s="32"/>
      <c r="C157" s="139" t="s">
        <v>474</v>
      </c>
      <c r="D157" s="139" t="s">
        <v>148</v>
      </c>
      <c r="E157" s="140" t="s">
        <v>2550</v>
      </c>
      <c r="F157" s="141" t="s">
        <v>2551</v>
      </c>
      <c r="G157" s="142" t="s">
        <v>188</v>
      </c>
      <c r="H157" s="143">
        <v>2</v>
      </c>
      <c r="I157" s="144"/>
      <c r="J157" s="145">
        <f t="shared" si="10"/>
        <v>0</v>
      </c>
      <c r="K157" s="146"/>
      <c r="L157" s="32"/>
      <c r="M157" s="147" t="s">
        <v>1</v>
      </c>
      <c r="N157" s="148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152</v>
      </c>
      <c r="AT157" s="151" t="s">
        <v>148</v>
      </c>
      <c r="AU157" s="151" t="s">
        <v>83</v>
      </c>
      <c r="AY157" s="17" t="s">
        <v>145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7" t="s">
        <v>153</v>
      </c>
      <c r="BK157" s="152">
        <f t="shared" si="19"/>
        <v>0</v>
      </c>
      <c r="BL157" s="17" t="s">
        <v>152</v>
      </c>
      <c r="BM157" s="151" t="s">
        <v>948</v>
      </c>
    </row>
    <row r="158" spans="2:65" s="1" customFormat="1" ht="24.2" customHeight="1">
      <c r="B158" s="32"/>
      <c r="C158" s="139" t="s">
        <v>479</v>
      </c>
      <c r="D158" s="139" t="s">
        <v>148</v>
      </c>
      <c r="E158" s="140" t="s">
        <v>2552</v>
      </c>
      <c r="F158" s="141" t="s">
        <v>2553</v>
      </c>
      <c r="G158" s="142" t="s">
        <v>162</v>
      </c>
      <c r="H158" s="143">
        <v>20</v>
      </c>
      <c r="I158" s="144"/>
      <c r="J158" s="145">
        <f t="shared" si="10"/>
        <v>0</v>
      </c>
      <c r="K158" s="146"/>
      <c r="L158" s="32"/>
      <c r="M158" s="147" t="s">
        <v>1</v>
      </c>
      <c r="N158" s="148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152</v>
      </c>
      <c r="AT158" s="151" t="s">
        <v>148</v>
      </c>
      <c r="AU158" s="151" t="s">
        <v>83</v>
      </c>
      <c r="AY158" s="17" t="s">
        <v>145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7" t="s">
        <v>153</v>
      </c>
      <c r="BK158" s="152">
        <f t="shared" si="19"/>
        <v>0</v>
      </c>
      <c r="BL158" s="17" t="s">
        <v>152</v>
      </c>
      <c r="BM158" s="151" t="s">
        <v>959</v>
      </c>
    </row>
    <row r="159" spans="2:65" s="11" customFormat="1" ht="25.9" customHeight="1">
      <c r="B159" s="127"/>
      <c r="D159" s="128" t="s">
        <v>74</v>
      </c>
      <c r="E159" s="129" t="s">
        <v>2554</v>
      </c>
      <c r="F159" s="129" t="s">
        <v>2555</v>
      </c>
      <c r="I159" s="130"/>
      <c r="J159" s="131">
        <f>BK159</f>
        <v>0</v>
      </c>
      <c r="L159" s="127"/>
      <c r="M159" s="132"/>
      <c r="P159" s="133">
        <f>SUM(P160:P165)</f>
        <v>0</v>
      </c>
      <c r="R159" s="133">
        <f>SUM(R160:R165)</f>
        <v>0</v>
      </c>
      <c r="T159" s="134">
        <f>SUM(T160:T165)</f>
        <v>0</v>
      </c>
      <c r="AR159" s="128" t="s">
        <v>83</v>
      </c>
      <c r="AT159" s="135" t="s">
        <v>74</v>
      </c>
      <c r="AU159" s="135" t="s">
        <v>75</v>
      </c>
      <c r="AY159" s="128" t="s">
        <v>145</v>
      </c>
      <c r="BK159" s="136">
        <f>SUM(BK160:BK165)</f>
        <v>0</v>
      </c>
    </row>
    <row r="160" spans="2:65" s="1" customFormat="1" ht="24.2" customHeight="1">
      <c r="B160" s="32"/>
      <c r="C160" s="181" t="s">
        <v>560</v>
      </c>
      <c r="D160" s="181" t="s">
        <v>435</v>
      </c>
      <c r="E160" s="182" t="s">
        <v>2556</v>
      </c>
      <c r="F160" s="183" t="s">
        <v>2557</v>
      </c>
      <c r="G160" s="184" t="s">
        <v>238</v>
      </c>
      <c r="H160" s="185">
        <v>1654</v>
      </c>
      <c r="I160" s="186"/>
      <c r="J160" s="187">
        <f t="shared" ref="J160:J165" si="20">ROUND(I160*H160,2)</f>
        <v>0</v>
      </c>
      <c r="K160" s="188"/>
      <c r="L160" s="189"/>
      <c r="M160" s="190" t="s">
        <v>1</v>
      </c>
      <c r="N160" s="191" t="s">
        <v>41</v>
      </c>
      <c r="P160" s="149">
        <f t="shared" ref="P160:P165" si="21">O160*H160</f>
        <v>0</v>
      </c>
      <c r="Q160" s="149">
        <v>0</v>
      </c>
      <c r="R160" s="149">
        <f t="shared" ref="R160:R165" si="22">Q160*H160</f>
        <v>0</v>
      </c>
      <c r="S160" s="149">
        <v>0</v>
      </c>
      <c r="T160" s="150">
        <f t="shared" ref="T160:T165" si="23">S160*H160</f>
        <v>0</v>
      </c>
      <c r="AR160" s="151" t="s">
        <v>201</v>
      </c>
      <c r="AT160" s="151" t="s">
        <v>435</v>
      </c>
      <c r="AU160" s="151" t="s">
        <v>83</v>
      </c>
      <c r="AY160" s="17" t="s">
        <v>145</v>
      </c>
      <c r="BE160" s="152">
        <f t="shared" ref="BE160:BE165" si="24">IF(N160="základná",J160,0)</f>
        <v>0</v>
      </c>
      <c r="BF160" s="152">
        <f t="shared" ref="BF160:BF165" si="25">IF(N160="znížená",J160,0)</f>
        <v>0</v>
      </c>
      <c r="BG160" s="152">
        <f t="shared" ref="BG160:BG165" si="26">IF(N160="zákl. prenesená",J160,0)</f>
        <v>0</v>
      </c>
      <c r="BH160" s="152">
        <f t="shared" ref="BH160:BH165" si="27">IF(N160="zníž. prenesená",J160,0)</f>
        <v>0</v>
      </c>
      <c r="BI160" s="152">
        <f t="shared" ref="BI160:BI165" si="28">IF(N160="nulová",J160,0)</f>
        <v>0</v>
      </c>
      <c r="BJ160" s="17" t="s">
        <v>153</v>
      </c>
      <c r="BK160" s="152">
        <f t="shared" ref="BK160:BK165" si="29">ROUND(I160*H160,2)</f>
        <v>0</v>
      </c>
      <c r="BL160" s="17" t="s">
        <v>152</v>
      </c>
      <c r="BM160" s="151" t="s">
        <v>969</v>
      </c>
    </row>
    <row r="161" spans="2:65" s="1" customFormat="1" ht="33" customHeight="1">
      <c r="B161" s="32"/>
      <c r="C161" s="181" t="s">
        <v>568</v>
      </c>
      <c r="D161" s="181" t="s">
        <v>435</v>
      </c>
      <c r="E161" s="182" t="s">
        <v>2509</v>
      </c>
      <c r="F161" s="183" t="s">
        <v>2558</v>
      </c>
      <c r="G161" s="184" t="s">
        <v>188</v>
      </c>
      <c r="H161" s="185">
        <v>2</v>
      </c>
      <c r="I161" s="186"/>
      <c r="J161" s="187">
        <f t="shared" si="20"/>
        <v>0</v>
      </c>
      <c r="K161" s="188"/>
      <c r="L161" s="189"/>
      <c r="M161" s="190" t="s">
        <v>1</v>
      </c>
      <c r="N161" s="191" t="s">
        <v>41</v>
      </c>
      <c r="P161" s="149">
        <f t="shared" si="21"/>
        <v>0</v>
      </c>
      <c r="Q161" s="149">
        <v>0</v>
      </c>
      <c r="R161" s="149">
        <f t="shared" si="22"/>
        <v>0</v>
      </c>
      <c r="S161" s="149">
        <v>0</v>
      </c>
      <c r="T161" s="150">
        <f t="shared" si="23"/>
        <v>0</v>
      </c>
      <c r="AR161" s="151" t="s">
        <v>201</v>
      </c>
      <c r="AT161" s="151" t="s">
        <v>435</v>
      </c>
      <c r="AU161" s="151" t="s">
        <v>83</v>
      </c>
      <c r="AY161" s="17" t="s">
        <v>145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7" t="s">
        <v>153</v>
      </c>
      <c r="BK161" s="152">
        <f t="shared" si="29"/>
        <v>0</v>
      </c>
      <c r="BL161" s="17" t="s">
        <v>152</v>
      </c>
      <c r="BM161" s="151" t="s">
        <v>980</v>
      </c>
    </row>
    <row r="162" spans="2:65" s="1" customFormat="1" ht="24.2" customHeight="1">
      <c r="B162" s="32"/>
      <c r="C162" s="181" t="s">
        <v>576</v>
      </c>
      <c r="D162" s="181" t="s">
        <v>435</v>
      </c>
      <c r="E162" s="182" t="s">
        <v>2559</v>
      </c>
      <c r="F162" s="183" t="s">
        <v>2560</v>
      </c>
      <c r="G162" s="184" t="s">
        <v>162</v>
      </c>
      <c r="H162" s="185">
        <v>20</v>
      </c>
      <c r="I162" s="186"/>
      <c r="J162" s="187">
        <f t="shared" si="20"/>
        <v>0</v>
      </c>
      <c r="K162" s="188"/>
      <c r="L162" s="189"/>
      <c r="M162" s="190" t="s">
        <v>1</v>
      </c>
      <c r="N162" s="191" t="s">
        <v>41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201</v>
      </c>
      <c r="AT162" s="151" t="s">
        <v>435</v>
      </c>
      <c r="AU162" s="151" t="s">
        <v>83</v>
      </c>
      <c r="AY162" s="17" t="s">
        <v>145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7" t="s">
        <v>153</v>
      </c>
      <c r="BK162" s="152">
        <f t="shared" si="29"/>
        <v>0</v>
      </c>
      <c r="BL162" s="17" t="s">
        <v>152</v>
      </c>
      <c r="BM162" s="151" t="s">
        <v>990</v>
      </c>
    </row>
    <row r="163" spans="2:65" s="1" customFormat="1" ht="16.5" customHeight="1">
      <c r="B163" s="32"/>
      <c r="C163" s="139" t="s">
        <v>666</v>
      </c>
      <c r="D163" s="139" t="s">
        <v>148</v>
      </c>
      <c r="E163" s="140" t="s">
        <v>2561</v>
      </c>
      <c r="F163" s="141" t="s">
        <v>2562</v>
      </c>
      <c r="G163" s="142" t="s">
        <v>918</v>
      </c>
      <c r="H163" s="192"/>
      <c r="I163" s="144"/>
      <c r="J163" s="145">
        <f t="shared" si="20"/>
        <v>0</v>
      </c>
      <c r="K163" s="146"/>
      <c r="L163" s="32"/>
      <c r="M163" s="147" t="s">
        <v>1</v>
      </c>
      <c r="N163" s="148" t="s">
        <v>41</v>
      </c>
      <c r="P163" s="149">
        <f t="shared" si="21"/>
        <v>0</v>
      </c>
      <c r="Q163" s="149">
        <v>0</v>
      </c>
      <c r="R163" s="149">
        <f t="shared" si="22"/>
        <v>0</v>
      </c>
      <c r="S163" s="149">
        <v>0</v>
      </c>
      <c r="T163" s="150">
        <f t="shared" si="23"/>
        <v>0</v>
      </c>
      <c r="AR163" s="151" t="s">
        <v>152</v>
      </c>
      <c r="AT163" s="151" t="s">
        <v>148</v>
      </c>
      <c r="AU163" s="151" t="s">
        <v>83</v>
      </c>
      <c r="AY163" s="17" t="s">
        <v>145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7" t="s">
        <v>153</v>
      </c>
      <c r="BK163" s="152">
        <f t="shared" si="29"/>
        <v>0</v>
      </c>
      <c r="BL163" s="17" t="s">
        <v>152</v>
      </c>
      <c r="BM163" s="151" t="s">
        <v>1043</v>
      </c>
    </row>
    <row r="164" spans="2:65" s="1" customFormat="1" ht="37.9" customHeight="1">
      <c r="B164" s="32"/>
      <c r="C164" s="139" t="s">
        <v>674</v>
      </c>
      <c r="D164" s="139" t="s">
        <v>148</v>
      </c>
      <c r="E164" s="140" t="s">
        <v>2563</v>
      </c>
      <c r="F164" s="141" t="s">
        <v>2564</v>
      </c>
      <c r="G164" s="142" t="s">
        <v>918</v>
      </c>
      <c r="H164" s="192"/>
      <c r="I164" s="144"/>
      <c r="J164" s="145">
        <f t="shared" si="20"/>
        <v>0</v>
      </c>
      <c r="K164" s="146"/>
      <c r="L164" s="32"/>
      <c r="M164" s="147" t="s">
        <v>1</v>
      </c>
      <c r="N164" s="148" t="s">
        <v>41</v>
      </c>
      <c r="P164" s="149">
        <f t="shared" si="21"/>
        <v>0</v>
      </c>
      <c r="Q164" s="149">
        <v>0</v>
      </c>
      <c r="R164" s="149">
        <f t="shared" si="22"/>
        <v>0</v>
      </c>
      <c r="S164" s="149">
        <v>0</v>
      </c>
      <c r="T164" s="150">
        <f t="shared" si="23"/>
        <v>0</v>
      </c>
      <c r="AR164" s="151" t="s">
        <v>152</v>
      </c>
      <c r="AT164" s="151" t="s">
        <v>148</v>
      </c>
      <c r="AU164" s="151" t="s">
        <v>83</v>
      </c>
      <c r="AY164" s="17" t="s">
        <v>145</v>
      </c>
      <c r="BE164" s="152">
        <f t="shared" si="24"/>
        <v>0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7" t="s">
        <v>153</v>
      </c>
      <c r="BK164" s="152">
        <f t="shared" si="29"/>
        <v>0</v>
      </c>
      <c r="BL164" s="17" t="s">
        <v>152</v>
      </c>
      <c r="BM164" s="151" t="s">
        <v>1058</v>
      </c>
    </row>
    <row r="165" spans="2:65" s="1" customFormat="1" ht="16.5" customHeight="1">
      <c r="B165" s="32"/>
      <c r="C165" s="139" t="s">
        <v>682</v>
      </c>
      <c r="D165" s="139" t="s">
        <v>148</v>
      </c>
      <c r="E165" s="140" t="s">
        <v>2565</v>
      </c>
      <c r="F165" s="141" t="s">
        <v>2566</v>
      </c>
      <c r="G165" s="142" t="s">
        <v>918</v>
      </c>
      <c r="H165" s="192"/>
      <c r="I165" s="144"/>
      <c r="J165" s="145">
        <f t="shared" si="20"/>
        <v>0</v>
      </c>
      <c r="K165" s="146"/>
      <c r="L165" s="32"/>
      <c r="M165" s="147" t="s">
        <v>1</v>
      </c>
      <c r="N165" s="148" t="s">
        <v>41</v>
      </c>
      <c r="P165" s="149">
        <f t="shared" si="21"/>
        <v>0</v>
      </c>
      <c r="Q165" s="149">
        <v>0</v>
      </c>
      <c r="R165" s="149">
        <f t="shared" si="22"/>
        <v>0</v>
      </c>
      <c r="S165" s="149">
        <v>0</v>
      </c>
      <c r="T165" s="150">
        <f t="shared" si="23"/>
        <v>0</v>
      </c>
      <c r="AR165" s="151" t="s">
        <v>152</v>
      </c>
      <c r="AT165" s="151" t="s">
        <v>148</v>
      </c>
      <c r="AU165" s="151" t="s">
        <v>83</v>
      </c>
      <c r="AY165" s="17" t="s">
        <v>145</v>
      </c>
      <c r="BE165" s="152">
        <f t="shared" si="24"/>
        <v>0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7" t="s">
        <v>153</v>
      </c>
      <c r="BK165" s="152">
        <f t="shared" si="29"/>
        <v>0</v>
      </c>
      <c r="BL165" s="17" t="s">
        <v>152</v>
      </c>
      <c r="BM165" s="151" t="s">
        <v>1066</v>
      </c>
    </row>
    <row r="166" spans="2:65" s="11" customFormat="1" ht="25.9" customHeight="1">
      <c r="B166" s="127"/>
      <c r="D166" s="128" t="s">
        <v>74</v>
      </c>
      <c r="E166" s="129" t="s">
        <v>2567</v>
      </c>
      <c r="F166" s="129" t="s">
        <v>2568</v>
      </c>
      <c r="I166" s="130"/>
      <c r="J166" s="131">
        <f>BK166</f>
        <v>0</v>
      </c>
      <c r="L166" s="127"/>
      <c r="M166" s="132"/>
      <c r="P166" s="133">
        <f>SUM(P167:P168)</f>
        <v>0</v>
      </c>
      <c r="R166" s="133">
        <f>SUM(R167:R168)</f>
        <v>0</v>
      </c>
      <c r="T166" s="134">
        <f>SUM(T167:T168)</f>
        <v>0</v>
      </c>
      <c r="AR166" s="128" t="s">
        <v>83</v>
      </c>
      <c r="AT166" s="135" t="s">
        <v>74</v>
      </c>
      <c r="AU166" s="135" t="s">
        <v>75</v>
      </c>
      <c r="AY166" s="128" t="s">
        <v>145</v>
      </c>
      <c r="BK166" s="136">
        <f>SUM(BK167:BK168)</f>
        <v>0</v>
      </c>
    </row>
    <row r="167" spans="2:65" s="1" customFormat="1" ht="33" customHeight="1">
      <c r="B167" s="32"/>
      <c r="C167" s="139" t="s">
        <v>687</v>
      </c>
      <c r="D167" s="139" t="s">
        <v>148</v>
      </c>
      <c r="E167" s="140" t="s">
        <v>2569</v>
      </c>
      <c r="F167" s="141" t="s">
        <v>2570</v>
      </c>
      <c r="G167" s="142" t="s">
        <v>238</v>
      </c>
      <c r="H167" s="143">
        <v>270</v>
      </c>
      <c r="I167" s="144"/>
      <c r="J167" s="145">
        <f>ROUND(I167*H167,2)</f>
        <v>0</v>
      </c>
      <c r="K167" s="146"/>
      <c r="L167" s="32"/>
      <c r="M167" s="147" t="s">
        <v>1</v>
      </c>
      <c r="N167" s="148" t="s">
        <v>41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51" t="s">
        <v>152</v>
      </c>
      <c r="AT167" s="151" t="s">
        <v>148</v>
      </c>
      <c r="AU167" s="151" t="s">
        <v>83</v>
      </c>
      <c r="AY167" s="17" t="s">
        <v>145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7" t="s">
        <v>153</v>
      </c>
      <c r="BK167" s="152">
        <f>ROUND(I167*H167,2)</f>
        <v>0</v>
      </c>
      <c r="BL167" s="17" t="s">
        <v>152</v>
      </c>
      <c r="BM167" s="151" t="s">
        <v>1078</v>
      </c>
    </row>
    <row r="168" spans="2:65" s="1" customFormat="1" ht="24.2" customHeight="1">
      <c r="B168" s="32"/>
      <c r="C168" s="139" t="s">
        <v>695</v>
      </c>
      <c r="D168" s="139" t="s">
        <v>148</v>
      </c>
      <c r="E168" s="140" t="s">
        <v>2571</v>
      </c>
      <c r="F168" s="141" t="s">
        <v>2572</v>
      </c>
      <c r="G168" s="142" t="s">
        <v>2573</v>
      </c>
      <c r="H168" s="143">
        <v>2</v>
      </c>
      <c r="I168" s="144"/>
      <c r="J168" s="145">
        <f>ROUND(I168*H168,2)</f>
        <v>0</v>
      </c>
      <c r="K168" s="146"/>
      <c r="L168" s="32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AR168" s="151" t="s">
        <v>152</v>
      </c>
      <c r="AT168" s="151" t="s">
        <v>148</v>
      </c>
      <c r="AU168" s="151" t="s">
        <v>83</v>
      </c>
      <c r="AY168" s="17" t="s">
        <v>145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7" t="s">
        <v>153</v>
      </c>
      <c r="BK168" s="152">
        <f>ROUND(I168*H168,2)</f>
        <v>0</v>
      </c>
      <c r="BL168" s="17" t="s">
        <v>152</v>
      </c>
      <c r="BM168" s="151" t="s">
        <v>1086</v>
      </c>
    </row>
    <row r="169" spans="2:65" s="11" customFormat="1" ht="25.9" customHeight="1">
      <c r="B169" s="127"/>
      <c r="D169" s="128" t="s">
        <v>74</v>
      </c>
      <c r="E169" s="129" t="s">
        <v>1829</v>
      </c>
      <c r="F169" s="129" t="s">
        <v>2574</v>
      </c>
      <c r="I169" s="130"/>
      <c r="J169" s="131">
        <f>BK169</f>
        <v>0</v>
      </c>
      <c r="L169" s="127"/>
      <c r="M169" s="132"/>
      <c r="P169" s="133">
        <f>P170</f>
        <v>0</v>
      </c>
      <c r="R169" s="133">
        <f>R170</f>
        <v>0</v>
      </c>
      <c r="T169" s="134">
        <f>T170</f>
        <v>0</v>
      </c>
      <c r="AR169" s="128" t="s">
        <v>83</v>
      </c>
      <c r="AT169" s="135" t="s">
        <v>74</v>
      </c>
      <c r="AU169" s="135" t="s">
        <v>75</v>
      </c>
      <c r="AY169" s="128" t="s">
        <v>145</v>
      </c>
      <c r="BK169" s="136">
        <f>BK170</f>
        <v>0</v>
      </c>
    </row>
    <row r="170" spans="2:65" s="1" customFormat="1" ht="49.15" customHeight="1">
      <c r="B170" s="32"/>
      <c r="C170" s="139" t="s">
        <v>703</v>
      </c>
      <c r="D170" s="139" t="s">
        <v>148</v>
      </c>
      <c r="E170" s="140" t="s">
        <v>2575</v>
      </c>
      <c r="F170" s="141" t="s">
        <v>2576</v>
      </c>
      <c r="G170" s="142" t="s">
        <v>2171</v>
      </c>
      <c r="H170" s="143">
        <v>42</v>
      </c>
      <c r="I170" s="144"/>
      <c r="J170" s="145">
        <f>ROUND(I170*H170,2)</f>
        <v>0</v>
      </c>
      <c r="K170" s="146"/>
      <c r="L170" s="32"/>
      <c r="M170" s="201" t="s">
        <v>1</v>
      </c>
      <c r="N170" s="202" t="s">
        <v>41</v>
      </c>
      <c r="O170" s="198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AR170" s="151" t="s">
        <v>152</v>
      </c>
      <c r="AT170" s="151" t="s">
        <v>148</v>
      </c>
      <c r="AU170" s="151" t="s">
        <v>83</v>
      </c>
      <c r="AY170" s="17" t="s">
        <v>145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7" t="s">
        <v>153</v>
      </c>
      <c r="BK170" s="152">
        <f>ROUND(I170*H170,2)</f>
        <v>0</v>
      </c>
      <c r="BL170" s="17" t="s">
        <v>152</v>
      </c>
      <c r="BM170" s="151" t="s">
        <v>1095</v>
      </c>
    </row>
    <row r="171" spans="2:65" s="1" customFormat="1" ht="6.95" customHeight="1"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32"/>
    </row>
  </sheetData>
  <sheetProtection algorithmName="SHA-512" hashValue="9x+se8GVfUVoWqGueTGSHrhULIwW0LYIFI+Nz+T9zH0ahNybxlpMKd+WjAw5reYYOndMqipYGpzC+Pvqq+3rRA==" saltValue="QxqeVmnSAq7tHyLNhxZQUbFzlshz1NDmTSYrPAf6eVMPeH6en6/dNb5jSE4p5IphVdKIuTMBYLKuCNlNxdzJrg==" spinCount="100000" sheet="1" objects="1" scenarios="1" formatColumns="0" formatRows="0" autoFilter="0"/>
  <autoFilter ref="C121:K170" xr:uid="{00000000-0009-0000-0000-000007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69"/>
  <sheetViews>
    <sheetView showGridLines="0" topLeftCell="A116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4.95" customHeight="1">
      <c r="B4" s="20"/>
      <c r="D4" s="21" t="s">
        <v>106</v>
      </c>
      <c r="L4" s="20"/>
      <c r="M4" s="91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45" t="str">
        <f>'Rekapitulácia stavby'!K6</f>
        <v>Rekonštrukcia ubytovacích kapacít - ŠDĽŠ, blok C, Študentská 17, TU vo Zvolene</v>
      </c>
      <c r="F7" s="246"/>
      <c r="G7" s="246"/>
      <c r="H7" s="24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35" t="s">
        <v>2577</v>
      </c>
      <c r="F9" s="244"/>
      <c r="G9" s="244"/>
      <c r="H9" s="24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5" t="str">
        <f>'Rekapitulácia stavby'!AN8</f>
        <v>31. 1. 2024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24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47" t="str">
        <f>'Rekapitulácia stavby'!E14</f>
        <v>Vyplň údaj</v>
      </c>
      <c r="F18" s="217"/>
      <c r="G18" s="217"/>
      <c r="H18" s="217"/>
      <c r="I18" s="27" t="s">
        <v>26</v>
      </c>
      <c r="J18" s="28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5" t="str">
        <f>IF('Rekapitulácia stavby'!E20="","",'Rekapitulácia stavby'!E20)</f>
        <v>Ing. Dušan Kozák</v>
      </c>
      <c r="I24" s="27" t="s">
        <v>26</v>
      </c>
      <c r="J24" s="25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92"/>
      <c r="E27" s="221" t="s">
        <v>1</v>
      </c>
      <c r="F27" s="221"/>
      <c r="G27" s="221"/>
      <c r="H27" s="221"/>
      <c r="L27" s="9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93" t="s">
        <v>35</v>
      </c>
      <c r="J30" s="69">
        <f>ROUND(J122, 2)</f>
        <v>0</v>
      </c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8" t="s">
        <v>39</v>
      </c>
      <c r="E33" s="37" t="s">
        <v>40</v>
      </c>
      <c r="F33" s="94">
        <f>ROUND((SUM(BE122:BE168)),  2)</f>
        <v>0</v>
      </c>
      <c r="G33" s="95"/>
      <c r="H33" s="95"/>
      <c r="I33" s="96">
        <v>0.2</v>
      </c>
      <c r="J33" s="94">
        <f>ROUND(((SUM(BE122:BE168))*I33),  2)</f>
        <v>0</v>
      </c>
      <c r="L33" s="32"/>
    </row>
    <row r="34" spans="2:12" s="1" customFormat="1" ht="14.45" customHeight="1">
      <c r="B34" s="32"/>
      <c r="E34" s="37" t="s">
        <v>41</v>
      </c>
      <c r="F34" s="94">
        <f>ROUND((SUM(BF122:BF168)),  2)</f>
        <v>0</v>
      </c>
      <c r="G34" s="95"/>
      <c r="H34" s="95"/>
      <c r="I34" s="96">
        <v>0.2</v>
      </c>
      <c r="J34" s="94">
        <f>ROUND(((SUM(BF122:BF168))*I34),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7">
        <f>ROUND((SUM(BG122:BG168)),  2)</f>
        <v>0</v>
      </c>
      <c r="I35" s="98">
        <v>0.2</v>
      </c>
      <c r="J35" s="9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7">
        <f>ROUND((SUM(BH122:BH168)),  2)</f>
        <v>0</v>
      </c>
      <c r="I36" s="98">
        <v>0.2</v>
      </c>
      <c r="J36" s="97">
        <f>0</f>
        <v>0</v>
      </c>
      <c r="L36" s="32"/>
    </row>
    <row r="37" spans="2:12" s="1" customFormat="1" ht="14.45" hidden="1" customHeight="1">
      <c r="B37" s="32"/>
      <c r="E37" s="37" t="s">
        <v>44</v>
      </c>
      <c r="F37" s="94">
        <f>ROUND((SUM(BI122:BI168)),  2)</f>
        <v>0</v>
      </c>
      <c r="G37" s="95"/>
      <c r="H37" s="95"/>
      <c r="I37" s="96">
        <v>0</v>
      </c>
      <c r="J37" s="94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9"/>
      <c r="D39" s="100" t="s">
        <v>45</v>
      </c>
      <c r="E39" s="60"/>
      <c r="F39" s="60"/>
      <c r="G39" s="101" t="s">
        <v>46</v>
      </c>
      <c r="H39" s="102" t="s">
        <v>47</v>
      </c>
      <c r="I39" s="60"/>
      <c r="J39" s="103">
        <f>SUM(J30:J37)</f>
        <v>0</v>
      </c>
      <c r="K39" s="10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50</v>
      </c>
      <c r="E61" s="34"/>
      <c r="F61" s="105" t="s">
        <v>51</v>
      </c>
      <c r="G61" s="46" t="s">
        <v>50</v>
      </c>
      <c r="H61" s="34"/>
      <c r="I61" s="34"/>
      <c r="J61" s="10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52</v>
      </c>
      <c r="E65" s="45"/>
      <c r="F65" s="45"/>
      <c r="G65" s="44" t="s">
        <v>53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50</v>
      </c>
      <c r="E76" s="34"/>
      <c r="F76" s="105" t="s">
        <v>51</v>
      </c>
      <c r="G76" s="46" t="s">
        <v>50</v>
      </c>
      <c r="H76" s="34"/>
      <c r="I76" s="34"/>
      <c r="J76" s="106" t="s">
        <v>51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21" t="s">
        <v>109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26.25" customHeight="1">
      <c r="B85" s="32"/>
      <c r="E85" s="245" t="str">
        <f>E7</f>
        <v>Rekonštrukcia ubytovacích kapacít - ŠDĽŠ, blok C, Študentská 17, TU vo Zvolene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35" t="str">
        <f>E9</f>
        <v>SO 08 - HSP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Zvolen</v>
      </c>
      <c r="I89" s="27" t="s">
        <v>21</v>
      </c>
      <c r="J89" s="55" t="str">
        <f>IF(J12="","",J12)</f>
        <v>31. 1. 2024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23</v>
      </c>
      <c r="F91" s="25" t="str">
        <f>E15</f>
        <v>Technická univerzita vo Zvolene</v>
      </c>
      <c r="I91" s="27" t="s">
        <v>29</v>
      </c>
      <c r="J91" s="30" t="str">
        <f>E21</f>
        <v>Ing. arch. Richard Halama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Dušan Kozák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7" t="s">
        <v>110</v>
      </c>
      <c r="D94" s="99"/>
      <c r="E94" s="99"/>
      <c r="F94" s="99"/>
      <c r="G94" s="99"/>
      <c r="H94" s="99"/>
      <c r="I94" s="99"/>
      <c r="J94" s="108" t="s">
        <v>111</v>
      </c>
      <c r="K94" s="9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9" t="s">
        <v>112</v>
      </c>
      <c r="J96" s="69">
        <f>J122</f>
        <v>0</v>
      </c>
      <c r="L96" s="32"/>
      <c r="AU96" s="17" t="s">
        <v>113</v>
      </c>
    </row>
    <row r="97" spans="2:12" s="8" customFormat="1" ht="24.95" customHeight="1">
      <c r="B97" s="110"/>
      <c r="D97" s="111" t="s">
        <v>2578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2:12" s="8" customFormat="1" ht="24.95" customHeight="1">
      <c r="B98" s="110"/>
      <c r="D98" s="111" t="s">
        <v>2579</v>
      </c>
      <c r="E98" s="112"/>
      <c r="F98" s="112"/>
      <c r="G98" s="112"/>
      <c r="H98" s="112"/>
      <c r="I98" s="112"/>
      <c r="J98" s="113">
        <f>J124</f>
        <v>0</v>
      </c>
      <c r="L98" s="110"/>
    </row>
    <row r="99" spans="2:12" s="8" customFormat="1" ht="24.95" customHeight="1">
      <c r="B99" s="110"/>
      <c r="D99" s="111" t="s">
        <v>2580</v>
      </c>
      <c r="E99" s="112"/>
      <c r="F99" s="112"/>
      <c r="G99" s="112"/>
      <c r="H99" s="112"/>
      <c r="I99" s="112"/>
      <c r="J99" s="113">
        <f>J132</f>
        <v>0</v>
      </c>
      <c r="L99" s="110"/>
    </row>
    <row r="100" spans="2:12" s="8" customFormat="1" ht="24.95" customHeight="1">
      <c r="B100" s="110"/>
      <c r="D100" s="111" t="s">
        <v>2581</v>
      </c>
      <c r="E100" s="112"/>
      <c r="F100" s="112"/>
      <c r="G100" s="112"/>
      <c r="H100" s="112"/>
      <c r="I100" s="112"/>
      <c r="J100" s="113">
        <f>J153</f>
        <v>0</v>
      </c>
      <c r="L100" s="110"/>
    </row>
    <row r="101" spans="2:12" s="8" customFormat="1" ht="24.95" customHeight="1">
      <c r="B101" s="110"/>
      <c r="D101" s="111" t="s">
        <v>2480</v>
      </c>
      <c r="E101" s="112"/>
      <c r="F101" s="112"/>
      <c r="G101" s="112"/>
      <c r="H101" s="112"/>
      <c r="I101" s="112"/>
      <c r="J101" s="113">
        <f>J164</f>
        <v>0</v>
      </c>
      <c r="L101" s="110"/>
    </row>
    <row r="102" spans="2:12" s="8" customFormat="1" ht="24.95" customHeight="1">
      <c r="B102" s="110"/>
      <c r="D102" s="111" t="s">
        <v>2582</v>
      </c>
      <c r="E102" s="112"/>
      <c r="F102" s="112"/>
      <c r="G102" s="112"/>
      <c r="H102" s="112"/>
      <c r="I102" s="112"/>
      <c r="J102" s="113">
        <f>J167</f>
        <v>0</v>
      </c>
      <c r="L102" s="110"/>
    </row>
    <row r="103" spans="2:12" s="1" customFormat="1" ht="21.75" customHeight="1">
      <c r="B103" s="32"/>
      <c r="L103" s="32"/>
    </row>
    <row r="104" spans="2:12" s="1" customFormat="1" ht="6.95" customHeight="1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32"/>
    </row>
    <row r="108" spans="2:12" s="1" customFormat="1" ht="6.95" customHeight="1"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32"/>
    </row>
    <row r="109" spans="2:12" s="1" customFormat="1" ht="24.95" customHeight="1">
      <c r="B109" s="32"/>
      <c r="C109" s="21" t="s">
        <v>131</v>
      </c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15</v>
      </c>
      <c r="L111" s="32"/>
    </row>
    <row r="112" spans="2:12" s="1" customFormat="1" ht="26.25" customHeight="1">
      <c r="B112" s="32"/>
      <c r="E112" s="245" t="str">
        <f>E7</f>
        <v>Rekonštrukcia ubytovacích kapacít - ŠDĽŠ, blok C, Študentská 17, TU vo Zvolene</v>
      </c>
      <c r="F112" s="246"/>
      <c r="G112" s="246"/>
      <c r="H112" s="246"/>
      <c r="L112" s="32"/>
    </row>
    <row r="113" spans="2:65" s="1" customFormat="1" ht="12" customHeight="1">
      <c r="B113" s="32"/>
      <c r="C113" s="27" t="s">
        <v>107</v>
      </c>
      <c r="L113" s="32"/>
    </row>
    <row r="114" spans="2:65" s="1" customFormat="1" ht="16.5" customHeight="1">
      <c r="B114" s="32"/>
      <c r="E114" s="235" t="str">
        <f>E9</f>
        <v>SO 08 - HSP</v>
      </c>
      <c r="F114" s="244"/>
      <c r="G114" s="244"/>
      <c r="H114" s="244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19</v>
      </c>
      <c r="F116" s="25" t="str">
        <f>F12</f>
        <v>Zvolen</v>
      </c>
      <c r="I116" s="27" t="s">
        <v>21</v>
      </c>
      <c r="J116" s="55" t="str">
        <f>IF(J12="","",J12)</f>
        <v>31. 1. 2024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23</v>
      </c>
      <c r="F118" s="25" t="str">
        <f>E15</f>
        <v>Technická univerzita vo Zvolene</v>
      </c>
      <c r="I118" s="27" t="s">
        <v>29</v>
      </c>
      <c r="J118" s="30" t="str">
        <f>E21</f>
        <v>Ing. arch. Richard Halama</v>
      </c>
      <c r="L118" s="32"/>
    </row>
    <row r="119" spans="2:65" s="1" customFormat="1" ht="15.2" customHeight="1">
      <c r="B119" s="32"/>
      <c r="C119" s="27" t="s">
        <v>27</v>
      </c>
      <c r="F119" s="25" t="str">
        <f>IF(E18="","",E18)</f>
        <v>Vyplň údaj</v>
      </c>
      <c r="I119" s="27" t="s">
        <v>32</v>
      </c>
      <c r="J119" s="30" t="str">
        <f>E24</f>
        <v>Ing. Dušan Kozák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8"/>
      <c r="C121" s="119" t="s">
        <v>132</v>
      </c>
      <c r="D121" s="120" t="s">
        <v>60</v>
      </c>
      <c r="E121" s="120" t="s">
        <v>56</v>
      </c>
      <c r="F121" s="120" t="s">
        <v>57</v>
      </c>
      <c r="G121" s="120" t="s">
        <v>133</v>
      </c>
      <c r="H121" s="120" t="s">
        <v>134</v>
      </c>
      <c r="I121" s="120" t="s">
        <v>135</v>
      </c>
      <c r="J121" s="121" t="s">
        <v>111</v>
      </c>
      <c r="K121" s="122" t="s">
        <v>136</v>
      </c>
      <c r="L121" s="118"/>
      <c r="M121" s="62" t="s">
        <v>1</v>
      </c>
      <c r="N121" s="63" t="s">
        <v>39</v>
      </c>
      <c r="O121" s="63" t="s">
        <v>137</v>
      </c>
      <c r="P121" s="63" t="s">
        <v>138</v>
      </c>
      <c r="Q121" s="63" t="s">
        <v>139</v>
      </c>
      <c r="R121" s="63" t="s">
        <v>140</v>
      </c>
      <c r="S121" s="63" t="s">
        <v>141</v>
      </c>
      <c r="T121" s="64" t="s">
        <v>142</v>
      </c>
    </row>
    <row r="122" spans="2:65" s="1" customFormat="1" ht="22.9" customHeight="1">
      <c r="B122" s="32"/>
      <c r="C122" s="67" t="s">
        <v>112</v>
      </c>
      <c r="J122" s="123">
        <f>BK122</f>
        <v>0</v>
      </c>
      <c r="L122" s="32"/>
      <c r="M122" s="65"/>
      <c r="N122" s="56"/>
      <c r="O122" s="56"/>
      <c r="P122" s="124">
        <f>P123+P124+P132+P153+P164+P167</f>
        <v>0</v>
      </c>
      <c r="Q122" s="56"/>
      <c r="R122" s="124">
        <f>R123+R124+R132+R153+R164+R167</f>
        <v>0</v>
      </c>
      <c r="S122" s="56"/>
      <c r="T122" s="125">
        <f>T123+T124+T132+T153+T164+T167</f>
        <v>0</v>
      </c>
      <c r="AT122" s="17" t="s">
        <v>74</v>
      </c>
      <c r="AU122" s="17" t="s">
        <v>113</v>
      </c>
      <c r="BK122" s="126">
        <f>BK123+BK124+BK132+BK153+BK164+BK167</f>
        <v>0</v>
      </c>
    </row>
    <row r="123" spans="2:65" s="11" customFormat="1" ht="25.9" customHeight="1">
      <c r="B123" s="127"/>
      <c r="D123" s="128" t="s">
        <v>74</v>
      </c>
      <c r="E123" s="129" t="s">
        <v>1653</v>
      </c>
      <c r="F123" s="129" t="s">
        <v>2583</v>
      </c>
      <c r="I123" s="130"/>
      <c r="J123" s="131">
        <f>BK123</f>
        <v>0</v>
      </c>
      <c r="L123" s="127"/>
      <c r="M123" s="132"/>
      <c r="P123" s="133">
        <v>0</v>
      </c>
      <c r="R123" s="133">
        <v>0</v>
      </c>
      <c r="T123" s="134">
        <v>0</v>
      </c>
      <c r="AR123" s="128" t="s">
        <v>83</v>
      </c>
      <c r="AT123" s="135" t="s">
        <v>74</v>
      </c>
      <c r="AU123" s="135" t="s">
        <v>75</v>
      </c>
      <c r="AY123" s="128" t="s">
        <v>145</v>
      </c>
      <c r="BK123" s="136">
        <v>0</v>
      </c>
    </row>
    <row r="124" spans="2:65" s="11" customFormat="1" ht="25.9" customHeight="1">
      <c r="B124" s="127"/>
      <c r="D124" s="128" t="s">
        <v>74</v>
      </c>
      <c r="E124" s="129" t="s">
        <v>2584</v>
      </c>
      <c r="F124" s="129" t="s">
        <v>2484</v>
      </c>
      <c r="I124" s="130"/>
      <c r="J124" s="131">
        <f>BK124</f>
        <v>0</v>
      </c>
      <c r="L124" s="127"/>
      <c r="M124" s="132"/>
      <c r="P124" s="133">
        <f>SUM(P125:P131)</f>
        <v>0</v>
      </c>
      <c r="R124" s="133">
        <f>SUM(R125:R131)</f>
        <v>0</v>
      </c>
      <c r="T124" s="134">
        <f>SUM(T125:T131)</f>
        <v>0</v>
      </c>
      <c r="AR124" s="128" t="s">
        <v>83</v>
      </c>
      <c r="AT124" s="135" t="s">
        <v>74</v>
      </c>
      <c r="AU124" s="135" t="s">
        <v>75</v>
      </c>
      <c r="AY124" s="128" t="s">
        <v>145</v>
      </c>
      <c r="BK124" s="136">
        <f>SUM(BK125:BK131)</f>
        <v>0</v>
      </c>
    </row>
    <row r="125" spans="2:65" s="1" customFormat="1" ht="24.2" customHeight="1">
      <c r="B125" s="32"/>
      <c r="C125" s="181" t="s">
        <v>83</v>
      </c>
      <c r="D125" s="181" t="s">
        <v>435</v>
      </c>
      <c r="E125" s="182" t="s">
        <v>2585</v>
      </c>
      <c r="F125" s="183" t="s">
        <v>2586</v>
      </c>
      <c r="G125" s="184" t="s">
        <v>162</v>
      </c>
      <c r="H125" s="185">
        <v>1</v>
      </c>
      <c r="I125" s="186"/>
      <c r="J125" s="187">
        <f t="shared" ref="J125:J131" si="0">ROUND(I125*H125,2)</f>
        <v>0</v>
      </c>
      <c r="K125" s="188"/>
      <c r="L125" s="189"/>
      <c r="M125" s="190" t="s">
        <v>1</v>
      </c>
      <c r="N125" s="191" t="s">
        <v>41</v>
      </c>
      <c r="P125" s="149">
        <f t="shared" ref="P125:P131" si="1">O125*H125</f>
        <v>0</v>
      </c>
      <c r="Q125" s="149">
        <v>0</v>
      </c>
      <c r="R125" s="149">
        <f t="shared" ref="R125:R131" si="2">Q125*H125</f>
        <v>0</v>
      </c>
      <c r="S125" s="149">
        <v>0</v>
      </c>
      <c r="T125" s="150">
        <f t="shared" ref="T125:T131" si="3">S125*H125</f>
        <v>0</v>
      </c>
      <c r="AR125" s="151" t="s">
        <v>201</v>
      </c>
      <c r="AT125" s="151" t="s">
        <v>435</v>
      </c>
      <c r="AU125" s="151" t="s">
        <v>83</v>
      </c>
      <c r="AY125" s="17" t="s">
        <v>145</v>
      </c>
      <c r="BE125" s="152">
        <f t="shared" ref="BE125:BE131" si="4">IF(N125="základná",J125,0)</f>
        <v>0</v>
      </c>
      <c r="BF125" s="152">
        <f t="shared" ref="BF125:BF131" si="5">IF(N125="znížená",J125,0)</f>
        <v>0</v>
      </c>
      <c r="BG125" s="152">
        <f t="shared" ref="BG125:BG131" si="6">IF(N125="zákl. prenesená",J125,0)</f>
        <v>0</v>
      </c>
      <c r="BH125" s="152">
        <f t="shared" ref="BH125:BH131" si="7">IF(N125="zníž. prenesená",J125,0)</f>
        <v>0</v>
      </c>
      <c r="BI125" s="152">
        <f t="shared" ref="BI125:BI131" si="8">IF(N125="nulová",J125,0)</f>
        <v>0</v>
      </c>
      <c r="BJ125" s="17" t="s">
        <v>153</v>
      </c>
      <c r="BK125" s="152">
        <f t="shared" ref="BK125:BK131" si="9">ROUND(I125*H125,2)</f>
        <v>0</v>
      </c>
      <c r="BL125" s="17" t="s">
        <v>152</v>
      </c>
      <c r="BM125" s="151" t="s">
        <v>153</v>
      </c>
    </row>
    <row r="126" spans="2:65" s="1" customFormat="1" ht="16.5" customHeight="1">
      <c r="B126" s="32"/>
      <c r="C126" s="181" t="s">
        <v>153</v>
      </c>
      <c r="D126" s="181" t="s">
        <v>435</v>
      </c>
      <c r="E126" s="182" t="s">
        <v>2587</v>
      </c>
      <c r="F126" s="183" t="s">
        <v>2588</v>
      </c>
      <c r="G126" s="184" t="s">
        <v>162</v>
      </c>
      <c r="H126" s="185">
        <v>2</v>
      </c>
      <c r="I126" s="186"/>
      <c r="J126" s="187">
        <f t="shared" si="0"/>
        <v>0</v>
      </c>
      <c r="K126" s="188"/>
      <c r="L126" s="189"/>
      <c r="M126" s="190" t="s">
        <v>1</v>
      </c>
      <c r="N126" s="191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201</v>
      </c>
      <c r="AT126" s="151" t="s">
        <v>435</v>
      </c>
      <c r="AU126" s="151" t="s">
        <v>83</v>
      </c>
      <c r="AY126" s="17" t="s">
        <v>145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7" t="s">
        <v>153</v>
      </c>
      <c r="BK126" s="152">
        <f t="shared" si="9"/>
        <v>0</v>
      </c>
      <c r="BL126" s="17" t="s">
        <v>152</v>
      </c>
      <c r="BM126" s="151" t="s">
        <v>152</v>
      </c>
    </row>
    <row r="127" spans="2:65" s="1" customFormat="1" ht="24.2" customHeight="1">
      <c r="B127" s="32"/>
      <c r="C127" s="181" t="s">
        <v>146</v>
      </c>
      <c r="D127" s="181" t="s">
        <v>435</v>
      </c>
      <c r="E127" s="182" t="s">
        <v>2589</v>
      </c>
      <c r="F127" s="183" t="s">
        <v>2590</v>
      </c>
      <c r="G127" s="184" t="s">
        <v>162</v>
      </c>
      <c r="H127" s="185">
        <v>1</v>
      </c>
      <c r="I127" s="186"/>
      <c r="J127" s="187">
        <f t="shared" si="0"/>
        <v>0</v>
      </c>
      <c r="K127" s="188"/>
      <c r="L127" s="189"/>
      <c r="M127" s="190" t="s">
        <v>1</v>
      </c>
      <c r="N127" s="191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201</v>
      </c>
      <c r="AT127" s="151" t="s">
        <v>435</v>
      </c>
      <c r="AU127" s="151" t="s">
        <v>83</v>
      </c>
      <c r="AY127" s="17" t="s">
        <v>145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7" t="s">
        <v>153</v>
      </c>
      <c r="BK127" s="152">
        <f t="shared" si="9"/>
        <v>0</v>
      </c>
      <c r="BL127" s="17" t="s">
        <v>152</v>
      </c>
      <c r="BM127" s="151" t="s">
        <v>185</v>
      </c>
    </row>
    <row r="128" spans="2:65" s="1" customFormat="1" ht="21.75" customHeight="1">
      <c r="B128" s="32"/>
      <c r="C128" s="181" t="s">
        <v>152</v>
      </c>
      <c r="D128" s="181" t="s">
        <v>435</v>
      </c>
      <c r="E128" s="182" t="s">
        <v>2487</v>
      </c>
      <c r="F128" s="183" t="s">
        <v>2488</v>
      </c>
      <c r="G128" s="184" t="s">
        <v>162</v>
      </c>
      <c r="H128" s="185">
        <v>2</v>
      </c>
      <c r="I128" s="186"/>
      <c r="J128" s="187">
        <f t="shared" si="0"/>
        <v>0</v>
      </c>
      <c r="K128" s="188"/>
      <c r="L128" s="189"/>
      <c r="M128" s="190" t="s">
        <v>1</v>
      </c>
      <c r="N128" s="191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201</v>
      </c>
      <c r="AT128" s="151" t="s">
        <v>435</v>
      </c>
      <c r="AU128" s="151" t="s">
        <v>83</v>
      </c>
      <c r="AY128" s="17" t="s">
        <v>145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153</v>
      </c>
      <c r="BK128" s="152">
        <f t="shared" si="9"/>
        <v>0</v>
      </c>
      <c r="BL128" s="17" t="s">
        <v>152</v>
      </c>
      <c r="BM128" s="151" t="s">
        <v>201</v>
      </c>
    </row>
    <row r="129" spans="2:65" s="1" customFormat="1" ht="21.75" customHeight="1">
      <c r="B129" s="32"/>
      <c r="C129" s="181" t="s">
        <v>178</v>
      </c>
      <c r="D129" s="181" t="s">
        <v>435</v>
      </c>
      <c r="E129" s="182" t="s">
        <v>2591</v>
      </c>
      <c r="F129" s="183" t="s">
        <v>2592</v>
      </c>
      <c r="G129" s="184" t="s">
        <v>162</v>
      </c>
      <c r="H129" s="185">
        <v>2</v>
      </c>
      <c r="I129" s="186"/>
      <c r="J129" s="187">
        <f t="shared" si="0"/>
        <v>0</v>
      </c>
      <c r="K129" s="188"/>
      <c r="L129" s="189"/>
      <c r="M129" s="190" t="s">
        <v>1</v>
      </c>
      <c r="N129" s="191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201</v>
      </c>
      <c r="AT129" s="151" t="s">
        <v>435</v>
      </c>
      <c r="AU129" s="151" t="s">
        <v>83</v>
      </c>
      <c r="AY129" s="17" t="s">
        <v>145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153</v>
      </c>
      <c r="BK129" s="152">
        <f t="shared" si="9"/>
        <v>0</v>
      </c>
      <c r="BL129" s="17" t="s">
        <v>152</v>
      </c>
      <c r="BM129" s="151" t="s">
        <v>228</v>
      </c>
    </row>
    <row r="130" spans="2:65" s="1" customFormat="1" ht="24.2" customHeight="1">
      <c r="B130" s="32"/>
      <c r="C130" s="181" t="s">
        <v>185</v>
      </c>
      <c r="D130" s="181" t="s">
        <v>435</v>
      </c>
      <c r="E130" s="182" t="s">
        <v>2593</v>
      </c>
      <c r="F130" s="183" t="s">
        <v>2594</v>
      </c>
      <c r="G130" s="184" t="s">
        <v>162</v>
      </c>
      <c r="H130" s="185">
        <v>28</v>
      </c>
      <c r="I130" s="186"/>
      <c r="J130" s="187">
        <f t="shared" si="0"/>
        <v>0</v>
      </c>
      <c r="K130" s="188"/>
      <c r="L130" s="189"/>
      <c r="M130" s="190" t="s">
        <v>1</v>
      </c>
      <c r="N130" s="191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201</v>
      </c>
      <c r="AT130" s="151" t="s">
        <v>435</v>
      </c>
      <c r="AU130" s="151" t="s">
        <v>83</v>
      </c>
      <c r="AY130" s="17" t="s">
        <v>145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153</v>
      </c>
      <c r="BK130" s="152">
        <f t="shared" si="9"/>
        <v>0</v>
      </c>
      <c r="BL130" s="17" t="s">
        <v>152</v>
      </c>
      <c r="BM130" s="151" t="s">
        <v>243</v>
      </c>
    </row>
    <row r="131" spans="2:65" s="1" customFormat="1" ht="24.2" customHeight="1">
      <c r="B131" s="32"/>
      <c r="C131" s="181" t="s">
        <v>194</v>
      </c>
      <c r="D131" s="181" t="s">
        <v>435</v>
      </c>
      <c r="E131" s="182" t="s">
        <v>2595</v>
      </c>
      <c r="F131" s="183" t="s">
        <v>2596</v>
      </c>
      <c r="G131" s="184" t="s">
        <v>162</v>
      </c>
      <c r="H131" s="185">
        <v>122</v>
      </c>
      <c r="I131" s="186"/>
      <c r="J131" s="187">
        <f t="shared" si="0"/>
        <v>0</v>
      </c>
      <c r="K131" s="188"/>
      <c r="L131" s="189"/>
      <c r="M131" s="190" t="s">
        <v>1</v>
      </c>
      <c r="N131" s="191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201</v>
      </c>
      <c r="AT131" s="151" t="s">
        <v>435</v>
      </c>
      <c r="AU131" s="151" t="s">
        <v>83</v>
      </c>
      <c r="AY131" s="17" t="s">
        <v>145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153</v>
      </c>
      <c r="BK131" s="152">
        <f t="shared" si="9"/>
        <v>0</v>
      </c>
      <c r="BL131" s="17" t="s">
        <v>152</v>
      </c>
      <c r="BM131" s="151" t="s">
        <v>272</v>
      </c>
    </row>
    <row r="132" spans="2:65" s="11" customFormat="1" ht="25.9" customHeight="1">
      <c r="B132" s="127"/>
      <c r="D132" s="128" t="s">
        <v>74</v>
      </c>
      <c r="E132" s="129" t="s">
        <v>2597</v>
      </c>
      <c r="F132" s="129" t="s">
        <v>2598</v>
      </c>
      <c r="I132" s="130"/>
      <c r="J132" s="131">
        <f>BK132</f>
        <v>0</v>
      </c>
      <c r="L132" s="127"/>
      <c r="M132" s="132"/>
      <c r="P132" s="133">
        <f>SUM(P133:P152)</f>
        <v>0</v>
      </c>
      <c r="R132" s="133">
        <f>SUM(R133:R152)</f>
        <v>0</v>
      </c>
      <c r="T132" s="134">
        <f>SUM(T133:T152)</f>
        <v>0</v>
      </c>
      <c r="AR132" s="128" t="s">
        <v>83</v>
      </c>
      <c r="AT132" s="135" t="s">
        <v>74</v>
      </c>
      <c r="AU132" s="135" t="s">
        <v>75</v>
      </c>
      <c r="AY132" s="128" t="s">
        <v>145</v>
      </c>
      <c r="BK132" s="136">
        <f>SUM(BK133:BK152)</f>
        <v>0</v>
      </c>
    </row>
    <row r="133" spans="2:65" s="1" customFormat="1" ht="49.15" customHeight="1">
      <c r="B133" s="32"/>
      <c r="C133" s="139" t="s">
        <v>201</v>
      </c>
      <c r="D133" s="139" t="s">
        <v>148</v>
      </c>
      <c r="E133" s="140" t="s">
        <v>2599</v>
      </c>
      <c r="F133" s="141" t="s">
        <v>2600</v>
      </c>
      <c r="G133" s="142" t="s">
        <v>2511</v>
      </c>
      <c r="H133" s="143">
        <v>1</v>
      </c>
      <c r="I133" s="144"/>
      <c r="J133" s="145">
        <f t="shared" ref="J133:J152" si="10">ROUND(I133*H133,2)</f>
        <v>0</v>
      </c>
      <c r="K133" s="146"/>
      <c r="L133" s="32"/>
      <c r="M133" s="147" t="s">
        <v>1</v>
      </c>
      <c r="N133" s="148" t="s">
        <v>41</v>
      </c>
      <c r="P133" s="149">
        <f t="shared" ref="P133:P152" si="11">O133*H133</f>
        <v>0</v>
      </c>
      <c r="Q133" s="149">
        <v>0</v>
      </c>
      <c r="R133" s="149">
        <f t="shared" ref="R133:R152" si="12">Q133*H133</f>
        <v>0</v>
      </c>
      <c r="S133" s="149">
        <v>0</v>
      </c>
      <c r="T133" s="150">
        <f t="shared" ref="T133:T152" si="13">S133*H133</f>
        <v>0</v>
      </c>
      <c r="AR133" s="151" t="s">
        <v>152</v>
      </c>
      <c r="AT133" s="151" t="s">
        <v>148</v>
      </c>
      <c r="AU133" s="151" t="s">
        <v>83</v>
      </c>
      <c r="AY133" s="17" t="s">
        <v>145</v>
      </c>
      <c r="BE133" s="152">
        <f t="shared" ref="BE133:BE152" si="14">IF(N133="základná",J133,0)</f>
        <v>0</v>
      </c>
      <c r="BF133" s="152">
        <f t="shared" ref="BF133:BF152" si="15">IF(N133="znížená",J133,0)</f>
        <v>0</v>
      </c>
      <c r="BG133" s="152">
        <f t="shared" ref="BG133:BG152" si="16">IF(N133="zákl. prenesená",J133,0)</f>
        <v>0</v>
      </c>
      <c r="BH133" s="152">
        <f t="shared" ref="BH133:BH152" si="17">IF(N133="zníž. prenesená",J133,0)</f>
        <v>0</v>
      </c>
      <c r="BI133" s="152">
        <f t="shared" ref="BI133:BI152" si="18">IF(N133="nulová",J133,0)</f>
        <v>0</v>
      </c>
      <c r="BJ133" s="17" t="s">
        <v>153</v>
      </c>
      <c r="BK133" s="152">
        <f t="shared" ref="BK133:BK152" si="19">ROUND(I133*H133,2)</f>
        <v>0</v>
      </c>
      <c r="BL133" s="17" t="s">
        <v>152</v>
      </c>
      <c r="BM133" s="151" t="s">
        <v>287</v>
      </c>
    </row>
    <row r="134" spans="2:65" s="1" customFormat="1" ht="24.2" customHeight="1">
      <c r="B134" s="32"/>
      <c r="C134" s="139" t="s">
        <v>208</v>
      </c>
      <c r="D134" s="139" t="s">
        <v>148</v>
      </c>
      <c r="E134" s="140" t="s">
        <v>2601</v>
      </c>
      <c r="F134" s="141" t="s">
        <v>2602</v>
      </c>
      <c r="G134" s="142" t="s">
        <v>162</v>
      </c>
      <c r="H134" s="143">
        <v>1</v>
      </c>
      <c r="I134" s="144"/>
      <c r="J134" s="145">
        <f t="shared" si="10"/>
        <v>0</v>
      </c>
      <c r="K134" s="146"/>
      <c r="L134" s="32"/>
      <c r="M134" s="147" t="s">
        <v>1</v>
      </c>
      <c r="N134" s="148" t="s">
        <v>41</v>
      </c>
      <c r="P134" s="149">
        <f t="shared" si="11"/>
        <v>0</v>
      </c>
      <c r="Q134" s="149">
        <v>0</v>
      </c>
      <c r="R134" s="149">
        <f t="shared" si="12"/>
        <v>0</v>
      </c>
      <c r="S134" s="149">
        <v>0</v>
      </c>
      <c r="T134" s="150">
        <f t="shared" si="13"/>
        <v>0</v>
      </c>
      <c r="AR134" s="151" t="s">
        <v>152</v>
      </c>
      <c r="AT134" s="151" t="s">
        <v>148</v>
      </c>
      <c r="AU134" s="151" t="s">
        <v>83</v>
      </c>
      <c r="AY134" s="17" t="s">
        <v>145</v>
      </c>
      <c r="BE134" s="152">
        <f t="shared" si="14"/>
        <v>0</v>
      </c>
      <c r="BF134" s="152">
        <f t="shared" si="15"/>
        <v>0</v>
      </c>
      <c r="BG134" s="152">
        <f t="shared" si="16"/>
        <v>0</v>
      </c>
      <c r="BH134" s="152">
        <f t="shared" si="17"/>
        <v>0</v>
      </c>
      <c r="BI134" s="152">
        <f t="shared" si="18"/>
        <v>0</v>
      </c>
      <c r="BJ134" s="17" t="s">
        <v>153</v>
      </c>
      <c r="BK134" s="152">
        <f t="shared" si="19"/>
        <v>0</v>
      </c>
      <c r="BL134" s="17" t="s">
        <v>152</v>
      </c>
      <c r="BM134" s="151" t="s">
        <v>296</v>
      </c>
    </row>
    <row r="135" spans="2:65" s="1" customFormat="1" ht="24.2" customHeight="1">
      <c r="B135" s="32"/>
      <c r="C135" s="139" t="s">
        <v>228</v>
      </c>
      <c r="D135" s="139" t="s">
        <v>148</v>
      </c>
      <c r="E135" s="140" t="s">
        <v>2603</v>
      </c>
      <c r="F135" s="141" t="s">
        <v>2604</v>
      </c>
      <c r="G135" s="142" t="s">
        <v>162</v>
      </c>
      <c r="H135" s="143">
        <v>2</v>
      </c>
      <c r="I135" s="144"/>
      <c r="J135" s="145">
        <f t="shared" si="10"/>
        <v>0</v>
      </c>
      <c r="K135" s="146"/>
      <c r="L135" s="32"/>
      <c r="M135" s="147" t="s">
        <v>1</v>
      </c>
      <c r="N135" s="148" t="s">
        <v>41</v>
      </c>
      <c r="P135" s="149">
        <f t="shared" si="11"/>
        <v>0</v>
      </c>
      <c r="Q135" s="149">
        <v>0</v>
      </c>
      <c r="R135" s="149">
        <f t="shared" si="12"/>
        <v>0</v>
      </c>
      <c r="S135" s="149">
        <v>0</v>
      </c>
      <c r="T135" s="150">
        <f t="shared" si="13"/>
        <v>0</v>
      </c>
      <c r="AR135" s="151" t="s">
        <v>152</v>
      </c>
      <c r="AT135" s="151" t="s">
        <v>148</v>
      </c>
      <c r="AU135" s="151" t="s">
        <v>83</v>
      </c>
      <c r="AY135" s="17" t="s">
        <v>145</v>
      </c>
      <c r="BE135" s="152">
        <f t="shared" si="14"/>
        <v>0</v>
      </c>
      <c r="BF135" s="152">
        <f t="shared" si="15"/>
        <v>0</v>
      </c>
      <c r="BG135" s="152">
        <f t="shared" si="16"/>
        <v>0</v>
      </c>
      <c r="BH135" s="152">
        <f t="shared" si="17"/>
        <v>0</v>
      </c>
      <c r="BI135" s="152">
        <f t="shared" si="18"/>
        <v>0</v>
      </c>
      <c r="BJ135" s="17" t="s">
        <v>153</v>
      </c>
      <c r="BK135" s="152">
        <f t="shared" si="19"/>
        <v>0</v>
      </c>
      <c r="BL135" s="17" t="s">
        <v>152</v>
      </c>
      <c r="BM135" s="151" t="s">
        <v>7</v>
      </c>
    </row>
    <row r="136" spans="2:65" s="1" customFormat="1" ht="24.2" customHeight="1">
      <c r="B136" s="32"/>
      <c r="C136" s="139" t="s">
        <v>235</v>
      </c>
      <c r="D136" s="139" t="s">
        <v>148</v>
      </c>
      <c r="E136" s="140" t="s">
        <v>2605</v>
      </c>
      <c r="F136" s="141" t="s">
        <v>2606</v>
      </c>
      <c r="G136" s="142" t="s">
        <v>162</v>
      </c>
      <c r="H136" s="143">
        <v>2</v>
      </c>
      <c r="I136" s="144"/>
      <c r="J136" s="145">
        <f t="shared" si="10"/>
        <v>0</v>
      </c>
      <c r="K136" s="146"/>
      <c r="L136" s="32"/>
      <c r="M136" s="147" t="s">
        <v>1</v>
      </c>
      <c r="N136" s="148" t="s">
        <v>41</v>
      </c>
      <c r="P136" s="149">
        <f t="shared" si="11"/>
        <v>0</v>
      </c>
      <c r="Q136" s="149">
        <v>0</v>
      </c>
      <c r="R136" s="149">
        <f t="shared" si="12"/>
        <v>0</v>
      </c>
      <c r="S136" s="149">
        <v>0</v>
      </c>
      <c r="T136" s="150">
        <f t="shared" si="13"/>
        <v>0</v>
      </c>
      <c r="AR136" s="151" t="s">
        <v>152</v>
      </c>
      <c r="AT136" s="151" t="s">
        <v>148</v>
      </c>
      <c r="AU136" s="151" t="s">
        <v>83</v>
      </c>
      <c r="AY136" s="17" t="s">
        <v>145</v>
      </c>
      <c r="BE136" s="152">
        <f t="shared" si="14"/>
        <v>0</v>
      </c>
      <c r="BF136" s="152">
        <f t="shared" si="15"/>
        <v>0</v>
      </c>
      <c r="BG136" s="152">
        <f t="shared" si="16"/>
        <v>0</v>
      </c>
      <c r="BH136" s="152">
        <f t="shared" si="17"/>
        <v>0</v>
      </c>
      <c r="BI136" s="152">
        <f t="shared" si="18"/>
        <v>0</v>
      </c>
      <c r="BJ136" s="17" t="s">
        <v>153</v>
      </c>
      <c r="BK136" s="152">
        <f t="shared" si="19"/>
        <v>0</v>
      </c>
      <c r="BL136" s="17" t="s">
        <v>152</v>
      </c>
      <c r="BM136" s="151" t="s">
        <v>420</v>
      </c>
    </row>
    <row r="137" spans="2:65" s="1" customFormat="1" ht="24.2" customHeight="1">
      <c r="B137" s="32"/>
      <c r="C137" s="139" t="s">
        <v>243</v>
      </c>
      <c r="D137" s="139" t="s">
        <v>148</v>
      </c>
      <c r="E137" s="140" t="s">
        <v>2607</v>
      </c>
      <c r="F137" s="141" t="s">
        <v>2608</v>
      </c>
      <c r="G137" s="142" t="s">
        <v>162</v>
      </c>
      <c r="H137" s="143">
        <v>2</v>
      </c>
      <c r="I137" s="144"/>
      <c r="J137" s="145">
        <f t="shared" si="10"/>
        <v>0</v>
      </c>
      <c r="K137" s="146"/>
      <c r="L137" s="32"/>
      <c r="M137" s="147" t="s">
        <v>1</v>
      </c>
      <c r="N137" s="148" t="s">
        <v>41</v>
      </c>
      <c r="P137" s="149">
        <f t="shared" si="11"/>
        <v>0</v>
      </c>
      <c r="Q137" s="149">
        <v>0</v>
      </c>
      <c r="R137" s="149">
        <f t="shared" si="12"/>
        <v>0</v>
      </c>
      <c r="S137" s="149">
        <v>0</v>
      </c>
      <c r="T137" s="150">
        <f t="shared" si="13"/>
        <v>0</v>
      </c>
      <c r="AR137" s="151" t="s">
        <v>152</v>
      </c>
      <c r="AT137" s="151" t="s">
        <v>148</v>
      </c>
      <c r="AU137" s="151" t="s">
        <v>83</v>
      </c>
      <c r="AY137" s="17" t="s">
        <v>145</v>
      </c>
      <c r="BE137" s="152">
        <f t="shared" si="14"/>
        <v>0</v>
      </c>
      <c r="BF137" s="152">
        <f t="shared" si="15"/>
        <v>0</v>
      </c>
      <c r="BG137" s="152">
        <f t="shared" si="16"/>
        <v>0</v>
      </c>
      <c r="BH137" s="152">
        <f t="shared" si="17"/>
        <v>0</v>
      </c>
      <c r="BI137" s="152">
        <f t="shared" si="18"/>
        <v>0</v>
      </c>
      <c r="BJ137" s="17" t="s">
        <v>153</v>
      </c>
      <c r="BK137" s="152">
        <f t="shared" si="19"/>
        <v>0</v>
      </c>
      <c r="BL137" s="17" t="s">
        <v>152</v>
      </c>
      <c r="BM137" s="151" t="s">
        <v>434</v>
      </c>
    </row>
    <row r="138" spans="2:65" s="1" customFormat="1" ht="24.2" customHeight="1">
      <c r="B138" s="32"/>
      <c r="C138" s="139" t="s">
        <v>250</v>
      </c>
      <c r="D138" s="139" t="s">
        <v>148</v>
      </c>
      <c r="E138" s="140" t="s">
        <v>2609</v>
      </c>
      <c r="F138" s="141" t="s">
        <v>2610</v>
      </c>
      <c r="G138" s="142" t="s">
        <v>162</v>
      </c>
      <c r="H138" s="143">
        <v>28</v>
      </c>
      <c r="I138" s="144"/>
      <c r="J138" s="145">
        <f t="shared" si="10"/>
        <v>0</v>
      </c>
      <c r="K138" s="146"/>
      <c r="L138" s="32"/>
      <c r="M138" s="147" t="s">
        <v>1</v>
      </c>
      <c r="N138" s="148" t="s">
        <v>41</v>
      </c>
      <c r="P138" s="149">
        <f t="shared" si="11"/>
        <v>0</v>
      </c>
      <c r="Q138" s="149">
        <v>0</v>
      </c>
      <c r="R138" s="149">
        <f t="shared" si="12"/>
        <v>0</v>
      </c>
      <c r="S138" s="149">
        <v>0</v>
      </c>
      <c r="T138" s="150">
        <f t="shared" si="13"/>
        <v>0</v>
      </c>
      <c r="AR138" s="151" t="s">
        <v>152</v>
      </c>
      <c r="AT138" s="151" t="s">
        <v>148</v>
      </c>
      <c r="AU138" s="151" t="s">
        <v>83</v>
      </c>
      <c r="AY138" s="17" t="s">
        <v>145</v>
      </c>
      <c r="BE138" s="152">
        <f t="shared" si="14"/>
        <v>0</v>
      </c>
      <c r="BF138" s="152">
        <f t="shared" si="15"/>
        <v>0</v>
      </c>
      <c r="BG138" s="152">
        <f t="shared" si="16"/>
        <v>0</v>
      </c>
      <c r="BH138" s="152">
        <f t="shared" si="17"/>
        <v>0</v>
      </c>
      <c r="BI138" s="152">
        <f t="shared" si="18"/>
        <v>0</v>
      </c>
      <c r="BJ138" s="17" t="s">
        <v>153</v>
      </c>
      <c r="BK138" s="152">
        <f t="shared" si="19"/>
        <v>0</v>
      </c>
      <c r="BL138" s="17" t="s">
        <v>152</v>
      </c>
      <c r="BM138" s="151" t="s">
        <v>447</v>
      </c>
    </row>
    <row r="139" spans="2:65" s="1" customFormat="1" ht="24.2" customHeight="1">
      <c r="B139" s="32"/>
      <c r="C139" s="139" t="s">
        <v>272</v>
      </c>
      <c r="D139" s="139" t="s">
        <v>148</v>
      </c>
      <c r="E139" s="140" t="s">
        <v>2611</v>
      </c>
      <c r="F139" s="141" t="s">
        <v>2612</v>
      </c>
      <c r="G139" s="142" t="s">
        <v>162</v>
      </c>
      <c r="H139" s="143">
        <v>122</v>
      </c>
      <c r="I139" s="144"/>
      <c r="J139" s="145">
        <f t="shared" si="10"/>
        <v>0</v>
      </c>
      <c r="K139" s="146"/>
      <c r="L139" s="32"/>
      <c r="M139" s="147" t="s">
        <v>1</v>
      </c>
      <c r="N139" s="148" t="s">
        <v>41</v>
      </c>
      <c r="P139" s="149">
        <f t="shared" si="11"/>
        <v>0</v>
      </c>
      <c r="Q139" s="149">
        <v>0</v>
      </c>
      <c r="R139" s="149">
        <f t="shared" si="12"/>
        <v>0</v>
      </c>
      <c r="S139" s="149">
        <v>0</v>
      </c>
      <c r="T139" s="150">
        <f t="shared" si="13"/>
        <v>0</v>
      </c>
      <c r="AR139" s="151" t="s">
        <v>152</v>
      </c>
      <c r="AT139" s="151" t="s">
        <v>148</v>
      </c>
      <c r="AU139" s="151" t="s">
        <v>83</v>
      </c>
      <c r="AY139" s="17" t="s">
        <v>145</v>
      </c>
      <c r="BE139" s="152">
        <f t="shared" si="14"/>
        <v>0</v>
      </c>
      <c r="BF139" s="152">
        <f t="shared" si="15"/>
        <v>0</v>
      </c>
      <c r="BG139" s="152">
        <f t="shared" si="16"/>
        <v>0</v>
      </c>
      <c r="BH139" s="152">
        <f t="shared" si="17"/>
        <v>0</v>
      </c>
      <c r="BI139" s="152">
        <f t="shared" si="18"/>
        <v>0</v>
      </c>
      <c r="BJ139" s="17" t="s">
        <v>153</v>
      </c>
      <c r="BK139" s="152">
        <f t="shared" si="19"/>
        <v>0</v>
      </c>
      <c r="BL139" s="17" t="s">
        <v>152</v>
      </c>
      <c r="BM139" s="151" t="s">
        <v>455</v>
      </c>
    </row>
    <row r="140" spans="2:65" s="1" customFormat="1" ht="24.2" customHeight="1">
      <c r="B140" s="32"/>
      <c r="C140" s="139" t="s">
        <v>282</v>
      </c>
      <c r="D140" s="139" t="s">
        <v>148</v>
      </c>
      <c r="E140" s="140" t="s">
        <v>2509</v>
      </c>
      <c r="F140" s="141" t="s">
        <v>2613</v>
      </c>
      <c r="G140" s="142" t="s">
        <v>2511</v>
      </c>
      <c r="H140" s="143">
        <v>1</v>
      </c>
      <c r="I140" s="144"/>
      <c r="J140" s="145">
        <f t="shared" si="10"/>
        <v>0</v>
      </c>
      <c r="K140" s="146"/>
      <c r="L140" s="32"/>
      <c r="M140" s="147" t="s">
        <v>1</v>
      </c>
      <c r="N140" s="148" t="s">
        <v>41</v>
      </c>
      <c r="P140" s="149">
        <f t="shared" si="11"/>
        <v>0</v>
      </c>
      <c r="Q140" s="149">
        <v>0</v>
      </c>
      <c r="R140" s="149">
        <f t="shared" si="12"/>
        <v>0</v>
      </c>
      <c r="S140" s="149">
        <v>0</v>
      </c>
      <c r="T140" s="150">
        <f t="shared" si="13"/>
        <v>0</v>
      </c>
      <c r="AR140" s="151" t="s">
        <v>152</v>
      </c>
      <c r="AT140" s="151" t="s">
        <v>148</v>
      </c>
      <c r="AU140" s="151" t="s">
        <v>83</v>
      </c>
      <c r="AY140" s="17" t="s">
        <v>145</v>
      </c>
      <c r="BE140" s="152">
        <f t="shared" si="14"/>
        <v>0</v>
      </c>
      <c r="BF140" s="152">
        <f t="shared" si="15"/>
        <v>0</v>
      </c>
      <c r="BG140" s="152">
        <f t="shared" si="16"/>
        <v>0</v>
      </c>
      <c r="BH140" s="152">
        <f t="shared" si="17"/>
        <v>0</v>
      </c>
      <c r="BI140" s="152">
        <f t="shared" si="18"/>
        <v>0</v>
      </c>
      <c r="BJ140" s="17" t="s">
        <v>153</v>
      </c>
      <c r="BK140" s="152">
        <f t="shared" si="19"/>
        <v>0</v>
      </c>
      <c r="BL140" s="17" t="s">
        <v>152</v>
      </c>
      <c r="BM140" s="151" t="s">
        <v>464</v>
      </c>
    </row>
    <row r="141" spans="2:65" s="1" customFormat="1" ht="16.5" customHeight="1">
      <c r="B141" s="32"/>
      <c r="C141" s="139" t="s">
        <v>287</v>
      </c>
      <c r="D141" s="139" t="s">
        <v>148</v>
      </c>
      <c r="E141" s="140" t="s">
        <v>2534</v>
      </c>
      <c r="F141" s="141" t="s">
        <v>2535</v>
      </c>
      <c r="G141" s="142" t="s">
        <v>238</v>
      </c>
      <c r="H141" s="143">
        <v>1265</v>
      </c>
      <c r="I141" s="144"/>
      <c r="J141" s="145">
        <f t="shared" si="10"/>
        <v>0</v>
      </c>
      <c r="K141" s="146"/>
      <c r="L141" s="32"/>
      <c r="M141" s="147" t="s">
        <v>1</v>
      </c>
      <c r="N141" s="148" t="s">
        <v>41</v>
      </c>
      <c r="P141" s="149">
        <f t="shared" si="11"/>
        <v>0</v>
      </c>
      <c r="Q141" s="149">
        <v>0</v>
      </c>
      <c r="R141" s="149">
        <f t="shared" si="12"/>
        <v>0</v>
      </c>
      <c r="S141" s="149">
        <v>0</v>
      </c>
      <c r="T141" s="150">
        <f t="shared" si="13"/>
        <v>0</v>
      </c>
      <c r="AR141" s="151" t="s">
        <v>152</v>
      </c>
      <c r="AT141" s="151" t="s">
        <v>148</v>
      </c>
      <c r="AU141" s="151" t="s">
        <v>83</v>
      </c>
      <c r="AY141" s="17" t="s">
        <v>145</v>
      </c>
      <c r="BE141" s="152">
        <f t="shared" si="14"/>
        <v>0</v>
      </c>
      <c r="BF141" s="152">
        <f t="shared" si="15"/>
        <v>0</v>
      </c>
      <c r="BG141" s="152">
        <f t="shared" si="16"/>
        <v>0</v>
      </c>
      <c r="BH141" s="152">
        <f t="shared" si="17"/>
        <v>0</v>
      </c>
      <c r="BI141" s="152">
        <f t="shared" si="18"/>
        <v>0</v>
      </c>
      <c r="BJ141" s="17" t="s">
        <v>153</v>
      </c>
      <c r="BK141" s="152">
        <f t="shared" si="19"/>
        <v>0</v>
      </c>
      <c r="BL141" s="17" t="s">
        <v>152</v>
      </c>
      <c r="BM141" s="151" t="s">
        <v>474</v>
      </c>
    </row>
    <row r="142" spans="2:65" s="1" customFormat="1" ht="16.5" customHeight="1">
      <c r="B142" s="32"/>
      <c r="C142" s="139" t="s">
        <v>292</v>
      </c>
      <c r="D142" s="139" t="s">
        <v>148</v>
      </c>
      <c r="E142" s="140" t="s">
        <v>2536</v>
      </c>
      <c r="F142" s="141" t="s">
        <v>2537</v>
      </c>
      <c r="G142" s="142" t="s">
        <v>238</v>
      </c>
      <c r="H142" s="143">
        <v>1265</v>
      </c>
      <c r="I142" s="144"/>
      <c r="J142" s="145">
        <f t="shared" si="10"/>
        <v>0</v>
      </c>
      <c r="K142" s="146"/>
      <c r="L142" s="32"/>
      <c r="M142" s="147" t="s">
        <v>1</v>
      </c>
      <c r="N142" s="148" t="s">
        <v>41</v>
      </c>
      <c r="P142" s="149">
        <f t="shared" si="11"/>
        <v>0</v>
      </c>
      <c r="Q142" s="149">
        <v>0</v>
      </c>
      <c r="R142" s="149">
        <f t="shared" si="12"/>
        <v>0</v>
      </c>
      <c r="S142" s="149">
        <v>0</v>
      </c>
      <c r="T142" s="150">
        <f t="shared" si="13"/>
        <v>0</v>
      </c>
      <c r="AR142" s="151" t="s">
        <v>152</v>
      </c>
      <c r="AT142" s="151" t="s">
        <v>148</v>
      </c>
      <c r="AU142" s="151" t="s">
        <v>83</v>
      </c>
      <c r="AY142" s="17" t="s">
        <v>145</v>
      </c>
      <c r="BE142" s="152">
        <f t="shared" si="14"/>
        <v>0</v>
      </c>
      <c r="BF142" s="152">
        <f t="shared" si="15"/>
        <v>0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17" t="s">
        <v>153</v>
      </c>
      <c r="BK142" s="152">
        <f t="shared" si="19"/>
        <v>0</v>
      </c>
      <c r="BL142" s="17" t="s">
        <v>152</v>
      </c>
      <c r="BM142" s="151" t="s">
        <v>560</v>
      </c>
    </row>
    <row r="143" spans="2:65" s="1" customFormat="1" ht="21.75" customHeight="1">
      <c r="B143" s="32"/>
      <c r="C143" s="139" t="s">
        <v>296</v>
      </c>
      <c r="D143" s="139" t="s">
        <v>148</v>
      </c>
      <c r="E143" s="140" t="s">
        <v>2614</v>
      </c>
      <c r="F143" s="141" t="s">
        <v>2615</v>
      </c>
      <c r="G143" s="142" t="s">
        <v>162</v>
      </c>
      <c r="H143" s="143">
        <v>2800</v>
      </c>
      <c r="I143" s="144"/>
      <c r="J143" s="145">
        <f t="shared" si="10"/>
        <v>0</v>
      </c>
      <c r="K143" s="146"/>
      <c r="L143" s="32"/>
      <c r="M143" s="147" t="s">
        <v>1</v>
      </c>
      <c r="N143" s="148" t="s">
        <v>41</v>
      </c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152</v>
      </c>
      <c r="AT143" s="151" t="s">
        <v>148</v>
      </c>
      <c r="AU143" s="151" t="s">
        <v>83</v>
      </c>
      <c r="AY143" s="17" t="s">
        <v>145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7" t="s">
        <v>153</v>
      </c>
      <c r="BK143" s="152">
        <f t="shared" si="19"/>
        <v>0</v>
      </c>
      <c r="BL143" s="17" t="s">
        <v>152</v>
      </c>
      <c r="BM143" s="151" t="s">
        <v>576</v>
      </c>
    </row>
    <row r="144" spans="2:65" s="1" customFormat="1" ht="16.5" customHeight="1">
      <c r="B144" s="32"/>
      <c r="C144" s="139" t="s">
        <v>345</v>
      </c>
      <c r="D144" s="139" t="s">
        <v>148</v>
      </c>
      <c r="E144" s="140" t="s">
        <v>2540</v>
      </c>
      <c r="F144" s="141" t="s">
        <v>2541</v>
      </c>
      <c r="G144" s="142" t="s">
        <v>162</v>
      </c>
      <c r="H144" s="143">
        <v>10</v>
      </c>
      <c r="I144" s="144"/>
      <c r="J144" s="145">
        <f t="shared" si="10"/>
        <v>0</v>
      </c>
      <c r="K144" s="146"/>
      <c r="L144" s="32"/>
      <c r="M144" s="147" t="s">
        <v>1</v>
      </c>
      <c r="N144" s="148" t="s">
        <v>41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152</v>
      </c>
      <c r="AT144" s="151" t="s">
        <v>148</v>
      </c>
      <c r="AU144" s="151" t="s">
        <v>83</v>
      </c>
      <c r="AY144" s="17" t="s">
        <v>145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7" t="s">
        <v>153</v>
      </c>
      <c r="BK144" s="152">
        <f t="shared" si="19"/>
        <v>0</v>
      </c>
      <c r="BL144" s="17" t="s">
        <v>152</v>
      </c>
      <c r="BM144" s="151" t="s">
        <v>674</v>
      </c>
    </row>
    <row r="145" spans="2:65" s="1" customFormat="1" ht="24.2" customHeight="1">
      <c r="B145" s="32"/>
      <c r="C145" s="139" t="s">
        <v>7</v>
      </c>
      <c r="D145" s="139" t="s">
        <v>148</v>
      </c>
      <c r="E145" s="140" t="s">
        <v>2538</v>
      </c>
      <c r="F145" s="141" t="s">
        <v>2616</v>
      </c>
      <c r="G145" s="142" t="s">
        <v>238</v>
      </c>
      <c r="H145" s="143">
        <v>185</v>
      </c>
      <c r="I145" s="144"/>
      <c r="J145" s="145">
        <f t="shared" si="10"/>
        <v>0</v>
      </c>
      <c r="K145" s="146"/>
      <c r="L145" s="32"/>
      <c r="M145" s="147" t="s">
        <v>1</v>
      </c>
      <c r="N145" s="148" t="s">
        <v>41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152</v>
      </c>
      <c r="AT145" s="151" t="s">
        <v>148</v>
      </c>
      <c r="AU145" s="151" t="s">
        <v>83</v>
      </c>
      <c r="AY145" s="17" t="s">
        <v>145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7" t="s">
        <v>153</v>
      </c>
      <c r="BK145" s="152">
        <f t="shared" si="19"/>
        <v>0</v>
      </c>
      <c r="BL145" s="17" t="s">
        <v>152</v>
      </c>
      <c r="BM145" s="151" t="s">
        <v>687</v>
      </c>
    </row>
    <row r="146" spans="2:65" s="1" customFormat="1" ht="24.2" customHeight="1">
      <c r="B146" s="32"/>
      <c r="C146" s="139" t="s">
        <v>408</v>
      </c>
      <c r="D146" s="139" t="s">
        <v>148</v>
      </c>
      <c r="E146" s="140" t="s">
        <v>2617</v>
      </c>
      <c r="F146" s="141" t="s">
        <v>2618</v>
      </c>
      <c r="G146" s="142" t="s">
        <v>162</v>
      </c>
      <c r="H146" s="143">
        <v>4</v>
      </c>
      <c r="I146" s="144"/>
      <c r="J146" s="145">
        <f t="shared" si="10"/>
        <v>0</v>
      </c>
      <c r="K146" s="146"/>
      <c r="L146" s="32"/>
      <c r="M146" s="147" t="s">
        <v>1</v>
      </c>
      <c r="N146" s="148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152</v>
      </c>
      <c r="AT146" s="151" t="s">
        <v>148</v>
      </c>
      <c r="AU146" s="151" t="s">
        <v>83</v>
      </c>
      <c r="AY146" s="17" t="s">
        <v>145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7" t="s">
        <v>153</v>
      </c>
      <c r="BK146" s="152">
        <f t="shared" si="19"/>
        <v>0</v>
      </c>
      <c r="BL146" s="17" t="s">
        <v>152</v>
      </c>
      <c r="BM146" s="151" t="s">
        <v>703</v>
      </c>
    </row>
    <row r="147" spans="2:65" s="1" customFormat="1" ht="49.15" customHeight="1">
      <c r="B147" s="32"/>
      <c r="C147" s="139" t="s">
        <v>420</v>
      </c>
      <c r="D147" s="139" t="s">
        <v>148</v>
      </c>
      <c r="E147" s="140" t="s">
        <v>2542</v>
      </c>
      <c r="F147" s="141" t="s">
        <v>2619</v>
      </c>
      <c r="G147" s="142" t="s">
        <v>238</v>
      </c>
      <c r="H147" s="143">
        <v>980</v>
      </c>
      <c r="I147" s="144"/>
      <c r="J147" s="145">
        <f t="shared" si="10"/>
        <v>0</v>
      </c>
      <c r="K147" s="146"/>
      <c r="L147" s="32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152</v>
      </c>
      <c r="AT147" s="151" t="s">
        <v>148</v>
      </c>
      <c r="AU147" s="151" t="s">
        <v>83</v>
      </c>
      <c r="AY147" s="17" t="s">
        <v>145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7" t="s">
        <v>153</v>
      </c>
      <c r="BK147" s="152">
        <f t="shared" si="19"/>
        <v>0</v>
      </c>
      <c r="BL147" s="17" t="s">
        <v>152</v>
      </c>
      <c r="BM147" s="151" t="s">
        <v>716</v>
      </c>
    </row>
    <row r="148" spans="2:65" s="1" customFormat="1" ht="44.25" customHeight="1">
      <c r="B148" s="32"/>
      <c r="C148" s="139" t="s">
        <v>428</v>
      </c>
      <c r="D148" s="139" t="s">
        <v>148</v>
      </c>
      <c r="E148" s="140" t="s">
        <v>2544</v>
      </c>
      <c r="F148" s="141" t="s">
        <v>2620</v>
      </c>
      <c r="G148" s="142" t="s">
        <v>238</v>
      </c>
      <c r="H148" s="143">
        <v>85</v>
      </c>
      <c r="I148" s="144"/>
      <c r="J148" s="145">
        <f t="shared" si="10"/>
        <v>0</v>
      </c>
      <c r="K148" s="146"/>
      <c r="L148" s="32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152</v>
      </c>
      <c r="AT148" s="151" t="s">
        <v>148</v>
      </c>
      <c r="AU148" s="151" t="s">
        <v>83</v>
      </c>
      <c r="AY148" s="17" t="s">
        <v>145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7" t="s">
        <v>153</v>
      </c>
      <c r="BK148" s="152">
        <f t="shared" si="19"/>
        <v>0</v>
      </c>
      <c r="BL148" s="17" t="s">
        <v>152</v>
      </c>
      <c r="BM148" s="151" t="s">
        <v>731</v>
      </c>
    </row>
    <row r="149" spans="2:65" s="1" customFormat="1" ht="44.25" customHeight="1">
      <c r="B149" s="32"/>
      <c r="C149" s="139" t="s">
        <v>434</v>
      </c>
      <c r="D149" s="139" t="s">
        <v>148</v>
      </c>
      <c r="E149" s="140" t="s">
        <v>2546</v>
      </c>
      <c r="F149" s="141" t="s">
        <v>2621</v>
      </c>
      <c r="G149" s="142" t="s">
        <v>238</v>
      </c>
      <c r="H149" s="143">
        <v>200</v>
      </c>
      <c r="I149" s="144"/>
      <c r="J149" s="145">
        <f t="shared" si="10"/>
        <v>0</v>
      </c>
      <c r="K149" s="146"/>
      <c r="L149" s="32"/>
      <c r="M149" s="147" t="s">
        <v>1</v>
      </c>
      <c r="N149" s="148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152</v>
      </c>
      <c r="AT149" s="151" t="s">
        <v>148</v>
      </c>
      <c r="AU149" s="151" t="s">
        <v>83</v>
      </c>
      <c r="AY149" s="17" t="s">
        <v>145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7" t="s">
        <v>153</v>
      </c>
      <c r="BK149" s="152">
        <f t="shared" si="19"/>
        <v>0</v>
      </c>
      <c r="BL149" s="17" t="s">
        <v>152</v>
      </c>
      <c r="BM149" s="151" t="s">
        <v>834</v>
      </c>
    </row>
    <row r="150" spans="2:65" s="1" customFormat="1" ht="24.2" customHeight="1">
      <c r="B150" s="32"/>
      <c r="C150" s="139" t="s">
        <v>439</v>
      </c>
      <c r="D150" s="139" t="s">
        <v>148</v>
      </c>
      <c r="E150" s="140" t="s">
        <v>2622</v>
      </c>
      <c r="F150" s="141" t="s">
        <v>2623</v>
      </c>
      <c r="G150" s="142" t="s">
        <v>162</v>
      </c>
      <c r="H150" s="143">
        <v>150</v>
      </c>
      <c r="I150" s="144"/>
      <c r="J150" s="145">
        <f t="shared" si="10"/>
        <v>0</v>
      </c>
      <c r="K150" s="146"/>
      <c r="L150" s="32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152</v>
      </c>
      <c r="AT150" s="151" t="s">
        <v>148</v>
      </c>
      <c r="AU150" s="151" t="s">
        <v>83</v>
      </c>
      <c r="AY150" s="17" t="s">
        <v>145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7" t="s">
        <v>153</v>
      </c>
      <c r="BK150" s="152">
        <f t="shared" si="19"/>
        <v>0</v>
      </c>
      <c r="BL150" s="17" t="s">
        <v>152</v>
      </c>
      <c r="BM150" s="151" t="s">
        <v>870</v>
      </c>
    </row>
    <row r="151" spans="2:65" s="1" customFormat="1" ht="33" customHeight="1">
      <c r="B151" s="32"/>
      <c r="C151" s="139" t="s">
        <v>447</v>
      </c>
      <c r="D151" s="139" t="s">
        <v>148</v>
      </c>
      <c r="E151" s="140" t="s">
        <v>2550</v>
      </c>
      <c r="F151" s="141" t="s">
        <v>2624</v>
      </c>
      <c r="G151" s="142" t="s">
        <v>188</v>
      </c>
      <c r="H151" s="143">
        <v>2</v>
      </c>
      <c r="I151" s="144"/>
      <c r="J151" s="145">
        <f t="shared" si="10"/>
        <v>0</v>
      </c>
      <c r="K151" s="146"/>
      <c r="L151" s="32"/>
      <c r="M151" s="147" t="s">
        <v>1</v>
      </c>
      <c r="N151" s="148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152</v>
      </c>
      <c r="AT151" s="151" t="s">
        <v>148</v>
      </c>
      <c r="AU151" s="151" t="s">
        <v>83</v>
      </c>
      <c r="AY151" s="17" t="s">
        <v>145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7" t="s">
        <v>153</v>
      </c>
      <c r="BK151" s="152">
        <f t="shared" si="19"/>
        <v>0</v>
      </c>
      <c r="BL151" s="17" t="s">
        <v>152</v>
      </c>
      <c r="BM151" s="151" t="s">
        <v>878</v>
      </c>
    </row>
    <row r="152" spans="2:65" s="1" customFormat="1" ht="24.2" customHeight="1">
      <c r="B152" s="32"/>
      <c r="C152" s="139" t="s">
        <v>451</v>
      </c>
      <c r="D152" s="139" t="s">
        <v>148</v>
      </c>
      <c r="E152" s="140" t="s">
        <v>2552</v>
      </c>
      <c r="F152" s="141" t="s">
        <v>2625</v>
      </c>
      <c r="G152" s="142" t="s">
        <v>162</v>
      </c>
      <c r="H152" s="143">
        <v>12</v>
      </c>
      <c r="I152" s="144"/>
      <c r="J152" s="145">
        <f t="shared" si="10"/>
        <v>0</v>
      </c>
      <c r="K152" s="146"/>
      <c r="L152" s="32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152</v>
      </c>
      <c r="AT152" s="151" t="s">
        <v>148</v>
      </c>
      <c r="AU152" s="151" t="s">
        <v>83</v>
      </c>
      <c r="AY152" s="17" t="s">
        <v>145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7" t="s">
        <v>153</v>
      </c>
      <c r="BK152" s="152">
        <f t="shared" si="19"/>
        <v>0</v>
      </c>
      <c r="BL152" s="17" t="s">
        <v>152</v>
      </c>
      <c r="BM152" s="151" t="s">
        <v>887</v>
      </c>
    </row>
    <row r="153" spans="2:65" s="11" customFormat="1" ht="25.9" customHeight="1">
      <c r="B153" s="127"/>
      <c r="D153" s="128" t="s">
        <v>74</v>
      </c>
      <c r="E153" s="129" t="s">
        <v>2507</v>
      </c>
      <c r="F153" s="129" t="s">
        <v>2626</v>
      </c>
      <c r="I153" s="130"/>
      <c r="J153" s="131">
        <f>BK153</f>
        <v>0</v>
      </c>
      <c r="L153" s="127"/>
      <c r="M153" s="132"/>
      <c r="P153" s="133">
        <f>SUM(P154:P163)</f>
        <v>0</v>
      </c>
      <c r="R153" s="133">
        <f>SUM(R154:R163)</f>
        <v>0</v>
      </c>
      <c r="T153" s="134">
        <f>SUM(T154:T163)</f>
        <v>0</v>
      </c>
      <c r="AR153" s="128" t="s">
        <v>83</v>
      </c>
      <c r="AT153" s="135" t="s">
        <v>74</v>
      </c>
      <c r="AU153" s="135" t="s">
        <v>75</v>
      </c>
      <c r="AY153" s="128" t="s">
        <v>145</v>
      </c>
      <c r="BK153" s="136">
        <f>SUM(BK154:BK163)</f>
        <v>0</v>
      </c>
    </row>
    <row r="154" spans="2:65" s="1" customFormat="1" ht="24.2" customHeight="1">
      <c r="B154" s="32"/>
      <c r="C154" s="139" t="s">
        <v>455</v>
      </c>
      <c r="D154" s="139" t="s">
        <v>148</v>
      </c>
      <c r="E154" s="140" t="s">
        <v>2627</v>
      </c>
      <c r="F154" s="141" t="s">
        <v>2628</v>
      </c>
      <c r="G154" s="142" t="s">
        <v>238</v>
      </c>
      <c r="H154" s="143">
        <v>1328</v>
      </c>
      <c r="I154" s="144"/>
      <c r="J154" s="145">
        <f t="shared" ref="J154:J163" si="20">ROUND(I154*H154,2)</f>
        <v>0</v>
      </c>
      <c r="K154" s="146"/>
      <c r="L154" s="32"/>
      <c r="M154" s="147" t="s">
        <v>1</v>
      </c>
      <c r="N154" s="148" t="s">
        <v>41</v>
      </c>
      <c r="P154" s="149">
        <f t="shared" ref="P154:P163" si="21">O154*H154</f>
        <v>0</v>
      </c>
      <c r="Q154" s="149">
        <v>0</v>
      </c>
      <c r="R154" s="149">
        <f t="shared" ref="R154:R163" si="22">Q154*H154</f>
        <v>0</v>
      </c>
      <c r="S154" s="149">
        <v>0</v>
      </c>
      <c r="T154" s="150">
        <f t="shared" ref="T154:T163" si="23">S154*H154</f>
        <v>0</v>
      </c>
      <c r="AR154" s="151" t="s">
        <v>152</v>
      </c>
      <c r="AT154" s="151" t="s">
        <v>148</v>
      </c>
      <c r="AU154" s="151" t="s">
        <v>83</v>
      </c>
      <c r="AY154" s="17" t="s">
        <v>145</v>
      </c>
      <c r="BE154" s="152">
        <f t="shared" ref="BE154:BE163" si="24">IF(N154="základná",J154,0)</f>
        <v>0</v>
      </c>
      <c r="BF154" s="152">
        <f t="shared" ref="BF154:BF163" si="25">IF(N154="znížená",J154,0)</f>
        <v>0</v>
      </c>
      <c r="BG154" s="152">
        <f t="shared" ref="BG154:BG163" si="26">IF(N154="zákl. prenesená",J154,0)</f>
        <v>0</v>
      </c>
      <c r="BH154" s="152">
        <f t="shared" ref="BH154:BH163" si="27">IF(N154="zníž. prenesená",J154,0)</f>
        <v>0</v>
      </c>
      <c r="BI154" s="152">
        <f t="shared" ref="BI154:BI163" si="28">IF(N154="nulová",J154,0)</f>
        <v>0</v>
      </c>
      <c r="BJ154" s="17" t="s">
        <v>153</v>
      </c>
      <c r="BK154" s="152">
        <f t="shared" ref="BK154:BK163" si="29">ROUND(I154*H154,2)</f>
        <v>0</v>
      </c>
      <c r="BL154" s="17" t="s">
        <v>152</v>
      </c>
      <c r="BM154" s="151" t="s">
        <v>898</v>
      </c>
    </row>
    <row r="155" spans="2:65" s="1" customFormat="1" ht="16.5" customHeight="1">
      <c r="B155" s="32"/>
      <c r="C155" s="181" t="s">
        <v>460</v>
      </c>
      <c r="D155" s="181" t="s">
        <v>435</v>
      </c>
      <c r="E155" s="182" t="s">
        <v>2629</v>
      </c>
      <c r="F155" s="183" t="s">
        <v>2630</v>
      </c>
      <c r="G155" s="184" t="s">
        <v>162</v>
      </c>
      <c r="H155" s="185">
        <v>2800</v>
      </c>
      <c r="I155" s="186"/>
      <c r="J155" s="187">
        <f t="shared" si="20"/>
        <v>0</v>
      </c>
      <c r="K155" s="188"/>
      <c r="L155" s="189"/>
      <c r="M155" s="190" t="s">
        <v>1</v>
      </c>
      <c r="N155" s="191" t="s">
        <v>41</v>
      </c>
      <c r="P155" s="149">
        <f t="shared" si="21"/>
        <v>0</v>
      </c>
      <c r="Q155" s="149">
        <v>0</v>
      </c>
      <c r="R155" s="149">
        <f t="shared" si="22"/>
        <v>0</v>
      </c>
      <c r="S155" s="149">
        <v>0</v>
      </c>
      <c r="T155" s="150">
        <f t="shared" si="23"/>
        <v>0</v>
      </c>
      <c r="AR155" s="151" t="s">
        <v>201</v>
      </c>
      <c r="AT155" s="151" t="s">
        <v>435</v>
      </c>
      <c r="AU155" s="151" t="s">
        <v>83</v>
      </c>
      <c r="AY155" s="17" t="s">
        <v>145</v>
      </c>
      <c r="BE155" s="152">
        <f t="shared" si="24"/>
        <v>0</v>
      </c>
      <c r="BF155" s="152">
        <f t="shared" si="25"/>
        <v>0</v>
      </c>
      <c r="BG155" s="152">
        <f t="shared" si="26"/>
        <v>0</v>
      </c>
      <c r="BH155" s="152">
        <f t="shared" si="27"/>
        <v>0</v>
      </c>
      <c r="BI155" s="152">
        <f t="shared" si="28"/>
        <v>0</v>
      </c>
      <c r="BJ155" s="17" t="s">
        <v>153</v>
      </c>
      <c r="BK155" s="152">
        <f t="shared" si="29"/>
        <v>0</v>
      </c>
      <c r="BL155" s="17" t="s">
        <v>152</v>
      </c>
      <c r="BM155" s="151" t="s">
        <v>911</v>
      </c>
    </row>
    <row r="156" spans="2:65" s="1" customFormat="1" ht="24.2" customHeight="1">
      <c r="B156" s="32"/>
      <c r="C156" s="181" t="s">
        <v>464</v>
      </c>
      <c r="D156" s="181" t="s">
        <v>435</v>
      </c>
      <c r="E156" s="182" t="s">
        <v>2575</v>
      </c>
      <c r="F156" s="183" t="s">
        <v>2631</v>
      </c>
      <c r="G156" s="184" t="s">
        <v>2511</v>
      </c>
      <c r="H156" s="185">
        <v>1</v>
      </c>
      <c r="I156" s="186"/>
      <c r="J156" s="187">
        <f t="shared" si="20"/>
        <v>0</v>
      </c>
      <c r="K156" s="188"/>
      <c r="L156" s="189"/>
      <c r="M156" s="190" t="s">
        <v>1</v>
      </c>
      <c r="N156" s="191" t="s">
        <v>41</v>
      </c>
      <c r="P156" s="149">
        <f t="shared" si="21"/>
        <v>0</v>
      </c>
      <c r="Q156" s="149">
        <v>0</v>
      </c>
      <c r="R156" s="149">
        <f t="shared" si="22"/>
        <v>0</v>
      </c>
      <c r="S156" s="149">
        <v>0</v>
      </c>
      <c r="T156" s="150">
        <f t="shared" si="23"/>
        <v>0</v>
      </c>
      <c r="AR156" s="151" t="s">
        <v>201</v>
      </c>
      <c r="AT156" s="151" t="s">
        <v>435</v>
      </c>
      <c r="AU156" s="151" t="s">
        <v>83</v>
      </c>
      <c r="AY156" s="17" t="s">
        <v>145</v>
      </c>
      <c r="BE156" s="152">
        <f t="shared" si="24"/>
        <v>0</v>
      </c>
      <c r="BF156" s="152">
        <f t="shared" si="25"/>
        <v>0</v>
      </c>
      <c r="BG156" s="152">
        <f t="shared" si="26"/>
        <v>0</v>
      </c>
      <c r="BH156" s="152">
        <f t="shared" si="27"/>
        <v>0</v>
      </c>
      <c r="BI156" s="152">
        <f t="shared" si="28"/>
        <v>0</v>
      </c>
      <c r="BJ156" s="17" t="s">
        <v>153</v>
      </c>
      <c r="BK156" s="152">
        <f t="shared" si="29"/>
        <v>0</v>
      </c>
      <c r="BL156" s="17" t="s">
        <v>152</v>
      </c>
      <c r="BM156" s="151" t="s">
        <v>922</v>
      </c>
    </row>
    <row r="157" spans="2:65" s="1" customFormat="1" ht="24.2" customHeight="1">
      <c r="B157" s="32"/>
      <c r="C157" s="181" t="s">
        <v>469</v>
      </c>
      <c r="D157" s="181" t="s">
        <v>435</v>
      </c>
      <c r="E157" s="182" t="s">
        <v>2632</v>
      </c>
      <c r="F157" s="183" t="s">
        <v>2633</v>
      </c>
      <c r="G157" s="184" t="s">
        <v>162</v>
      </c>
      <c r="H157" s="185">
        <v>150</v>
      </c>
      <c r="I157" s="186"/>
      <c r="J157" s="187">
        <f t="shared" si="20"/>
        <v>0</v>
      </c>
      <c r="K157" s="188"/>
      <c r="L157" s="189"/>
      <c r="M157" s="190" t="s">
        <v>1</v>
      </c>
      <c r="N157" s="191" t="s">
        <v>41</v>
      </c>
      <c r="P157" s="149">
        <f t="shared" si="21"/>
        <v>0</v>
      </c>
      <c r="Q157" s="149">
        <v>0</v>
      </c>
      <c r="R157" s="149">
        <f t="shared" si="22"/>
        <v>0</v>
      </c>
      <c r="S157" s="149">
        <v>0</v>
      </c>
      <c r="T157" s="150">
        <f t="shared" si="23"/>
        <v>0</v>
      </c>
      <c r="AR157" s="151" t="s">
        <v>201</v>
      </c>
      <c r="AT157" s="151" t="s">
        <v>435</v>
      </c>
      <c r="AU157" s="151" t="s">
        <v>83</v>
      </c>
      <c r="AY157" s="17" t="s">
        <v>145</v>
      </c>
      <c r="BE157" s="152">
        <f t="shared" si="24"/>
        <v>0</v>
      </c>
      <c r="BF157" s="152">
        <f t="shared" si="25"/>
        <v>0</v>
      </c>
      <c r="BG157" s="152">
        <f t="shared" si="26"/>
        <v>0</v>
      </c>
      <c r="BH157" s="152">
        <f t="shared" si="27"/>
        <v>0</v>
      </c>
      <c r="BI157" s="152">
        <f t="shared" si="28"/>
        <v>0</v>
      </c>
      <c r="BJ157" s="17" t="s">
        <v>153</v>
      </c>
      <c r="BK157" s="152">
        <f t="shared" si="29"/>
        <v>0</v>
      </c>
      <c r="BL157" s="17" t="s">
        <v>152</v>
      </c>
      <c r="BM157" s="151" t="s">
        <v>935</v>
      </c>
    </row>
    <row r="158" spans="2:65" s="1" customFormat="1" ht="33" customHeight="1">
      <c r="B158" s="32"/>
      <c r="C158" s="181" t="s">
        <v>474</v>
      </c>
      <c r="D158" s="181" t="s">
        <v>435</v>
      </c>
      <c r="E158" s="182" t="s">
        <v>2509</v>
      </c>
      <c r="F158" s="183" t="s">
        <v>2634</v>
      </c>
      <c r="G158" s="184" t="s">
        <v>188</v>
      </c>
      <c r="H158" s="185">
        <v>2</v>
      </c>
      <c r="I158" s="186"/>
      <c r="J158" s="187">
        <f t="shared" si="20"/>
        <v>0</v>
      </c>
      <c r="K158" s="188"/>
      <c r="L158" s="189"/>
      <c r="M158" s="190" t="s">
        <v>1</v>
      </c>
      <c r="N158" s="191" t="s">
        <v>41</v>
      </c>
      <c r="P158" s="149">
        <f t="shared" si="21"/>
        <v>0</v>
      </c>
      <c r="Q158" s="149">
        <v>0</v>
      </c>
      <c r="R158" s="149">
        <f t="shared" si="22"/>
        <v>0</v>
      </c>
      <c r="S158" s="149">
        <v>0</v>
      </c>
      <c r="T158" s="150">
        <f t="shared" si="23"/>
        <v>0</v>
      </c>
      <c r="AR158" s="151" t="s">
        <v>201</v>
      </c>
      <c r="AT158" s="151" t="s">
        <v>435</v>
      </c>
      <c r="AU158" s="151" t="s">
        <v>83</v>
      </c>
      <c r="AY158" s="17" t="s">
        <v>145</v>
      </c>
      <c r="BE158" s="152">
        <f t="shared" si="24"/>
        <v>0</v>
      </c>
      <c r="BF158" s="152">
        <f t="shared" si="25"/>
        <v>0</v>
      </c>
      <c r="BG158" s="152">
        <f t="shared" si="26"/>
        <v>0</v>
      </c>
      <c r="BH158" s="152">
        <f t="shared" si="27"/>
        <v>0</v>
      </c>
      <c r="BI158" s="152">
        <f t="shared" si="28"/>
        <v>0</v>
      </c>
      <c r="BJ158" s="17" t="s">
        <v>153</v>
      </c>
      <c r="BK158" s="152">
        <f t="shared" si="29"/>
        <v>0</v>
      </c>
      <c r="BL158" s="17" t="s">
        <v>152</v>
      </c>
      <c r="BM158" s="151" t="s">
        <v>948</v>
      </c>
    </row>
    <row r="159" spans="2:65" s="1" customFormat="1" ht="24.2" customHeight="1">
      <c r="B159" s="32"/>
      <c r="C159" s="181" t="s">
        <v>479</v>
      </c>
      <c r="D159" s="181" t="s">
        <v>435</v>
      </c>
      <c r="E159" s="182" t="s">
        <v>2559</v>
      </c>
      <c r="F159" s="183" t="s">
        <v>2635</v>
      </c>
      <c r="G159" s="184" t="s">
        <v>162</v>
      </c>
      <c r="H159" s="185">
        <v>12</v>
      </c>
      <c r="I159" s="186"/>
      <c r="J159" s="187">
        <f t="shared" si="20"/>
        <v>0</v>
      </c>
      <c r="K159" s="188"/>
      <c r="L159" s="189"/>
      <c r="M159" s="190" t="s">
        <v>1</v>
      </c>
      <c r="N159" s="191" t="s">
        <v>41</v>
      </c>
      <c r="P159" s="149">
        <f t="shared" si="21"/>
        <v>0</v>
      </c>
      <c r="Q159" s="149">
        <v>0</v>
      </c>
      <c r="R159" s="149">
        <f t="shared" si="22"/>
        <v>0</v>
      </c>
      <c r="S159" s="149">
        <v>0</v>
      </c>
      <c r="T159" s="150">
        <f t="shared" si="23"/>
        <v>0</v>
      </c>
      <c r="AR159" s="151" t="s">
        <v>201</v>
      </c>
      <c r="AT159" s="151" t="s">
        <v>435</v>
      </c>
      <c r="AU159" s="151" t="s">
        <v>83</v>
      </c>
      <c r="AY159" s="17" t="s">
        <v>145</v>
      </c>
      <c r="BE159" s="152">
        <f t="shared" si="24"/>
        <v>0</v>
      </c>
      <c r="BF159" s="152">
        <f t="shared" si="25"/>
        <v>0</v>
      </c>
      <c r="BG159" s="152">
        <f t="shared" si="26"/>
        <v>0</v>
      </c>
      <c r="BH159" s="152">
        <f t="shared" si="27"/>
        <v>0</v>
      </c>
      <c r="BI159" s="152">
        <f t="shared" si="28"/>
        <v>0</v>
      </c>
      <c r="BJ159" s="17" t="s">
        <v>153</v>
      </c>
      <c r="BK159" s="152">
        <f t="shared" si="29"/>
        <v>0</v>
      </c>
      <c r="BL159" s="17" t="s">
        <v>152</v>
      </c>
      <c r="BM159" s="151" t="s">
        <v>959</v>
      </c>
    </row>
    <row r="160" spans="2:65" s="1" customFormat="1" ht="16.5" customHeight="1">
      <c r="B160" s="32"/>
      <c r="C160" s="139" t="s">
        <v>560</v>
      </c>
      <c r="D160" s="139" t="s">
        <v>148</v>
      </c>
      <c r="E160" s="140" t="s">
        <v>2636</v>
      </c>
      <c r="F160" s="141" t="s">
        <v>2562</v>
      </c>
      <c r="G160" s="142" t="s">
        <v>918</v>
      </c>
      <c r="H160" s="192"/>
      <c r="I160" s="144"/>
      <c r="J160" s="145">
        <f t="shared" si="20"/>
        <v>0</v>
      </c>
      <c r="K160" s="146"/>
      <c r="L160" s="32"/>
      <c r="M160" s="147" t="s">
        <v>1</v>
      </c>
      <c r="N160" s="148" t="s">
        <v>41</v>
      </c>
      <c r="P160" s="149">
        <f t="shared" si="21"/>
        <v>0</v>
      </c>
      <c r="Q160" s="149">
        <v>0</v>
      </c>
      <c r="R160" s="149">
        <f t="shared" si="22"/>
        <v>0</v>
      </c>
      <c r="S160" s="149">
        <v>0</v>
      </c>
      <c r="T160" s="150">
        <f t="shared" si="23"/>
        <v>0</v>
      </c>
      <c r="AR160" s="151" t="s">
        <v>152</v>
      </c>
      <c r="AT160" s="151" t="s">
        <v>148</v>
      </c>
      <c r="AU160" s="151" t="s">
        <v>83</v>
      </c>
      <c r="AY160" s="17" t="s">
        <v>145</v>
      </c>
      <c r="BE160" s="152">
        <f t="shared" si="24"/>
        <v>0</v>
      </c>
      <c r="BF160" s="152">
        <f t="shared" si="25"/>
        <v>0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7" t="s">
        <v>153</v>
      </c>
      <c r="BK160" s="152">
        <f t="shared" si="29"/>
        <v>0</v>
      </c>
      <c r="BL160" s="17" t="s">
        <v>152</v>
      </c>
      <c r="BM160" s="151" t="s">
        <v>969</v>
      </c>
    </row>
    <row r="161" spans="2:65" s="1" customFormat="1" ht="37.9" customHeight="1">
      <c r="B161" s="32"/>
      <c r="C161" s="139" t="s">
        <v>568</v>
      </c>
      <c r="D161" s="139" t="s">
        <v>148</v>
      </c>
      <c r="E161" s="140" t="s">
        <v>2637</v>
      </c>
      <c r="F161" s="141" t="s">
        <v>2638</v>
      </c>
      <c r="G161" s="142" t="s">
        <v>918</v>
      </c>
      <c r="H161" s="192"/>
      <c r="I161" s="144"/>
      <c r="J161" s="145">
        <f t="shared" si="20"/>
        <v>0</v>
      </c>
      <c r="K161" s="146"/>
      <c r="L161" s="32"/>
      <c r="M161" s="147" t="s">
        <v>1</v>
      </c>
      <c r="N161" s="148" t="s">
        <v>41</v>
      </c>
      <c r="P161" s="149">
        <f t="shared" si="21"/>
        <v>0</v>
      </c>
      <c r="Q161" s="149">
        <v>0</v>
      </c>
      <c r="R161" s="149">
        <f t="shared" si="22"/>
        <v>0</v>
      </c>
      <c r="S161" s="149">
        <v>0</v>
      </c>
      <c r="T161" s="150">
        <f t="shared" si="23"/>
        <v>0</v>
      </c>
      <c r="AR161" s="151" t="s">
        <v>152</v>
      </c>
      <c r="AT161" s="151" t="s">
        <v>148</v>
      </c>
      <c r="AU161" s="151" t="s">
        <v>83</v>
      </c>
      <c r="AY161" s="17" t="s">
        <v>145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7" t="s">
        <v>153</v>
      </c>
      <c r="BK161" s="152">
        <f t="shared" si="29"/>
        <v>0</v>
      </c>
      <c r="BL161" s="17" t="s">
        <v>152</v>
      </c>
      <c r="BM161" s="151" t="s">
        <v>980</v>
      </c>
    </row>
    <row r="162" spans="2:65" s="1" customFormat="1" ht="16.5" customHeight="1">
      <c r="B162" s="32"/>
      <c r="C162" s="139" t="s">
        <v>576</v>
      </c>
      <c r="D162" s="139" t="s">
        <v>148</v>
      </c>
      <c r="E162" s="140" t="s">
        <v>2639</v>
      </c>
      <c r="F162" s="141" t="s">
        <v>2640</v>
      </c>
      <c r="G162" s="142" t="s">
        <v>918</v>
      </c>
      <c r="H162" s="192"/>
      <c r="I162" s="144"/>
      <c r="J162" s="145">
        <f t="shared" si="20"/>
        <v>0</v>
      </c>
      <c r="K162" s="146"/>
      <c r="L162" s="32"/>
      <c r="M162" s="147" t="s">
        <v>1</v>
      </c>
      <c r="N162" s="148" t="s">
        <v>41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152</v>
      </c>
      <c r="AT162" s="151" t="s">
        <v>148</v>
      </c>
      <c r="AU162" s="151" t="s">
        <v>83</v>
      </c>
      <c r="AY162" s="17" t="s">
        <v>145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7" t="s">
        <v>153</v>
      </c>
      <c r="BK162" s="152">
        <f t="shared" si="29"/>
        <v>0</v>
      </c>
      <c r="BL162" s="17" t="s">
        <v>152</v>
      </c>
      <c r="BM162" s="151" t="s">
        <v>990</v>
      </c>
    </row>
    <row r="163" spans="2:65" s="1" customFormat="1" ht="16.5" customHeight="1">
      <c r="B163" s="32"/>
      <c r="C163" s="139" t="s">
        <v>666</v>
      </c>
      <c r="D163" s="139" t="s">
        <v>148</v>
      </c>
      <c r="E163" s="140" t="s">
        <v>2641</v>
      </c>
      <c r="F163" s="141" t="s">
        <v>2642</v>
      </c>
      <c r="G163" s="142" t="s">
        <v>918</v>
      </c>
      <c r="H163" s="192"/>
      <c r="I163" s="144"/>
      <c r="J163" s="145">
        <f t="shared" si="20"/>
        <v>0</v>
      </c>
      <c r="K163" s="146"/>
      <c r="L163" s="32"/>
      <c r="M163" s="147" t="s">
        <v>1</v>
      </c>
      <c r="N163" s="148" t="s">
        <v>41</v>
      </c>
      <c r="P163" s="149">
        <f t="shared" si="21"/>
        <v>0</v>
      </c>
      <c r="Q163" s="149">
        <v>0</v>
      </c>
      <c r="R163" s="149">
        <f t="shared" si="22"/>
        <v>0</v>
      </c>
      <c r="S163" s="149">
        <v>0</v>
      </c>
      <c r="T163" s="150">
        <f t="shared" si="23"/>
        <v>0</v>
      </c>
      <c r="AR163" s="151" t="s">
        <v>152</v>
      </c>
      <c r="AT163" s="151" t="s">
        <v>148</v>
      </c>
      <c r="AU163" s="151" t="s">
        <v>83</v>
      </c>
      <c r="AY163" s="17" t="s">
        <v>145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7" t="s">
        <v>153</v>
      </c>
      <c r="BK163" s="152">
        <f t="shared" si="29"/>
        <v>0</v>
      </c>
      <c r="BL163" s="17" t="s">
        <v>152</v>
      </c>
      <c r="BM163" s="151" t="s">
        <v>1043</v>
      </c>
    </row>
    <row r="164" spans="2:65" s="11" customFormat="1" ht="25.9" customHeight="1">
      <c r="B164" s="127"/>
      <c r="D164" s="128" t="s">
        <v>74</v>
      </c>
      <c r="E164" s="129" t="s">
        <v>2567</v>
      </c>
      <c r="F164" s="129" t="s">
        <v>2568</v>
      </c>
      <c r="I164" s="130"/>
      <c r="J164" s="131">
        <f>BK164</f>
        <v>0</v>
      </c>
      <c r="L164" s="127"/>
      <c r="M164" s="132"/>
      <c r="P164" s="133">
        <f>SUM(P165:P166)</f>
        <v>0</v>
      </c>
      <c r="R164" s="133">
        <f>SUM(R165:R166)</f>
        <v>0</v>
      </c>
      <c r="T164" s="134">
        <f>SUM(T165:T166)</f>
        <v>0</v>
      </c>
      <c r="AR164" s="128" t="s">
        <v>83</v>
      </c>
      <c r="AT164" s="135" t="s">
        <v>74</v>
      </c>
      <c r="AU164" s="135" t="s">
        <v>75</v>
      </c>
      <c r="AY164" s="128" t="s">
        <v>145</v>
      </c>
      <c r="BK164" s="136">
        <f>SUM(BK165:BK166)</f>
        <v>0</v>
      </c>
    </row>
    <row r="165" spans="2:65" s="1" customFormat="1" ht="33" customHeight="1">
      <c r="B165" s="32"/>
      <c r="C165" s="139" t="s">
        <v>674</v>
      </c>
      <c r="D165" s="139" t="s">
        <v>148</v>
      </c>
      <c r="E165" s="140" t="s">
        <v>2569</v>
      </c>
      <c r="F165" s="141" t="s">
        <v>2570</v>
      </c>
      <c r="G165" s="142" t="s">
        <v>238</v>
      </c>
      <c r="H165" s="143">
        <v>85</v>
      </c>
      <c r="I165" s="144"/>
      <c r="J165" s="145">
        <f>ROUND(I165*H165,2)</f>
        <v>0</v>
      </c>
      <c r="K165" s="146"/>
      <c r="L165" s="32"/>
      <c r="M165" s="147" t="s">
        <v>1</v>
      </c>
      <c r="N165" s="148" t="s">
        <v>41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152</v>
      </c>
      <c r="AT165" s="151" t="s">
        <v>148</v>
      </c>
      <c r="AU165" s="151" t="s">
        <v>83</v>
      </c>
      <c r="AY165" s="17" t="s">
        <v>145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7" t="s">
        <v>153</v>
      </c>
      <c r="BK165" s="152">
        <f>ROUND(I165*H165,2)</f>
        <v>0</v>
      </c>
      <c r="BL165" s="17" t="s">
        <v>152</v>
      </c>
      <c r="BM165" s="151" t="s">
        <v>1058</v>
      </c>
    </row>
    <row r="166" spans="2:65" s="1" customFormat="1" ht="24.2" customHeight="1">
      <c r="B166" s="32"/>
      <c r="C166" s="139" t="s">
        <v>682</v>
      </c>
      <c r="D166" s="139" t="s">
        <v>148</v>
      </c>
      <c r="E166" s="140" t="s">
        <v>2571</v>
      </c>
      <c r="F166" s="141" t="s">
        <v>2572</v>
      </c>
      <c r="G166" s="142" t="s">
        <v>2573</v>
      </c>
      <c r="H166" s="143">
        <v>1</v>
      </c>
      <c r="I166" s="144"/>
      <c r="J166" s="145">
        <f>ROUND(I166*H166,2)</f>
        <v>0</v>
      </c>
      <c r="K166" s="146"/>
      <c r="L166" s="32"/>
      <c r="M166" s="147" t="s">
        <v>1</v>
      </c>
      <c r="N166" s="148" t="s">
        <v>41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152</v>
      </c>
      <c r="AT166" s="151" t="s">
        <v>148</v>
      </c>
      <c r="AU166" s="151" t="s">
        <v>83</v>
      </c>
      <c r="AY166" s="17" t="s">
        <v>145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7" t="s">
        <v>153</v>
      </c>
      <c r="BK166" s="152">
        <f>ROUND(I166*H166,2)</f>
        <v>0</v>
      </c>
      <c r="BL166" s="17" t="s">
        <v>152</v>
      </c>
      <c r="BM166" s="151" t="s">
        <v>1066</v>
      </c>
    </row>
    <row r="167" spans="2:65" s="11" customFormat="1" ht="25.9" customHeight="1">
      <c r="B167" s="127"/>
      <c r="D167" s="128" t="s">
        <v>74</v>
      </c>
      <c r="E167" s="129" t="s">
        <v>1767</v>
      </c>
      <c r="F167" s="129" t="s">
        <v>2574</v>
      </c>
      <c r="I167" s="130"/>
      <c r="J167" s="131">
        <f>BK167</f>
        <v>0</v>
      </c>
      <c r="L167" s="127"/>
      <c r="M167" s="132"/>
      <c r="P167" s="133">
        <f>P168</f>
        <v>0</v>
      </c>
      <c r="R167" s="133">
        <f>R168</f>
        <v>0</v>
      </c>
      <c r="T167" s="134">
        <f>T168</f>
        <v>0</v>
      </c>
      <c r="AR167" s="128" t="s">
        <v>83</v>
      </c>
      <c r="AT167" s="135" t="s">
        <v>74</v>
      </c>
      <c r="AU167" s="135" t="s">
        <v>75</v>
      </c>
      <c r="AY167" s="128" t="s">
        <v>145</v>
      </c>
      <c r="BK167" s="136">
        <f>BK168</f>
        <v>0</v>
      </c>
    </row>
    <row r="168" spans="2:65" s="1" customFormat="1" ht="49.15" customHeight="1">
      <c r="B168" s="32"/>
      <c r="C168" s="139" t="s">
        <v>687</v>
      </c>
      <c r="D168" s="139" t="s">
        <v>148</v>
      </c>
      <c r="E168" s="140" t="s">
        <v>2575</v>
      </c>
      <c r="F168" s="141" t="s">
        <v>2576</v>
      </c>
      <c r="G168" s="142" t="s">
        <v>2171</v>
      </c>
      <c r="H168" s="143">
        <v>45</v>
      </c>
      <c r="I168" s="144"/>
      <c r="J168" s="145">
        <f>ROUND(I168*H168,2)</f>
        <v>0</v>
      </c>
      <c r="K168" s="146"/>
      <c r="L168" s="32"/>
      <c r="M168" s="201" t="s">
        <v>1</v>
      </c>
      <c r="N168" s="202" t="s">
        <v>41</v>
      </c>
      <c r="O168" s="198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AR168" s="151" t="s">
        <v>152</v>
      </c>
      <c r="AT168" s="151" t="s">
        <v>148</v>
      </c>
      <c r="AU168" s="151" t="s">
        <v>83</v>
      </c>
      <c r="AY168" s="17" t="s">
        <v>145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7" t="s">
        <v>153</v>
      </c>
      <c r="BK168" s="152">
        <f>ROUND(I168*H168,2)</f>
        <v>0</v>
      </c>
      <c r="BL168" s="17" t="s">
        <v>152</v>
      </c>
      <c r="BM168" s="151" t="s">
        <v>1078</v>
      </c>
    </row>
    <row r="169" spans="2:65" s="1" customFormat="1" ht="6.95" customHeight="1"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32"/>
    </row>
  </sheetData>
  <sheetProtection algorithmName="SHA-512" hashValue="rubHOWlz0VGoIArdJSexFnFOobEOmEgeK7+PLi8SYZVRK45uTnfaGYnoNGyUTmlrePK5ocQCc0mqGACIfkPSrA==" saltValue="T4IjTRHZBLXhwwFP8YpyJ2VLB90JSrxbdXhJQbj1F5s795LlqwsQsf8/zh3lW7kh18LQNamsGrZyZhTjfl20NQ==" spinCount="100000" sheet="1" objects="1" scenarios="1" formatColumns="0" formatRows="0" autoFilter="0"/>
  <autoFilter ref="C121:K168" xr:uid="{00000000-0009-0000-0000-000008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F9AC89B015B4CB4DC0CA14D4F4F3B" ma:contentTypeVersion="18" ma:contentTypeDescription="Umožňuje vytvoriť nový dokument." ma:contentTypeScope="" ma:versionID="51808634b0592590eeb2b584a7ad3bef">
  <xsd:schema xmlns:xsd="http://www.w3.org/2001/XMLSchema" xmlns:xs="http://www.w3.org/2001/XMLSchema" xmlns:p="http://schemas.microsoft.com/office/2006/metadata/properties" xmlns:ns2="4f0c156b-b7a0-40aa-bf26-586a8e162c54" xmlns:ns3="d79633fd-3785-4eb4-bb9b-836a6dc72f5e" targetNamespace="http://schemas.microsoft.com/office/2006/metadata/properties" ma:root="true" ma:fieldsID="c9dede72b27a895835944f2841e7dfb7" ns2:_="" ns3:_="">
    <xsd:import namespace="4f0c156b-b7a0-40aa-bf26-586a8e162c54"/>
    <xsd:import namespace="d79633fd-3785-4eb4-bb9b-836a6dc72f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c156b-b7a0-40aa-bf26-586a8e162c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e398ac1e-f0de-4715-9063-b27f3a6fd6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633fd-3785-4eb4-bb9b-836a6dc72f5e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da79511-f9d4-4b46-bd3d-6298f2bc12bc}" ma:internalName="TaxCatchAll" ma:showField="CatchAllData" ma:web="d79633fd-3785-4eb4-bb9b-836a6dc72f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B1FC5C-4A23-43B2-8E7F-0B9BB64728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0c156b-b7a0-40aa-bf26-586a8e162c54"/>
    <ds:schemaRef ds:uri="d79633fd-3785-4eb4-bb9b-836a6dc72f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5D2511-DCB3-48EA-B22D-D56B43849B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SO 01 - Študentský intern...</vt:lpstr>
      <vt:lpstr>SO 02 - Zdravotechnika</vt:lpstr>
      <vt:lpstr>SO 03 - Vetranie</vt:lpstr>
      <vt:lpstr>SO 04 - Silnoprúd</vt:lpstr>
      <vt:lpstr>SO 05 - Prístupový systém</vt:lpstr>
      <vt:lpstr>SO 06 - Štrukturovaná kab...</vt:lpstr>
      <vt:lpstr>SO 07 - EPS</vt:lpstr>
      <vt:lpstr>SO 08 - HSP</vt:lpstr>
      <vt:lpstr>'Rekapitulácia stavby'!Názvy_tlače</vt:lpstr>
      <vt:lpstr>'SO 01 - Študentský intern...'!Názvy_tlače</vt:lpstr>
      <vt:lpstr>'SO 02 - Zdravotechnika'!Názvy_tlače</vt:lpstr>
      <vt:lpstr>'SO 03 - Vetranie'!Názvy_tlače</vt:lpstr>
      <vt:lpstr>'SO 04 - Silnoprúd'!Názvy_tlače</vt:lpstr>
      <vt:lpstr>'SO 05 - Prístupový systém'!Názvy_tlače</vt:lpstr>
      <vt:lpstr>'SO 06 - Štrukturovaná kab...'!Názvy_tlače</vt:lpstr>
      <vt:lpstr>'SO 07 - EPS'!Názvy_tlače</vt:lpstr>
      <vt:lpstr>'SO 08 - HSP'!Názvy_tlače</vt:lpstr>
      <vt:lpstr>'Rekapitulácia stavby'!Oblasť_tlače</vt:lpstr>
      <vt:lpstr>'SO 01 - Študentský intern...'!Oblasť_tlače</vt:lpstr>
      <vt:lpstr>'SO 02 - Zdravotechnika'!Oblasť_tlače</vt:lpstr>
      <vt:lpstr>'SO 03 - Vetranie'!Oblasť_tlače</vt:lpstr>
      <vt:lpstr>'SO 04 - Silnoprúd'!Oblasť_tlače</vt:lpstr>
      <vt:lpstr>'SO 05 - Prístupový systém'!Oblasť_tlače</vt:lpstr>
      <vt:lpstr>'SO 06 - Štrukturovaná kab...'!Oblasť_tlače</vt:lpstr>
      <vt:lpstr>'SO 07 - EPS'!Oblasť_tlače</vt:lpstr>
      <vt:lpstr>'SO 08 - HSP'!Oblasť_tlače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Nutzer</dc:creator>
  <cp:lastModifiedBy>Jarmila Korálová</cp:lastModifiedBy>
  <dcterms:created xsi:type="dcterms:W3CDTF">2024-02-29T12:09:18Z</dcterms:created>
  <dcterms:modified xsi:type="dcterms:W3CDTF">2024-03-06T11:49:19Z</dcterms:modified>
</cp:coreProperties>
</file>