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2024-005_Dopracovanie opravy komunikácií v meste Košice\"/>
    </mc:Choice>
  </mc:AlternateContent>
  <xr:revisionPtr revIDLastSave="0" documentId="13_ncr:1_{CEC9484D-FD74-4477-AB53-D35E3C7925D0}" xr6:coauthVersionLast="47" xr6:coauthVersionMax="47" xr10:uidLastSave="{00000000-0000-0000-0000-000000000000}"/>
  <bookViews>
    <workbookView xWindow="3030" yWindow="1360" windowWidth="31280" windowHeight="18380" xr2:uid="{00000000-000D-0000-FFFF-FFFF00000000}"/>
  </bookViews>
  <sheets>
    <sheet name="SO 106-00 - Rekonštr. komuni..." sheetId="4" r:id="rId1"/>
  </sheets>
  <definedNames>
    <definedName name="_xlnm._FilterDatabase" localSheetId="0" hidden="1">'SO 106-00 - Rekonštr. komuni...'!$C$124:$K$318</definedName>
    <definedName name="_xlnm.Print_Titles" localSheetId="0">'SO 106-00 - Rekonštr. komuni...'!$124:$124</definedName>
    <definedName name="_xlnm.Print_Area" localSheetId="0">'SO 106-00 - Rekonštr. komuni...'!$C$112:$J$318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1" i="4" l="1"/>
  <c r="J121" i="4"/>
  <c r="J35" i="4"/>
  <c r="J36" i="4"/>
  <c r="J37" i="4"/>
  <c r="E85" i="4"/>
  <c r="E87" i="4"/>
  <c r="F89" i="4"/>
  <c r="J89" i="4"/>
  <c r="F92" i="4"/>
  <c r="J92" i="4"/>
  <c r="BI318" i="4"/>
  <c r="BH318" i="4"/>
  <c r="BG318" i="4"/>
  <c r="BE318" i="4"/>
  <c r="T318" i="4"/>
  <c r="R318" i="4"/>
  <c r="P318" i="4"/>
  <c r="BI317" i="4"/>
  <c r="BH317" i="4"/>
  <c r="BG317" i="4"/>
  <c r="BE317" i="4"/>
  <c r="T317" i="4"/>
  <c r="R317" i="4"/>
  <c r="P317" i="4"/>
  <c r="BI316" i="4"/>
  <c r="BH316" i="4"/>
  <c r="BG316" i="4"/>
  <c r="BE316" i="4"/>
  <c r="T316" i="4"/>
  <c r="R316" i="4"/>
  <c r="P316" i="4"/>
  <c r="BI312" i="4"/>
  <c r="BH312" i="4"/>
  <c r="BG312" i="4"/>
  <c r="BE312" i="4"/>
  <c r="T312" i="4"/>
  <c r="R312" i="4"/>
  <c r="P312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298" i="4"/>
  <c r="BH298" i="4"/>
  <c r="BG298" i="4"/>
  <c r="BE298" i="4"/>
  <c r="T298" i="4"/>
  <c r="R298" i="4"/>
  <c r="P298" i="4"/>
  <c r="BI295" i="4"/>
  <c r="BH295" i="4"/>
  <c r="BG295" i="4"/>
  <c r="BE295" i="4"/>
  <c r="T295" i="4"/>
  <c r="R295" i="4"/>
  <c r="P295" i="4"/>
  <c r="BI294" i="4"/>
  <c r="BH294" i="4"/>
  <c r="BG294" i="4"/>
  <c r="BE294" i="4"/>
  <c r="T294" i="4"/>
  <c r="R294" i="4"/>
  <c r="P294" i="4"/>
  <c r="BI292" i="4"/>
  <c r="BH292" i="4"/>
  <c r="BG292" i="4"/>
  <c r="BE292" i="4"/>
  <c r="T292" i="4"/>
  <c r="R292" i="4"/>
  <c r="P292" i="4"/>
  <c r="BI289" i="4"/>
  <c r="BH289" i="4"/>
  <c r="BG289" i="4"/>
  <c r="BE289" i="4"/>
  <c r="T289" i="4"/>
  <c r="R289" i="4"/>
  <c r="P289" i="4"/>
  <c r="BI284" i="4"/>
  <c r="BH284" i="4"/>
  <c r="BG284" i="4"/>
  <c r="BE284" i="4"/>
  <c r="T284" i="4"/>
  <c r="R284" i="4"/>
  <c r="P284" i="4"/>
  <c r="BI280" i="4"/>
  <c r="BH280" i="4"/>
  <c r="BG280" i="4"/>
  <c r="BE280" i="4"/>
  <c r="T280" i="4"/>
  <c r="R280" i="4"/>
  <c r="P280" i="4"/>
  <c r="BI278" i="4"/>
  <c r="BH278" i="4"/>
  <c r="BG278" i="4"/>
  <c r="BE278" i="4"/>
  <c r="T278" i="4"/>
  <c r="R278" i="4"/>
  <c r="P278" i="4"/>
  <c r="BI275" i="4"/>
  <c r="BH275" i="4"/>
  <c r="BG275" i="4"/>
  <c r="BE275" i="4"/>
  <c r="T275" i="4"/>
  <c r="R275" i="4"/>
  <c r="P275" i="4"/>
  <c r="BI272" i="4"/>
  <c r="BH272" i="4"/>
  <c r="BG272" i="4"/>
  <c r="BE272" i="4"/>
  <c r="T272" i="4"/>
  <c r="R272" i="4"/>
  <c r="P272" i="4"/>
  <c r="BI269" i="4"/>
  <c r="BH269" i="4"/>
  <c r="BG269" i="4"/>
  <c r="BE269" i="4"/>
  <c r="T269" i="4"/>
  <c r="R269" i="4"/>
  <c r="P269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09" i="4"/>
  <c r="BH209" i="4"/>
  <c r="BG209" i="4"/>
  <c r="BE209" i="4"/>
  <c r="T209" i="4"/>
  <c r="R209" i="4"/>
  <c r="P209" i="4"/>
  <c r="BI203" i="4"/>
  <c r="BH203" i="4"/>
  <c r="BG203" i="4"/>
  <c r="BE203" i="4"/>
  <c r="T203" i="4"/>
  <c r="R203" i="4"/>
  <c r="P203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49" i="4"/>
  <c r="BH149" i="4"/>
  <c r="BG149" i="4"/>
  <c r="BE149" i="4"/>
  <c r="T149" i="4"/>
  <c r="R149" i="4"/>
  <c r="P149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2" i="4"/>
  <c r="BH132" i="4"/>
  <c r="BG132" i="4"/>
  <c r="BE132" i="4"/>
  <c r="T132" i="4"/>
  <c r="R132" i="4"/>
  <c r="P132" i="4"/>
  <c r="BI128" i="4"/>
  <c r="F37" i="4" s="1"/>
  <c r="BH128" i="4"/>
  <c r="F36" i="4" s="1"/>
  <c r="BG128" i="4"/>
  <c r="F35" i="4" s="1"/>
  <c r="BE128" i="4"/>
  <c r="F33" i="4" s="1"/>
  <c r="T128" i="4"/>
  <c r="R128" i="4"/>
  <c r="P128" i="4"/>
  <c r="F119" i="4"/>
  <c r="E117" i="4"/>
  <c r="F122" i="4"/>
  <c r="J119" i="4"/>
  <c r="BK318" i="4"/>
  <c r="BK317" i="4"/>
  <c r="BK312" i="4"/>
  <c r="BK284" i="4"/>
  <c r="BK262" i="4"/>
  <c r="J252" i="4"/>
  <c r="BK234" i="4"/>
  <c r="BK232" i="4"/>
  <c r="J221" i="4"/>
  <c r="J219" i="4"/>
  <c r="J216" i="4"/>
  <c r="BK196" i="4"/>
  <c r="BK194" i="4"/>
  <c r="BK184" i="4"/>
  <c r="J176" i="4"/>
  <c r="BK166" i="4"/>
  <c r="BK161" i="4"/>
  <c r="BK149" i="4"/>
  <c r="BK128" i="4"/>
  <c r="J312" i="4"/>
  <c r="J307" i="4"/>
  <c r="BK303" i="4"/>
  <c r="J301" i="4"/>
  <c r="BK295" i="4"/>
  <c r="BK292" i="4"/>
  <c r="BK266" i="4"/>
  <c r="J264" i="4"/>
  <c r="BK251" i="4"/>
  <c r="J234" i="4"/>
  <c r="BK231" i="4"/>
  <c r="BK219" i="4"/>
  <c r="BK209" i="4"/>
  <c r="J195" i="4"/>
  <c r="J189" i="4"/>
  <c r="J175" i="4"/>
  <c r="J170" i="4"/>
  <c r="BK165" i="4"/>
  <c r="BK158" i="4"/>
  <c r="BK154" i="4"/>
  <c r="J149" i="4"/>
  <c r="BK137" i="4"/>
  <c r="J302" i="4"/>
  <c r="J292" i="4"/>
  <c r="BK278" i="4"/>
  <c r="BK272" i="4"/>
  <c r="BK267" i="4"/>
  <c r="BK263" i="4"/>
  <c r="J257" i="4"/>
  <c r="J235" i="4"/>
  <c r="BK220" i="4"/>
  <c r="J199" i="4"/>
  <c r="J184" i="4"/>
  <c r="BK180" i="4"/>
  <c r="J177" i="4"/>
  <c r="BK176" i="4"/>
  <c r="BK170" i="4"/>
  <c r="J167" i="4"/>
  <c r="BK157" i="4"/>
  <c r="BK153" i="4"/>
  <c r="BK146" i="4"/>
  <c r="BK144" i="4"/>
  <c r="J139" i="4"/>
  <c r="BK132" i="4"/>
  <c r="BK307" i="4"/>
  <c r="J303" i="4"/>
  <c r="J298" i="4"/>
  <c r="J294" i="4"/>
  <c r="J280" i="4"/>
  <c r="BK275" i="4"/>
  <c r="J272" i="4"/>
  <c r="J267" i="4"/>
  <c r="J263" i="4"/>
  <c r="BK258" i="4"/>
  <c r="BK237" i="4"/>
  <c r="J231" i="4"/>
  <c r="J222" i="4"/>
  <c r="BK218" i="4"/>
  <c r="J209" i="4"/>
  <c r="J196" i="4"/>
  <c r="BK189" i="4"/>
  <c r="J180" i="4"/>
  <c r="J169" i="4"/>
  <c r="BK167" i="4"/>
  <c r="BK164" i="4"/>
  <c r="J157" i="4"/>
  <c r="J144" i="4"/>
  <c r="BK139" i="4"/>
  <c r="J132" i="4"/>
  <c r="J317" i="4"/>
  <c r="J308" i="4"/>
  <c r="BK289" i="4"/>
  <c r="BK280" i="4"/>
  <c r="BK257" i="4"/>
  <c r="J251" i="4"/>
  <c r="J233" i="4"/>
  <c r="BK222" i="4"/>
  <c r="J220" i="4"/>
  <c r="J217" i="4"/>
  <c r="BK199" i="4"/>
  <c r="BK195" i="4"/>
  <c r="BK185" i="4"/>
  <c r="J178" i="4"/>
  <c r="BK171" i="4"/>
  <c r="J165" i="4"/>
  <c r="BK155" i="4"/>
  <c r="J145" i="4"/>
  <c r="BK298" i="4"/>
  <c r="BK294" i="4"/>
  <c r="J269" i="4"/>
  <c r="J265" i="4"/>
  <c r="BK252" i="4"/>
  <c r="BK235" i="4"/>
  <c r="BK233" i="4"/>
  <c r="BK230" i="4"/>
  <c r="BK217" i="4"/>
  <c r="BK203" i="4"/>
  <c r="J194" i="4"/>
  <c r="BK179" i="4"/>
  <c r="J171" i="4"/>
  <c r="J168" i="4"/>
  <c r="J164" i="4"/>
  <c r="J155" i="4"/>
  <c r="J153" i="4"/>
  <c r="BK152" i="4"/>
  <c r="J138" i="4"/>
  <c r="BK308" i="4"/>
  <c r="BK301" i="4"/>
  <c r="J289" i="4"/>
  <c r="J275" i="4"/>
  <c r="BK265" i="4"/>
  <c r="J258" i="4"/>
  <c r="J236" i="4"/>
  <c r="J232" i="4"/>
  <c r="J218" i="4"/>
  <c r="J191" i="4"/>
  <c r="J179" i="4"/>
  <c r="BK178" i="4"/>
  <c r="BK175" i="4"/>
  <c r="BK169" i="4"/>
  <c r="J158" i="4"/>
  <c r="J154" i="4"/>
  <c r="J152" i="4"/>
  <c r="BK145" i="4"/>
  <c r="BK143" i="4"/>
  <c r="BK138" i="4"/>
  <c r="J316" i="4"/>
  <c r="BK304" i="4"/>
  <c r="BK302" i="4"/>
  <c r="J295" i="4"/>
  <c r="J284" i="4"/>
  <c r="J278" i="4"/>
  <c r="BK269" i="4"/>
  <c r="BK264" i="4"/>
  <c r="J262" i="4"/>
  <c r="J253" i="4"/>
  <c r="BK236" i="4"/>
  <c r="J230" i="4"/>
  <c r="BK221" i="4"/>
  <c r="BK216" i="4"/>
  <c r="J203" i="4"/>
  <c r="BK191" i="4"/>
  <c r="J185" i="4"/>
  <c r="BK177" i="4"/>
  <c r="BK168" i="4"/>
  <c r="J166" i="4"/>
  <c r="J161" i="4"/>
  <c r="J146" i="4"/>
  <c r="J143" i="4"/>
  <c r="J137" i="4"/>
  <c r="J128" i="4"/>
  <c r="J318" i="4"/>
  <c r="BK316" i="4"/>
  <c r="J304" i="4"/>
  <c r="J266" i="4"/>
  <c r="BK253" i="4"/>
  <c r="J237" i="4"/>
  <c r="J91" i="4" l="1"/>
  <c r="F121" i="4"/>
  <c r="J33" i="4"/>
  <c r="T127" i="4"/>
  <c r="T142" i="4"/>
  <c r="T156" i="4"/>
  <c r="P174" i="4"/>
  <c r="P190" i="4"/>
  <c r="BK293" i="4"/>
  <c r="J293" i="4" s="1"/>
  <c r="J104" i="4" s="1"/>
  <c r="BK127" i="4"/>
  <c r="R127" i="4"/>
  <c r="P142" i="4"/>
  <c r="R142" i="4"/>
  <c r="P156" i="4"/>
  <c r="BK190" i="4"/>
  <c r="J190" i="4" s="1"/>
  <c r="J102" i="4" s="1"/>
  <c r="BK268" i="4"/>
  <c r="J268" i="4" s="1"/>
  <c r="J103" i="4" s="1"/>
  <c r="P268" i="4"/>
  <c r="R293" i="4"/>
  <c r="BK156" i="4"/>
  <c r="J156" i="4" s="1"/>
  <c r="J100" i="4" s="1"/>
  <c r="BK174" i="4"/>
  <c r="J174" i="4" s="1"/>
  <c r="J101" i="4" s="1"/>
  <c r="T174" i="4"/>
  <c r="T190" i="4"/>
  <c r="T268" i="4"/>
  <c r="P293" i="4"/>
  <c r="BK315" i="4"/>
  <c r="J315" i="4" s="1"/>
  <c r="J105" i="4" s="1"/>
  <c r="R315" i="4"/>
  <c r="P127" i="4"/>
  <c r="BK142" i="4"/>
  <c r="J142" i="4" s="1"/>
  <c r="J99" i="4" s="1"/>
  <c r="R156" i="4"/>
  <c r="R174" i="4"/>
  <c r="R190" i="4"/>
  <c r="R268" i="4"/>
  <c r="T293" i="4"/>
  <c r="P315" i="4"/>
  <c r="T315" i="4"/>
  <c r="E115" i="4"/>
  <c r="BF128" i="4"/>
  <c r="BF132" i="4"/>
  <c r="BF138" i="4"/>
  <c r="BF139" i="4"/>
  <c r="BF143" i="4"/>
  <c r="BF165" i="4"/>
  <c r="BF167" i="4"/>
  <c r="BF168" i="4"/>
  <c r="BF169" i="4"/>
  <c r="BF179" i="4"/>
  <c r="BF195" i="4"/>
  <c r="BF203" i="4"/>
  <c r="BF221" i="4"/>
  <c r="BF231" i="4"/>
  <c r="BF252" i="4"/>
  <c r="BF262" i="4"/>
  <c r="BF266" i="4"/>
  <c r="BF272" i="4"/>
  <c r="BF275" i="4"/>
  <c r="BF284" i="4"/>
  <c r="BF302" i="4"/>
  <c r="BF312" i="4"/>
  <c r="J122" i="4"/>
  <c r="BF149" i="4"/>
  <c r="BF155" i="4"/>
  <c r="BF157" i="4"/>
  <c r="BF180" i="4"/>
  <c r="BF185" i="4"/>
  <c r="BF189" i="4"/>
  <c r="BF194" i="4"/>
  <c r="BF196" i="4"/>
  <c r="BF199" i="4"/>
  <c r="BF222" i="4"/>
  <c r="BF233" i="4"/>
  <c r="BF235" i="4"/>
  <c r="BF236" i="4"/>
  <c r="BF253" i="4"/>
  <c r="BF257" i="4"/>
  <c r="BF258" i="4"/>
  <c r="BF278" i="4"/>
  <c r="BF280" i="4"/>
  <c r="BF294" i="4"/>
  <c r="BF295" i="4"/>
  <c r="BF137" i="4"/>
  <c r="BF145" i="4"/>
  <c r="BF146" i="4"/>
  <c r="BF152" i="4"/>
  <c r="BF154" i="4"/>
  <c r="BF166" i="4"/>
  <c r="BF170" i="4"/>
  <c r="BF171" i="4"/>
  <c r="BF176" i="4"/>
  <c r="BF184" i="4"/>
  <c r="BF191" i="4"/>
  <c r="BF217" i="4"/>
  <c r="BF230" i="4"/>
  <c r="BF234" i="4"/>
  <c r="BF263" i="4"/>
  <c r="BF264" i="4"/>
  <c r="BF267" i="4"/>
  <c r="BF298" i="4"/>
  <c r="BF301" i="4"/>
  <c r="BF304" i="4"/>
  <c r="BF307" i="4"/>
  <c r="BF308" i="4"/>
  <c r="BF144" i="4"/>
  <c r="BF153" i="4"/>
  <c r="BF158" i="4"/>
  <c r="BF161" i="4"/>
  <c r="BF164" i="4"/>
  <c r="BF175" i="4"/>
  <c r="BF177" i="4"/>
  <c r="BF178" i="4"/>
  <c r="BF209" i="4"/>
  <c r="BF216" i="4"/>
  <c r="BF218" i="4"/>
  <c r="BF219" i="4"/>
  <c r="BF220" i="4"/>
  <c r="BF232" i="4"/>
  <c r="BF237" i="4"/>
  <c r="BF251" i="4"/>
  <c r="BF265" i="4"/>
  <c r="BF269" i="4"/>
  <c r="BF289" i="4"/>
  <c r="BF292" i="4"/>
  <c r="BF303" i="4"/>
  <c r="BF316" i="4"/>
  <c r="BF317" i="4"/>
  <c r="BF318" i="4"/>
  <c r="F34" i="4" l="1"/>
  <c r="J34" i="4"/>
  <c r="P126" i="4"/>
  <c r="P125" i="4" s="1"/>
  <c r="R126" i="4"/>
  <c r="R125" i="4" s="1"/>
  <c r="T126" i="4"/>
  <c r="T125" i="4" s="1"/>
  <c r="BK126" i="4"/>
  <c r="BK125" i="4" s="1"/>
  <c r="J125" i="4" s="1"/>
  <c r="J127" i="4"/>
  <c r="J98" i="4" s="1"/>
  <c r="J30" i="4" l="1"/>
  <c r="J39" i="4" s="1"/>
  <c r="J96" i="4"/>
  <c r="J126" i="4"/>
  <c r="J97" i="4" s="1"/>
</calcChain>
</file>

<file path=xl/sharedStrings.xml><?xml version="1.0" encoding="utf-8"?>
<sst xmlns="http://schemas.openxmlformats.org/spreadsheetml/2006/main" count="2287" uniqueCount="451">
  <si>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</si>
  <si>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</si>
  <si>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</si>
  <si>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</si>
  <si>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</si>
  <si>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</si>
  <si>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</si>
  <si>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</si>
  <si>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</si>
  <si>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</si>
  <si>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</si>
  <si>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</si>
  <si>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</si>
  <si>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Košice</t>
  </si>
  <si>
    <t>IČ DPH:</t>
  </si>
  <si>
    <t>Zhotoviteľ:</t>
  </si>
  <si>
    <t>Vyplň údaj</t>
  </si>
  <si>
    <t>Projektant:</t>
  </si>
  <si>
    <t>MP Construct s.r.o.</t>
  </si>
  <si>
    <t>True</t>
  </si>
  <si>
    <t>Spracovateľ:</t>
  </si>
  <si>
    <t>Ing. Michal Matuška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</si>
  <si>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</si>
  <si>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</si>
  <si>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</si>
  <si>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</si>
  <si>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</si>
  <si>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</si>
  <si>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</si>
  <si>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</si>
  <si>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</si>
  <si>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</si>
  <si>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</si>
  <si>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</si>
  <si>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</si>
  <si>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</si>
  <si>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</si>
  <si>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</si>
  <si>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</si>
  <si>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</si>
  <si>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</si>
  <si>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</si>
  <si>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</si>
  <si>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</si>
  <si>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</si>
  <si>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</si>
  <si>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</si>
  <si>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</si>
  <si>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{6733e541-70f3-4067-b894-890d5e55458a}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</si>
  <si>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</si>
  <si>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</si>
  <si>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</si>
  <si>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</si>
  <si>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</si>
  <si>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</si>
  <si>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</si>
  <si>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</si>
  <si>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</si>
  <si>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1.20 - Búracie práce   </t>
  </si>
  <si>
    <t xml:space="preserve">    5.10 - Komunikácie - vozovka   </t>
  </si>
  <si>
    <t xml:space="preserve">    5.20 - Komunikácie - chodník   </t>
  </si>
  <si>
    <t xml:space="preserve">    5.30 - Komunikácie - ostatné konštrukcie a práce   </t>
  </si>
  <si>
    <t xml:space="preserve">    5.40 - Komunikácie - vodorovné značenie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</si>
  <si>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</si>
  <si>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</si>
  <si>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</si>
  <si>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</si>
  <si>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</si>
  <si>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</si>
  <si>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</si>
  <si>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</si>
  <si>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</si>
  <si>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</si>
  <si>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</si>
  <si>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</si>
  <si>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</si>
  <si>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</si>
  <si>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</si>
  <si>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</si>
  <si>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</si>
  <si>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</si>
  <si>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121101111.S</t>
  </si>
  <si>
    <t>Odstránenie ornice hr. 0,1 m s vodor. premiestn. na hromady, so zložením na vzdialenosť do 100 m a do 100m3</t>
  </si>
  <si>
    <t>m3</t>
  </si>
  <si>
    <t>4</t>
  </si>
  <si>
    <t>2</t>
  </si>
  <si>
    <t>VV</t>
  </si>
  <si>
    <t xml:space="preserve">" Odstránenie ornice s vodorovným premiestnením na dočasné skládky na vzdialenosť do 100 m a do 100 m3   </t>
  </si>
  <si>
    <t>Súčet</t>
  </si>
  <si>
    <t>131301108</t>
  </si>
  <si>
    <t>Výkop nezapaženej jamy v hornine 3 až 4, do 100 m3, vrátane naloženia na dopravný prostriedok, odvozu do 15 km, zloženia, poplatku za uskladnenie</t>
  </si>
  <si>
    <t xml:space="preserve">Súčet   </t>
  </si>
  <si>
    <t>3</t>
  </si>
  <si>
    <t>181301101.S</t>
  </si>
  <si>
    <t>Rozprestretie ornice v rovine, plocha do 500 m2, hr.do 100 mm</t>
  </si>
  <si>
    <t>m2</t>
  </si>
  <si>
    <t>6</t>
  </si>
  <si>
    <t>183405211.S</t>
  </si>
  <si>
    <t>Výsev trávniku hydroosevom na ornicu</t>
  </si>
  <si>
    <t>8</t>
  </si>
  <si>
    <t>5</t>
  </si>
  <si>
    <t>M</t>
  </si>
  <si>
    <t>005720001300.S</t>
  </si>
  <si>
    <t>Osivá tráv - trávové semeno</t>
  </si>
  <si>
    <t>kg</t>
  </si>
  <si>
    <t>10</t>
  </si>
  <si>
    <t>1.20</t>
  </si>
  <si>
    <t xml:space="preserve">Búracie práce   </t>
  </si>
  <si>
    <t>113107241.S</t>
  </si>
  <si>
    <t>Odstránenie krytu asfaltového, hr. vrstvy do 50 mm, vrátane naloženia na dopravný prostriedok, odvozu do 15 km, zloženia, poplatku za uskladnenie  -0,098 t</t>
  </si>
  <si>
    <t>12</t>
  </si>
  <si>
    <t>7</t>
  </si>
  <si>
    <t>113152745</t>
  </si>
  <si>
    <t>Frézovanie asf. podkladu alebo krytu bez prekážok, hr. 100 mm, vrátane naloženia na dopravný prostriedok, odvozu do 15 km, zloženia, poplatku za uskladnenie  -0,254 t</t>
  </si>
  <si>
    <t>14</t>
  </si>
  <si>
    <t>113107247</t>
  </si>
  <si>
    <t>Odstránenie krytu asfaltového, hr. nad 50 do 100 mm, vrátane naloženia na dopravný prostriedok, odvozu do 15 km, zloženia, poplatku za uskladnenie  -0,181 t</t>
  </si>
  <si>
    <t>16</t>
  </si>
  <si>
    <t>9</t>
  </si>
  <si>
    <t>113307228</t>
  </si>
  <si>
    <t>Odstránenie podkladu v ploche do 200 m2 z kameniva hrubého drveného, hr.100 do 200 mm, , vrátane naloženia na dopravný prostriedok, odvozu do 15 km, zloženia, poplatku za uskladnenie  -0,44000t</t>
  </si>
  <si>
    <t>18</t>
  </si>
  <si>
    <t>113307236</t>
  </si>
  <si>
    <t>Odstránenie podkladu v ploche do 200 m2 z betónu prostého, hr. vrstvy 150 mm, , vrátane naloženia na dopravný prostriedok, odvozu do 15 km, zloženia, poplatku za uskladnenie  -0,36000t</t>
  </si>
  <si>
    <t>11</t>
  </si>
  <si>
    <t>113201111.S</t>
  </si>
  <si>
    <t>m</t>
  </si>
  <si>
    <t>22</t>
  </si>
  <si>
    <t>113201112</t>
  </si>
  <si>
    <t>Vytrhanie obrúb s vybúraním lôžka - chodníkové obrubníky, vrátane naloženia na dopravný prostriedok, odvozu do 15 km, zloženia, poplatku za uskladnenie -0,14500 t</t>
  </si>
  <si>
    <t>24</t>
  </si>
  <si>
    <t>5.10</t>
  </si>
  <si>
    <t xml:space="preserve">Komunikácie - vozovka   </t>
  </si>
  <si>
    <t>13</t>
  </si>
  <si>
    <t>181101102.S</t>
  </si>
  <si>
    <t>Úprava pláne v zárezoch v hornine 1-4 so zhutnením</t>
  </si>
  <si>
    <t>26</t>
  </si>
  <si>
    <t>289971211.S</t>
  </si>
  <si>
    <t>Zhotovenie vrstvy z geotextílie na upravenom povrchu sklon do 1 : 5 , šírky od 0 do 3 m</t>
  </si>
  <si>
    <t>28</t>
  </si>
  <si>
    <t>15</t>
  </si>
  <si>
    <t>693110005005</t>
  </si>
  <si>
    <t>Geotextília separačná 200 g/m2</t>
  </si>
  <si>
    <t>30</t>
  </si>
  <si>
    <t>564861111.S</t>
  </si>
  <si>
    <t>Podklad zo štrkodrviny frakcie 0-32 s rozprestretím a zhutnením, po zhutnení hr. 200 mm</t>
  </si>
  <si>
    <t>32</t>
  </si>
  <si>
    <t>17</t>
  </si>
  <si>
    <t>564871111.S</t>
  </si>
  <si>
    <t>Podklad zo štrkodrviny fr. 0-63 s rozprestretím a zhutnením, po zhutnení hr. 300 mm</t>
  </si>
  <si>
    <t>34</t>
  </si>
  <si>
    <t>567124215.S</t>
  </si>
  <si>
    <t>Podklad z podkladového betónu PB II tr. C 16/20 hr. 150 mm</t>
  </si>
  <si>
    <t>36</t>
  </si>
  <si>
    <t>19</t>
  </si>
  <si>
    <t>573111112.1</t>
  </si>
  <si>
    <t>Postrek asfaltový infiltračný s posypom kamenivom z asfaltu cestného v množstve 0,80 kg/m2</t>
  </si>
  <si>
    <t>38</t>
  </si>
  <si>
    <t>573211108.S</t>
  </si>
  <si>
    <t>Postrek asfaltový spojovací bez posypu kamenivom z asfaltu cestného v množstve 0,50 kg/m2</t>
  </si>
  <si>
    <t>40</t>
  </si>
  <si>
    <t>21</t>
  </si>
  <si>
    <t>577134261.S</t>
  </si>
  <si>
    <t>Asfaltový betón vrstva obrusná AC 11 O v pruhu š. nad 3 m z modifik. asfaltu tr. I, po zhutnení hr. 40 mm</t>
  </si>
  <si>
    <t>42</t>
  </si>
  <si>
    <t>577154361.S</t>
  </si>
  <si>
    <t>Asfaltový betón vrstva obrusná alebo ložná AC 16 v pruhu š. nad 3 m z modifik. asfaltu tr. I, po zhutnení hr. 60 mm</t>
  </si>
  <si>
    <t>44</t>
  </si>
  <si>
    <t>5.20</t>
  </si>
  <si>
    <t xml:space="preserve">Komunikácie - chodník   </t>
  </si>
  <si>
    <t>23</t>
  </si>
  <si>
    <t>Podklad z podkladového betónu PB II tr. C 16/20 hr. 50 mm</t>
  </si>
  <si>
    <t>577124111.S</t>
  </si>
  <si>
    <t>Asfaltový betón vrstva obrusná AC 8 O v pruhu š. do 3 m z nemodifik. asfaltu tr. II, po zhutnení hr. 30 mm</t>
  </si>
  <si>
    <t>46</t>
  </si>
  <si>
    <t>25</t>
  </si>
  <si>
    <t>48</t>
  </si>
  <si>
    <t>596911335</t>
  </si>
  <si>
    <t>Kladenie dlažby pre nevidiacich hr. 60 mm do malty, vrátane dodávky malty</t>
  </si>
  <si>
    <t>50</t>
  </si>
  <si>
    <t>27</t>
  </si>
  <si>
    <t>52</t>
  </si>
  <si>
    <t>592460007305</t>
  </si>
  <si>
    <t>Dlažba betónová pre nevidiacich, červená</t>
  </si>
  <si>
    <t>54</t>
  </si>
  <si>
    <t>5.30</t>
  </si>
  <si>
    <t xml:space="preserve">Komunikácie - ostatné konštrukcie a práce   </t>
  </si>
  <si>
    <t>29</t>
  </si>
  <si>
    <t>56</t>
  </si>
  <si>
    <t>58</t>
  </si>
  <si>
    <t>31</t>
  </si>
  <si>
    <t>895941119</t>
  </si>
  <si>
    <t>Úprava kanalizačného vpustu uličného</t>
  </si>
  <si>
    <t>ks</t>
  </si>
  <si>
    <t>60</t>
  </si>
  <si>
    <t xml:space="preserve">" Položka zahŕňa:   </t>
  </si>
  <si>
    <t xml:space="preserve">" - prečistenie   </t>
  </si>
  <si>
    <t xml:space="preserve">" - výmenu kalového koša   </t>
  </si>
  <si>
    <t xml:space="preserve">" - osadenie vyrovnávacieho prstenca   </t>
  </si>
  <si>
    <t xml:space="preserve">" - výškovú úpravu mreže   </t>
  </si>
  <si>
    <t xml:space="preserve">21 " kusov   </t>
  </si>
  <si>
    <t>592230001655</t>
  </si>
  <si>
    <t>Vyrovnávací prstenec pre uličný vpust</t>
  </si>
  <si>
    <t>62</t>
  </si>
  <si>
    <t>33</t>
  </si>
  <si>
    <t>592270007266</t>
  </si>
  <si>
    <t>Kalový kôš k zachytávaniu nečistôt pre uličný vpust</t>
  </si>
  <si>
    <t>64</t>
  </si>
  <si>
    <t>899331115</t>
  </si>
  <si>
    <t>Výšková úprava poklopov šácht</t>
  </si>
  <si>
    <t>66</t>
  </si>
  <si>
    <t>35</t>
  </si>
  <si>
    <t>899331115.1</t>
  </si>
  <si>
    <t>Výšková úprava šupátok</t>
  </si>
  <si>
    <t>68</t>
  </si>
  <si>
    <t>916362111.S</t>
  </si>
  <si>
    <t>Osadenie cestného obrubníka betónového stojatého do lôžka z betónu prostého tr. C 12/15 s bočnou oporou</t>
  </si>
  <si>
    <t>70</t>
  </si>
  <si>
    <t>37</t>
  </si>
  <si>
    <t>592170002355</t>
  </si>
  <si>
    <t>Obrubník cestný, lxšxv 1000x120x250 mm</t>
  </si>
  <si>
    <t>72</t>
  </si>
  <si>
    <t>74</t>
  </si>
  <si>
    <t>39</t>
  </si>
  <si>
    <t>76</t>
  </si>
  <si>
    <t>917862111.S</t>
  </si>
  <si>
    <t>Osadenie chodník. obrubníka betónového stojatého do lôžka z betónu prosteho tr. C 12/15 s bočnou oporou</t>
  </si>
  <si>
    <t>78</t>
  </si>
  <si>
    <t>41</t>
  </si>
  <si>
    <t>592170002105</t>
  </si>
  <si>
    <t>Obrubník chodníkový, lxšxv 1000x80x250 mm</t>
  </si>
  <si>
    <t>80</t>
  </si>
  <si>
    <t>919726174</t>
  </si>
  <si>
    <t>Rezanie priečnych alebo pozdĺžnych škár živič. plôch pre vytvor. komôrky pre zálievku, š. 10 mm, hĺ. 40 mm</t>
  </si>
  <si>
    <t>82</t>
  </si>
  <si>
    <t>43</t>
  </si>
  <si>
    <t>919726174.1</t>
  </si>
  <si>
    <t>Rezanie priečnych alebo pozdĺžnych škár živič. plôch pre vytvor. komôrky pre zálievku, š. 5 mm, hĺ. 60 mm</t>
  </si>
  <si>
    <t>84</t>
  </si>
  <si>
    <t>919726174.2</t>
  </si>
  <si>
    <t>Rezanie priečnych alebo pozdĺžnych škár živič. plôch pre vytvor. komôrky pre zálievku, š. 5 mm, hĺ. 100 mm</t>
  </si>
  <si>
    <t>86</t>
  </si>
  <si>
    <t>45</t>
  </si>
  <si>
    <t>919726545</t>
  </si>
  <si>
    <t>Tesnenie rezaných škár zálievkou asfaltovou trvale pružnou š. 10 mm hl. 40 mm</t>
  </si>
  <si>
    <t>88</t>
  </si>
  <si>
    <t>5.40</t>
  </si>
  <si>
    <t>Komunikácie - vodorovné značenie</t>
  </si>
  <si>
    <t>47</t>
  </si>
  <si>
    <t>49</t>
  </si>
  <si>
    <t>51</t>
  </si>
  <si>
    <t>915711211.S</t>
  </si>
  <si>
    <t>90</t>
  </si>
  <si>
    <t>53</t>
  </si>
  <si>
    <t>915715181.S</t>
  </si>
  <si>
    <t>Vodiaca línia 2x3 pruhy frézovaná so zaplnením dvojzložkovým plastom na priechod pre chodcov</t>
  </si>
  <si>
    <t>915721222.1</t>
  </si>
  <si>
    <t>Vodorovné dopravné značenie striekané farbou prechodov pre chodcov, šípky, symboly a pod., farba podľa typu značenia retroreflexná</t>
  </si>
  <si>
    <t>92</t>
  </si>
  <si>
    <t>55</t>
  </si>
  <si>
    <t>915791111.S</t>
  </si>
  <si>
    <t>Predznačenie pre značenie striekané farbou z náterových hmôt deliace čiary, vodiace prúžky</t>
  </si>
  <si>
    <t>94</t>
  </si>
  <si>
    <t>915791112.S</t>
  </si>
  <si>
    <t>Predznačenie pre vodorovné značenie striekané farbou alebo vykonávané z náterových hmôt</t>
  </si>
  <si>
    <t>96</t>
  </si>
  <si>
    <t>OST</t>
  </si>
  <si>
    <t>Ostatné</t>
  </si>
  <si>
    <t>57</t>
  </si>
  <si>
    <t>OST300013</t>
  </si>
  <si>
    <t>Náklady na vytýčenie inžinierskych sietí na opravovanom úseku</t>
  </si>
  <si>
    <t>kpl</t>
  </si>
  <si>
    <t>262144</t>
  </si>
  <si>
    <t>98</t>
  </si>
  <si>
    <t>OST400021</t>
  </si>
  <si>
    <t>Náklady na vypracovanie projektu dočasného dopravného značenia</t>
  </si>
  <si>
    <t>100</t>
  </si>
  <si>
    <t>59</t>
  </si>
  <si>
    <t>OST600024</t>
  </si>
  <si>
    <t>Dočasné dopravné zanačenie - realizácia počas výstavby</t>
  </si>
  <si>
    <t>102</t>
  </si>
  <si>
    <t>871424068</t>
  </si>
  <si>
    <t>Montáž kanalizačného plastového potrubia DN 200, vrátane tvarových kusov+ výkop ryhy a obsyp potrubia 0,5m3/m´</t>
  </si>
  <si>
    <t xml:space="preserve">" Kanalizačné prípojky   </t>
  </si>
  <si>
    <t>286140003255</t>
  </si>
  <si>
    <t>Materiál pre kanalizačné prípojky - rúry, tvarové kusy - komplet</t>
  </si>
  <si>
    <t xml:space="preserve">" - plastové rúry priame DN 200   </t>
  </si>
  <si>
    <t xml:space="preserve">" - tvarové kusy , kolená, odbočky podľa situácie na stavenisku   </t>
  </si>
  <si>
    <t>895941111.1</t>
  </si>
  <si>
    <t>Demontáž pôvodného a zriadenie nového kanalizačného vpustu uličného z betónových dielcov typ UV-50, UVB-50</t>
  </si>
  <si>
    <t xml:space="preserve">" - podkladný betón pod spodný diel   </t>
  </si>
  <si>
    <t xml:space="preserve">" - osadenie mreže a kalového koša   </t>
  </si>
  <si>
    <t>592230001404</t>
  </si>
  <si>
    <t>Uličný vpust betónový - horný diel</t>
  </si>
  <si>
    <t>592230001504</t>
  </si>
  <si>
    <t>Uličný vpust betónový - stredný diel</t>
  </si>
  <si>
    <t>592230002104</t>
  </si>
  <si>
    <t>Uličný vpust betónový  - spodný diel</t>
  </si>
  <si>
    <t>552410003504</t>
  </si>
  <si>
    <t>Mreža pre uličný vpust, tr. zaťaženia D400</t>
  </si>
  <si>
    <t>Vodorovné dopravné značenie striekané farbou čiar súvislých šírky do 150 mm, biela retroreflexná</t>
  </si>
  <si>
    <t>Vodorovné dopravné značenie striekané farbou deliacich čiar súvislých šírky 500 mm biela retroreflexná</t>
  </si>
  <si>
    <t>915711312.1</t>
  </si>
  <si>
    <t>Vodorovné dopravné značenie striekané farbou čiar prerušovaných šírky do 150 mm, biela retroreflexná</t>
  </si>
  <si>
    <t xml:space="preserve">    5.50 - Komunikácie - BUS záliv   </t>
  </si>
  <si>
    <t xml:space="preserve">4490*0,1 " vrátane ošetrenia   </t>
  </si>
  <si>
    <t xml:space="preserve">532,2 "Výkop pre výmenu podložia 0,3 m   </t>
  </si>
  <si>
    <t xml:space="preserve">132 "Vykop pre výmenu podložia 0,35 m BUS   </t>
  </si>
  <si>
    <t xml:space="preserve">21 "Výkop pre uličné vpusty   </t>
  </si>
  <si>
    <t xml:space="preserve">4490*0,0309 "Prepočítané koeficientom množstva   </t>
  </si>
  <si>
    <t xml:space="preserve">442,8/0,2 "Vybúranie - podklad. vozovky 0,2 m + odvoz na uloženie do 15 km   </t>
  </si>
  <si>
    <t>113307232.S</t>
  </si>
  <si>
    <t>Odstránenie podkladu v ploche nad 200 m2 z betónu prostého, hr. vrstvy nad 150 do 300 mm,  -0,50000t</t>
  </si>
  <si>
    <t xml:space="preserve">88/0,2 "Vybúranie betónu hr. 200 mm   </t>
  </si>
  <si>
    <t>Vytrhanie obrúb s vybúraním lôžka - cestné obrubníky, vrátane naloženia na dopravný prostriedok, odvozu do 10 km, zloženia, poplatku za uskladnenie  -0,23000 t</t>
  </si>
  <si>
    <t>976071111.S</t>
  </si>
  <si>
    <t>Vybúranie kovových madiel a zábradlí,  -0,03700t</t>
  </si>
  <si>
    <t xml:space="preserve">1918,4*1,1 "položenie separačnej geotextílie + presahy 10%   </t>
  </si>
  <si>
    <t xml:space="preserve">1918,4*1,1 " geotextília s presahom 10%   </t>
  </si>
  <si>
    <t>919720121.S</t>
  </si>
  <si>
    <t>Geomreža pre vystuženie asfaltových vrstiev komunikácií zo sklenných vlákien</t>
  </si>
  <si>
    <t xml:space="preserve">34238*1,1 "Sklovláknitá výstužná mreža do vozovky vrátanie poploženia +10% prekrytie   </t>
  </si>
  <si>
    <t>567114211.S</t>
  </si>
  <si>
    <t>594611111.S</t>
  </si>
  <si>
    <t>Kladenie betónovej zámkovej dlažby komunikácií pre peších hr. 60 mm pre peších nad 50 do 100 m2 so zriadením lôžka z kameniva hr. 40 mm</t>
  </si>
  <si>
    <t>592460003000.S</t>
  </si>
  <si>
    <t>Dlažba betónová zámková hrúbka 60 mm, prírodná</t>
  </si>
  <si>
    <t xml:space="preserve">42 " základné množstvo   </t>
  </si>
  <si>
    <t xml:space="preserve">4 " stratné   </t>
  </si>
  <si>
    <t xml:space="preserve">260 " základné množstvo   </t>
  </si>
  <si>
    <t xml:space="preserve">15 " stratné   </t>
  </si>
  <si>
    <t>388795206.S</t>
  </si>
  <si>
    <t>Ukladanie rúrky kábelovodu 1x HDPE nad priemer 12 mm</t>
  </si>
  <si>
    <t xml:space="preserve">20 "Ukladanie rúrky kábelovodu/chráničky  1x HDPE   </t>
  </si>
  <si>
    <t>286130070300.S</t>
  </si>
  <si>
    <t>Chránička DN 50, HDPE</t>
  </si>
  <si>
    <t>596911141.S</t>
  </si>
  <si>
    <t>Rozobratie a spätné kladenie betónovej zámkovej dlažby komunikácií pre peších hr. 60 mm pre peších do 50 m2 so zriadením lôžka z kameniva hr. 30 mm</t>
  </si>
  <si>
    <t>592460007500.S</t>
  </si>
  <si>
    <t>Dlažba betónová bezškárová, hr. 60 mm</t>
  </si>
  <si>
    <t xml:space="preserve">10 "doplnenie poškodenej zámkovej dlažby   </t>
  </si>
  <si>
    <t xml:space="preserve">1 " komplet, celková dĺžka 210,00 m   </t>
  </si>
  <si>
    <t xml:space="preserve">1 " komplet pre celkovú dĺžku 210,00 m   </t>
  </si>
  <si>
    <t xml:space="preserve">" - odbúranie pôvodného vpustu   </t>
  </si>
  <si>
    <t xml:space="preserve">59 " kusov   </t>
  </si>
  <si>
    <t>104</t>
  </si>
  <si>
    <t>911131111.S</t>
  </si>
  <si>
    <t>Osadenie a montáž cestného zábradlia oceľového s oceľovými stĺpikmi</t>
  </si>
  <si>
    <t>106</t>
  </si>
  <si>
    <t>404490007900.S</t>
  </si>
  <si>
    <t>Zábradlie ochranné dvojmadlové, kotvené do betónu</t>
  </si>
  <si>
    <t>108</t>
  </si>
  <si>
    <t>693210003305</t>
  </si>
  <si>
    <t>Geomreža sklovláknitá, výstužná do asfaltových vrstiev vozoviek</t>
  </si>
  <si>
    <t>110</t>
  </si>
  <si>
    <t>916362111.1</t>
  </si>
  <si>
    <t>Osadenie cestného obrubníka betónového stojatého do lôžka z betónu prostého tr. do opory C30/37 hr. 200mm s bočnou oporou</t>
  </si>
  <si>
    <t>112</t>
  </si>
  <si>
    <t xml:space="preserve">145 "Obrubník typ Kasselský (BUS) 400x290x1000 - do opory C30/37 hr. 200mm   </t>
  </si>
  <si>
    <t xml:space="preserve">   </t>
  </si>
  <si>
    <t>592170002355.1</t>
  </si>
  <si>
    <t>Obrubník typ Kasselský (BUS) 400x290x1000</t>
  </si>
  <si>
    <t>114</t>
  </si>
  <si>
    <t>116</t>
  </si>
  <si>
    <t>118</t>
  </si>
  <si>
    <t xml:space="preserve">5102 " základné množstvo   </t>
  </si>
  <si>
    <t xml:space="preserve">153 " stratné   </t>
  </si>
  <si>
    <t>120</t>
  </si>
  <si>
    <t>61</t>
  </si>
  <si>
    <t>122</t>
  </si>
  <si>
    <t xml:space="preserve">1674 " základné množstvo   </t>
  </si>
  <si>
    <t xml:space="preserve">80 " stratné   </t>
  </si>
  <si>
    <t>919726173.S</t>
  </si>
  <si>
    <t>Rezanie priečnych alebo pozdĺžnych dilatačných škár živič. plôch pre vytvor. komôrky pre zálievku, š. 10 mm, hĺ. 25 mm</t>
  </si>
  <si>
    <t>124</t>
  </si>
  <si>
    <t>63</t>
  </si>
  <si>
    <t>126</t>
  </si>
  <si>
    <t>128</t>
  </si>
  <si>
    <t>65</t>
  </si>
  <si>
    <t>130</t>
  </si>
  <si>
    <t>919726543.1</t>
  </si>
  <si>
    <t>Tesnenie rezaných škár zálievkou asfaltovou trvale pružnou š. 10 mm hl. 25 mm</t>
  </si>
  <si>
    <t>132</t>
  </si>
  <si>
    <t>67</t>
  </si>
  <si>
    <t>134</t>
  </si>
  <si>
    <t>136</t>
  </si>
  <si>
    <t xml:space="preserve">1806,0 "Vodor značenie 601 (plná čiara)  š 120 mm   </t>
  </si>
  <si>
    <t>69</t>
  </si>
  <si>
    <t>138</t>
  </si>
  <si>
    <t xml:space="preserve">4744 "Vodor značenie602 (prerušovaná č.) š 120 mm   </t>
  </si>
  <si>
    <t>915711212.2</t>
  </si>
  <si>
    <t>140</t>
  </si>
  <si>
    <t xml:space="preserve">40 "Vodor značenie 604 stop čiara(plna č.) š 500 mm   </t>
  </si>
  <si>
    <t>71</t>
  </si>
  <si>
    <t>-749341490</t>
  </si>
  <si>
    <t>257</t>
  </si>
  <si>
    <t>915716124.S</t>
  </si>
  <si>
    <t>Vodorovné dopravné značenie striekané farbou čiar hrubých súvislých, farba biela retroreflexná šírky 250 mm</t>
  </si>
  <si>
    <t>-1311177248</t>
  </si>
  <si>
    <t xml:space="preserve">440 "šikmé čiary 620 hr. 250  mm   </t>
  </si>
  <si>
    <t>238</t>
  </si>
  <si>
    <t>73</t>
  </si>
  <si>
    <t>142</t>
  </si>
  <si>
    <t xml:space="preserve">1151 "priechod pre chodcov - značenie 610   </t>
  </si>
  <si>
    <t xml:space="preserve">206 "smerové šípky 630 (1,2 m2), 631 (2 m2)   </t>
  </si>
  <si>
    <t xml:space="preserve">30 "autob. zastávky 621 hr. 120  mm + nápis   </t>
  </si>
  <si>
    <t>144</t>
  </si>
  <si>
    <t>1806+4744+40+440+238</t>
  </si>
  <si>
    <t>75</t>
  </si>
  <si>
    <t>146</t>
  </si>
  <si>
    <t>5.50</t>
  </si>
  <si>
    <t xml:space="preserve">Komunikácie - BUS záliv   </t>
  </si>
  <si>
    <t>148</t>
  </si>
  <si>
    <t>77</t>
  </si>
  <si>
    <t>150</t>
  </si>
  <si>
    <t xml:space="preserve">440*1,1 " geotextília s presahom 10%   </t>
  </si>
  <si>
    <t>152</t>
  </si>
  <si>
    <t xml:space="preserve">440*1,1 "položenie separačnej geotextílie + presahy 10%   </t>
  </si>
  <si>
    <t>79</t>
  </si>
  <si>
    <t>388994118</t>
  </si>
  <si>
    <t>Chránička D 110 pre elektrické káble</t>
  </si>
  <si>
    <t>154</t>
  </si>
  <si>
    <t>564861111.S.1</t>
  </si>
  <si>
    <t>Podklad zo štrkodrviny s rozprestretím a zhutnením, po zhutnení hr. 200 mm</t>
  </si>
  <si>
    <t>156</t>
  </si>
  <si>
    <t>81</t>
  </si>
  <si>
    <t>158</t>
  </si>
  <si>
    <t>289971443.S</t>
  </si>
  <si>
    <t>Geomreža pre stabilizáciu podkladu, tuhá dvojosá z polypropylénu pevnosť v ťahu do 40 kN/m sklon do 1 : 5</t>
  </si>
  <si>
    <t>160</t>
  </si>
  <si>
    <t xml:space="preserve">440*1,1   </t>
  </si>
  <si>
    <t>83</t>
  </si>
  <si>
    <t>567133113.S</t>
  </si>
  <si>
    <t>Podklad z kameniva stmeleného cementom s rozprestretím a zhutnením, CBGM C 5/6, po zhutnení hr. 180 mm</t>
  </si>
  <si>
    <t>162</t>
  </si>
  <si>
    <t>582147115</t>
  </si>
  <si>
    <t>Kryt cementobetónový pre autobusové zastávky s povrchovou metličkovou úpravou hr. 220 mm</t>
  </si>
  <si>
    <t>164</t>
  </si>
  <si>
    <t xml:space="preserve">" Položka zahŕňa aj zhotovenie výstuže položením dvoch vrstiev výstužnej KARI siete   </t>
  </si>
  <si>
    <t xml:space="preserve">440 " použije sa trieda betónu C 30/37   </t>
  </si>
  <si>
    <t>85</t>
  </si>
  <si>
    <t>313110005305</t>
  </si>
  <si>
    <t>Sieť KARI, veľkosť oka 100x100 mm, drôt D 10/10 mm</t>
  </si>
  <si>
    <t>166</t>
  </si>
  <si>
    <t xml:space="preserve">2*440*1,10 " dve vrstvy, prekrytie 10%   </t>
  </si>
  <si>
    <t>168</t>
  </si>
  <si>
    <t>87</t>
  </si>
  <si>
    <t>170</t>
  </si>
  <si>
    <t>172</t>
  </si>
  <si>
    <t>Rekonštrukcia pozemných komunikácií v meste Košice - dodávateľský úver časť II</t>
  </si>
  <si>
    <t>SO 106-00 - Rekonštrukcia komunikácie - Jantárová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</si>
</sst>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19"/>
  <sheetViews>
    <sheetView showGridLines="0" tabSelected="1" topLeftCell="A10" workbookViewId="0">
      <selection activeCell="F30" sqref="F30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44" t="s">
        <v>2</v>
      </c>
      <c r="M2" s="144"/>
      <c r="N2" s="144"/>
      <c r="O2" s="144"/>
      <c r="P2" s="144"/>
      <c r="Q2" s="144"/>
      <c r="R2" s="144"/>
      <c r="S2" s="144"/>
      <c r="T2" s="144"/>
      <c r="U2" s="144"/>
      <c r="V2" s="144"/>
      <c r="AT2" s="10" t="s">
        <v>48</v>
      </c>
    </row>
    <row r="3" spans="2:46" ht="7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46</v>
      </c>
    </row>
    <row r="4" spans="2:46" ht="25" customHeight="1" x14ac:dyDescent="0.2">
      <c r="B4" s="13"/>
      <c r="D4" s="14" t="s">
        <v>49</v>
      </c>
      <c r="L4" s="13"/>
      <c r="M4" s="40" t="s">
        <v>4</v>
      </c>
      <c r="AT4" s="10" t="s">
        <v>1</v>
      </c>
    </row>
    <row r="5" spans="2:46" ht="7" customHeight="1" x14ac:dyDescent="0.2">
      <c r="B5" s="13"/>
      <c r="L5" s="13"/>
    </row>
    <row r="6" spans="2:46" ht="12" customHeight="1" x14ac:dyDescent="0.2">
      <c r="B6" s="13"/>
      <c r="D6" s="16" t="s">
        <v>5</v>
      </c>
      <c r="L6" s="13"/>
    </row>
    <row r="7" spans="2:46" ht="16.5" customHeight="1" x14ac:dyDescent="0.2">
      <c r="B7" s="13"/>
      <c r="E7" s="142" t="s">
        <v>449</v>
      </c>
      <c r="F7" s="142"/>
      <c r="G7" s="142"/>
      <c r="H7" s="142"/>
      <c r="L7" s="13"/>
    </row>
    <row r="8" spans="2:46" s="1" customFormat="1" ht="12" customHeight="1" x14ac:dyDescent="0.2">
      <c r="B8" s="19"/>
      <c r="D8" s="16" t="s">
        <v>50</v>
      </c>
      <c r="L8" s="19"/>
    </row>
    <row r="9" spans="2:46" s="1" customFormat="1" ht="16.5" customHeight="1" x14ac:dyDescent="0.2">
      <c r="B9" s="19"/>
      <c r="E9" s="140" t="s">
        <v>450</v>
      </c>
      <c r="F9" s="140"/>
      <c r="G9" s="140"/>
      <c r="H9" s="140"/>
      <c r="L9" s="19"/>
    </row>
    <row r="10" spans="2:46" s="1" customFormat="1" x14ac:dyDescent="0.2">
      <c r="B10" s="19"/>
      <c r="L10" s="19"/>
    </row>
    <row r="11" spans="2:46" s="1" customFormat="1" ht="12" customHeight="1" x14ac:dyDescent="0.2">
      <c r="B11" s="19"/>
      <c r="D11" s="16" t="s">
        <v>6</v>
      </c>
      <c r="F11" s="15" t="s">
        <v>0</v>
      </c>
      <c r="I11" s="16" t="s">
        <v>7</v>
      </c>
      <c r="J11" s="15" t="s">
        <v>0</v>
      </c>
      <c r="L11" s="19"/>
    </row>
    <row r="12" spans="2:46" s="1" customFormat="1" ht="12" customHeight="1" x14ac:dyDescent="0.2">
      <c r="B12" s="19"/>
      <c r="D12" s="16" t="s">
        <v>8</v>
      </c>
      <c r="F12" s="15" t="s">
        <v>9</v>
      </c>
      <c r="I12" s="16" t="s">
        <v>10</v>
      </c>
      <c r="J12" s="30">
        <v>45355</v>
      </c>
      <c r="L12" s="19"/>
    </row>
    <row r="13" spans="2:46" s="1" customFormat="1" ht="10.75" customHeight="1" x14ac:dyDescent="0.2">
      <c r="B13" s="19"/>
      <c r="L13" s="19"/>
    </row>
    <row r="14" spans="2:46" s="1" customFormat="1" ht="12" customHeight="1" x14ac:dyDescent="0.2">
      <c r="B14" s="19"/>
      <c r="D14" s="16" t="s">
        <v>11</v>
      </c>
      <c r="I14" s="16" t="s">
        <v>12</v>
      </c>
      <c r="J14" s="15"/>
      <c r="L14" s="19"/>
    </row>
    <row r="15" spans="2:46" s="1" customFormat="1" ht="18" customHeight="1" x14ac:dyDescent="0.2">
      <c r="B15" s="19"/>
      <c r="E15" s="15" t="s">
        <v>13</v>
      </c>
      <c r="I15" s="16" t="s">
        <v>14</v>
      </c>
      <c r="J15" s="15"/>
      <c r="L15" s="19"/>
    </row>
    <row r="16" spans="2:46" s="1" customFormat="1" ht="7" customHeight="1" x14ac:dyDescent="0.2">
      <c r="B16" s="19"/>
      <c r="L16" s="19"/>
    </row>
    <row r="17" spans="2:12" s="1" customFormat="1" ht="12" customHeight="1" x14ac:dyDescent="0.2">
      <c r="B17" s="19"/>
      <c r="D17" s="16" t="s">
        <v>15</v>
      </c>
      <c r="I17" s="16" t="s">
        <v>12</v>
      </c>
      <c r="J17" s="17" t="s">
        <v>16</v>
      </c>
      <c r="L17" s="19"/>
    </row>
    <row r="18" spans="2:12" s="1" customFormat="1" ht="18" customHeight="1" x14ac:dyDescent="0.2">
      <c r="B18" s="19"/>
      <c r="E18" s="145" t="s">
        <v>16</v>
      </c>
      <c r="F18" s="145"/>
      <c r="G18" s="145"/>
      <c r="H18" s="145"/>
      <c r="I18" s="16" t="s">
        <v>14</v>
      </c>
      <c r="J18" s="17" t="s">
        <v>16</v>
      </c>
      <c r="L18" s="19"/>
    </row>
    <row r="19" spans="2:12" s="1" customFormat="1" ht="7" customHeight="1" x14ac:dyDescent="0.2">
      <c r="B19" s="19"/>
      <c r="L19" s="19"/>
    </row>
    <row r="20" spans="2:12" s="1" customFormat="1" ht="12" customHeight="1" x14ac:dyDescent="0.2">
      <c r="B20" s="19"/>
      <c r="D20" s="16" t="s">
        <v>17</v>
      </c>
      <c r="I20" s="16" t="s">
        <v>12</v>
      </c>
      <c r="J20" s="15"/>
      <c r="L20" s="19"/>
    </row>
    <row r="21" spans="2:12" s="1" customFormat="1" ht="18" customHeight="1" x14ac:dyDescent="0.2">
      <c r="B21" s="19"/>
      <c r="E21" s="15" t="s">
        <v>18</v>
      </c>
      <c r="I21" s="16" t="s">
        <v>14</v>
      </c>
      <c r="J21" s="15"/>
      <c r="L21" s="19"/>
    </row>
    <row r="22" spans="2:12" s="1" customFormat="1" ht="7" customHeight="1" x14ac:dyDescent="0.2">
      <c r="B22" s="19"/>
      <c r="L22" s="19"/>
    </row>
    <row r="23" spans="2:12" s="1" customFormat="1" ht="12" customHeight="1" x14ac:dyDescent="0.2">
      <c r="B23" s="19"/>
      <c r="D23" s="16" t="s">
        <v>20</v>
      </c>
      <c r="I23" s="16" t="s">
        <v>12</v>
      </c>
      <c r="J23" s="15"/>
      <c r="L23" s="19"/>
    </row>
    <row r="24" spans="2:12" s="1" customFormat="1" ht="18" customHeight="1" x14ac:dyDescent="0.2">
      <c r="B24" s="19"/>
      <c r="E24" s="15" t="s">
        <v>21</v>
      </c>
      <c r="I24" s="16" t="s">
        <v>14</v>
      </c>
      <c r="J24" s="15"/>
      <c r="L24" s="19"/>
    </row>
    <row r="25" spans="2:12" s="1" customFormat="1" ht="7" customHeight="1" x14ac:dyDescent="0.2">
      <c r="B25" s="19"/>
      <c r="L25" s="19"/>
    </row>
    <row r="26" spans="2:12" s="1" customFormat="1" ht="12" customHeight="1" x14ac:dyDescent="0.2">
      <c r="B26" s="19"/>
      <c r="D26" s="16" t="s">
        <v>22</v>
      </c>
      <c r="L26" s="19"/>
    </row>
    <row r="27" spans="2:12" s="2" customFormat="1" ht="16.5" customHeight="1" x14ac:dyDescent="0.2">
      <c r="B27" s="41"/>
      <c r="E27" s="146" t="s">
        <v>0</v>
      </c>
      <c r="F27" s="146"/>
      <c r="G27" s="146"/>
      <c r="H27" s="146"/>
      <c r="L27" s="41"/>
    </row>
    <row r="28" spans="2:12" s="1" customFormat="1" ht="7" customHeight="1" x14ac:dyDescent="0.2">
      <c r="B28" s="19"/>
      <c r="L28" s="19"/>
    </row>
    <row r="29" spans="2:12" s="1" customFormat="1" ht="7" customHeight="1" x14ac:dyDescent="0.2">
      <c r="B29" s="19"/>
      <c r="D29" s="31"/>
      <c r="E29" s="31"/>
      <c r="F29" s="31"/>
      <c r="G29" s="31"/>
      <c r="H29" s="31"/>
      <c r="I29" s="31"/>
      <c r="J29" s="31"/>
      <c r="K29" s="31"/>
      <c r="L29" s="19"/>
    </row>
    <row r="30" spans="2:12" s="1" customFormat="1" ht="25.4" customHeight="1" x14ac:dyDescent="0.2">
      <c r="B30" s="19"/>
      <c r="D30" s="42" t="s">
        <v>23</v>
      </c>
      <c r="J30" s="39">
        <f>ROUND(J125, 2)</f>
        <v>0</v>
      </c>
      <c r="L30" s="19"/>
    </row>
    <row r="31" spans="2:12" s="1" customFormat="1" ht="7" customHeight="1" x14ac:dyDescent="0.2">
      <c r="B31" s="19"/>
      <c r="D31" s="31"/>
      <c r="E31" s="31"/>
      <c r="F31" s="31"/>
      <c r="G31" s="31"/>
      <c r="H31" s="31"/>
      <c r="I31" s="31"/>
      <c r="J31" s="31"/>
      <c r="K31" s="31"/>
      <c r="L31" s="19"/>
    </row>
    <row r="32" spans="2:12" s="1" customFormat="1" ht="14.4" customHeight="1" x14ac:dyDescent="0.2">
      <c r="B32" s="19"/>
      <c r="F32" s="21" t="s">
        <v>25</v>
      </c>
      <c r="I32" s="21" t="s">
        <v>24</v>
      </c>
      <c r="J32" s="21" t="s">
        <v>26</v>
      </c>
      <c r="L32" s="19"/>
    </row>
    <row r="33" spans="2:12" s="1" customFormat="1" ht="14.4" customHeight="1" x14ac:dyDescent="0.2">
      <c r="B33" s="19"/>
      <c r="D33" s="32" t="s">
        <v>27</v>
      </c>
      <c r="E33" s="22" t="s">
        <v>28</v>
      </c>
      <c r="F33" s="43">
        <f>ROUND((SUM(BE125:BE318)),  2)</f>
        <v>0</v>
      </c>
      <c r="G33" s="44"/>
      <c r="H33" s="44"/>
      <c r="I33" s="45">
        <v>0.2</v>
      </c>
      <c r="J33" s="43">
        <f>ROUND(((SUM(BE125:BE318))*I33),  2)</f>
        <v>0</v>
      </c>
      <c r="L33" s="19"/>
    </row>
    <row r="34" spans="2:12" s="1" customFormat="1" ht="14.4" customHeight="1" x14ac:dyDescent="0.2">
      <c r="B34" s="19"/>
      <c r="E34" s="22" t="s">
        <v>29</v>
      </c>
      <c r="F34" s="43">
        <f>ROUND((SUM(BF125:BF318)),  2)</f>
        <v>0</v>
      </c>
      <c r="G34" s="44"/>
      <c r="H34" s="44"/>
      <c r="I34" s="45">
        <v>0.2</v>
      </c>
      <c r="J34" s="43">
        <f>ROUND(((SUM(BF125:BF318))*I34),  2)</f>
        <v>0</v>
      </c>
      <c r="L34" s="19"/>
    </row>
    <row r="35" spans="2:12" s="1" customFormat="1" ht="14.4" customHeight="1" x14ac:dyDescent="0.2">
      <c r="B35" s="19"/>
      <c r="E35" s="16" t="s">
        <v>30</v>
      </c>
      <c r="F35" s="46">
        <f>ROUND((SUM(BG125:BG318)),  2)</f>
        <v>0</v>
      </c>
      <c r="I35" s="47">
        <v>0.2</v>
      </c>
      <c r="J35" s="46">
        <f>0</f>
        <v>0</v>
      </c>
      <c r="L35" s="19"/>
    </row>
    <row r="36" spans="2:12" s="1" customFormat="1" ht="14.4" customHeight="1" x14ac:dyDescent="0.2">
      <c r="B36" s="19"/>
      <c r="E36" s="16" t="s">
        <v>31</v>
      </c>
      <c r="F36" s="46">
        <f>ROUND((SUM(BH125:BH318)),  2)</f>
        <v>0</v>
      </c>
      <c r="I36" s="47">
        <v>0.2</v>
      </c>
      <c r="J36" s="46">
        <f>0</f>
        <v>0</v>
      </c>
      <c r="L36" s="19"/>
    </row>
    <row r="37" spans="2:12" s="1" customFormat="1" ht="14.4" customHeight="1" x14ac:dyDescent="0.2">
      <c r="B37" s="19"/>
      <c r="E37" s="22" t="s">
        <v>32</v>
      </c>
      <c r="F37" s="43">
        <f>ROUND((SUM(BI125:BI318)),  2)</f>
        <v>0</v>
      </c>
      <c r="G37" s="44"/>
      <c r="H37" s="44"/>
      <c r="I37" s="45">
        <v>0</v>
      </c>
      <c r="J37" s="43">
        <f>0</f>
        <v>0</v>
      </c>
      <c r="L37" s="19"/>
    </row>
    <row r="38" spans="2:12" s="1" customFormat="1" ht="7" customHeight="1" x14ac:dyDescent="0.2">
      <c r="B38" s="19"/>
      <c r="L38" s="19"/>
    </row>
    <row r="39" spans="2:12" s="1" customFormat="1" ht="25.4" customHeight="1" x14ac:dyDescent="0.2">
      <c r="B39" s="19"/>
      <c r="C39" s="48"/>
      <c r="D39" s="49" t="s">
        <v>33</v>
      </c>
      <c r="E39" s="33"/>
      <c r="F39" s="33"/>
      <c r="G39" s="50" t="s">
        <v>34</v>
      </c>
      <c r="H39" s="51" t="s">
        <v>35</v>
      </c>
      <c r="I39" s="33"/>
      <c r="J39" s="52">
        <f>SUM(J30:J37)</f>
        <v>0</v>
      </c>
      <c r="K39" s="53"/>
      <c r="L39" s="19"/>
    </row>
    <row r="40" spans="2:12" s="1" customFormat="1" ht="14.4" customHeight="1" x14ac:dyDescent="0.2">
      <c r="B40" s="19"/>
      <c r="L40" s="19"/>
    </row>
    <row r="41" spans="2:12" ht="14.4" customHeight="1" x14ac:dyDescent="0.2">
      <c r="B41" s="13"/>
      <c r="L41" s="13"/>
    </row>
    <row r="42" spans="2:12" ht="14.4" customHeight="1" x14ac:dyDescent="0.2">
      <c r="B42" s="13"/>
      <c r="L42" s="13"/>
    </row>
    <row r="43" spans="2:12" ht="14.4" customHeight="1" x14ac:dyDescent="0.2">
      <c r="B43" s="13"/>
      <c r="L43" s="13"/>
    </row>
    <row r="44" spans="2:12" ht="14.4" customHeight="1" x14ac:dyDescent="0.2">
      <c r="B44" s="13"/>
      <c r="L44" s="13"/>
    </row>
    <row r="45" spans="2:12" ht="14.4" customHeight="1" x14ac:dyDescent="0.2">
      <c r="B45" s="13"/>
      <c r="L45" s="13"/>
    </row>
    <row r="46" spans="2:12" ht="14.4" customHeight="1" x14ac:dyDescent="0.2">
      <c r="B46" s="13"/>
      <c r="L46" s="13"/>
    </row>
    <row r="47" spans="2:12" ht="14.4" customHeight="1" x14ac:dyDescent="0.2">
      <c r="B47" s="13"/>
      <c r="L47" s="13"/>
    </row>
    <row r="48" spans="2:12" ht="14.4" customHeight="1" x14ac:dyDescent="0.2">
      <c r="B48" s="13"/>
      <c r="L48" s="13"/>
    </row>
    <row r="49" spans="2:12" ht="14.4" customHeight="1" x14ac:dyDescent="0.2">
      <c r="B49" s="13"/>
      <c r="L49" s="13"/>
    </row>
    <row r="50" spans="2:12" s="1" customFormat="1" ht="14.4" customHeight="1" x14ac:dyDescent="0.2">
      <c r="B50" s="19"/>
      <c r="D50" s="23" t="s">
        <v>36</v>
      </c>
      <c r="E50" s="24"/>
      <c r="F50" s="24"/>
      <c r="G50" s="23" t="s">
        <v>37</v>
      </c>
      <c r="H50" s="24"/>
      <c r="I50" s="24"/>
      <c r="J50" s="24"/>
      <c r="K50" s="24"/>
      <c r="L50" s="19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5" x14ac:dyDescent="0.2">
      <c r="B61" s="19"/>
      <c r="D61" s="25" t="s">
        <v>38</v>
      </c>
      <c r="E61" s="20"/>
      <c r="F61" s="54" t="s">
        <v>39</v>
      </c>
      <c r="G61" s="25" t="s">
        <v>38</v>
      </c>
      <c r="H61" s="20"/>
      <c r="I61" s="20"/>
      <c r="J61" s="55" t="s">
        <v>39</v>
      </c>
      <c r="K61" s="20"/>
      <c r="L61" s="19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3" x14ac:dyDescent="0.2">
      <c r="B65" s="19"/>
      <c r="D65" s="23" t="s">
        <v>40</v>
      </c>
      <c r="E65" s="24"/>
      <c r="F65" s="24"/>
      <c r="G65" s="23" t="s">
        <v>41</v>
      </c>
      <c r="H65" s="24"/>
      <c r="I65" s="24"/>
      <c r="J65" s="24"/>
      <c r="K65" s="24"/>
      <c r="L65" s="19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5" x14ac:dyDescent="0.2">
      <c r="B76" s="19"/>
      <c r="D76" s="25" t="s">
        <v>38</v>
      </c>
      <c r="E76" s="20"/>
      <c r="F76" s="54" t="s">
        <v>39</v>
      </c>
      <c r="G76" s="25" t="s">
        <v>38</v>
      </c>
      <c r="H76" s="20"/>
      <c r="I76" s="20"/>
      <c r="J76" s="55" t="s">
        <v>39</v>
      </c>
      <c r="K76" s="20"/>
      <c r="L76" s="19"/>
    </row>
    <row r="77" spans="2:12" s="1" customFormat="1" ht="14.4" customHeight="1" x14ac:dyDescent="0.2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9"/>
    </row>
    <row r="81" spans="2:47" s="1" customFormat="1" ht="7" customHeight="1" x14ac:dyDescent="0.2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9"/>
    </row>
    <row r="82" spans="2:47" s="1" customFormat="1" ht="25" customHeight="1" x14ac:dyDescent="0.2">
      <c r="B82" s="19"/>
      <c r="C82" s="14" t="s">
        <v>51</v>
      </c>
      <c r="L82" s="19"/>
    </row>
    <row r="83" spans="2:47" s="1" customFormat="1" ht="7" customHeight="1" x14ac:dyDescent="0.2">
      <c r="B83" s="19"/>
      <c r="L83" s="19"/>
    </row>
    <row r="84" spans="2:47" s="1" customFormat="1" ht="12" customHeight="1" x14ac:dyDescent="0.2">
      <c r="B84" s="19"/>
      <c r="C84" s="16" t="s">
        <v>5</v>
      </c>
      <c r="L84" s="19"/>
    </row>
    <row r="85" spans="2:47" s="1" customFormat="1" ht="16.5" customHeight="1" x14ac:dyDescent="0.2">
      <c r="B85" s="19"/>
      <c r="E85" s="142" t="str">
        <f>E7</f>
        <v>Rekonštrukcia pozemných komunikácií v meste Košice - dodávateľský úver časť II</v>
      </c>
      <c r="F85" s="142"/>
      <c r="G85" s="142"/>
      <c r="H85" s="142"/>
      <c r="L85" s="19"/>
    </row>
    <row r="86" spans="2:47" s="1" customFormat="1" ht="12" customHeight="1" x14ac:dyDescent="0.2">
      <c r="B86" s="19"/>
      <c r="C86" s="16" t="s">
        <v>50</v>
      </c>
      <c r="L86" s="19"/>
    </row>
    <row r="87" spans="2:47" s="1" customFormat="1" ht="16.5" customHeight="1" x14ac:dyDescent="0.2">
      <c r="B87" s="19"/>
      <c r="E87" s="140" t="str">
        <f>E9</f>
        <v>SO 106-00 - Rekonštrukcia komunikácie - Jantárová</v>
      </c>
      <c r="F87" s="140"/>
      <c r="G87" s="140"/>
      <c r="H87" s="140"/>
      <c r="L87" s="19"/>
    </row>
    <row r="88" spans="2:47" s="1" customFormat="1" ht="7" customHeight="1" x14ac:dyDescent="0.2">
      <c r="B88" s="19"/>
      <c r="L88" s="19"/>
    </row>
    <row r="89" spans="2:47" s="1" customFormat="1" ht="12" customHeight="1" x14ac:dyDescent="0.2">
      <c r="B89" s="19"/>
      <c r="C89" s="16" t="s">
        <v>8</v>
      </c>
      <c r="F89" s="15" t="str">
        <f>F12</f>
        <v xml:space="preserve"> </v>
      </c>
      <c r="I89" s="16" t="s">
        <v>10</v>
      </c>
      <c r="J89" s="30">
        <f>IF(J12="","",J12)</f>
        <v>45355</v>
      </c>
      <c r="L89" s="19"/>
    </row>
    <row r="90" spans="2:47" s="1" customFormat="1" ht="7" customHeight="1" x14ac:dyDescent="0.2">
      <c r="B90" s="19"/>
      <c r="L90" s="19"/>
    </row>
    <row r="91" spans="2:47" s="1" customFormat="1" ht="15.15" customHeight="1" x14ac:dyDescent="0.2">
      <c r="B91" s="19"/>
      <c r="C91" s="16" t="s">
        <v>11</v>
      </c>
      <c r="F91" s="15" t="str">
        <f>E15</f>
        <v>Mesto Košice</v>
      </c>
      <c r="I91" s="16" t="s">
        <v>17</v>
      </c>
      <c r="J91" s="18" t="str">
        <f>E21</f>
        <v>MP Construct s.r.o.</v>
      </c>
      <c r="L91" s="19"/>
    </row>
    <row r="92" spans="2:47" s="1" customFormat="1" ht="15.15" customHeight="1" x14ac:dyDescent="0.2">
      <c r="B92" s="19"/>
      <c r="C92" s="16" t="s">
        <v>15</v>
      </c>
      <c r="F92" s="15" t="str">
        <f>IF(E18="","",E18)</f>
        <v>Vyplň údaj</v>
      </c>
      <c r="I92" s="16" t="s">
        <v>20</v>
      </c>
      <c r="J92" s="18" t="str">
        <f>E24</f>
        <v>Ing. Michal Matuška</v>
      </c>
      <c r="L92" s="19"/>
    </row>
    <row r="93" spans="2:47" s="1" customFormat="1" ht="10.25" customHeight="1" x14ac:dyDescent="0.2">
      <c r="B93" s="19"/>
      <c r="L93" s="19"/>
    </row>
    <row r="94" spans="2:47" s="1" customFormat="1" ht="29.25" customHeight="1" x14ac:dyDescent="0.2">
      <c r="B94" s="19"/>
      <c r="C94" s="56" t="s">
        <v>52</v>
      </c>
      <c r="D94" s="48"/>
      <c r="E94" s="48"/>
      <c r="F94" s="48"/>
      <c r="G94" s="48"/>
      <c r="H94" s="48"/>
      <c r="I94" s="48"/>
      <c r="J94" s="57" t="s">
        <v>53</v>
      </c>
      <c r="K94" s="48"/>
      <c r="L94" s="19"/>
    </row>
    <row r="95" spans="2:47" s="1" customFormat="1" ht="10.25" customHeight="1" x14ac:dyDescent="0.2">
      <c r="B95" s="19"/>
      <c r="L95" s="19"/>
    </row>
    <row r="96" spans="2:47" s="1" customFormat="1" ht="22.75" customHeight="1" x14ac:dyDescent="0.2">
      <c r="B96" s="19"/>
      <c r="C96" s="58" t="s">
        <v>54</v>
      </c>
      <c r="J96" s="39">
        <f>J125</f>
        <v>0</v>
      </c>
      <c r="L96" s="19"/>
      <c r="AU96" s="10" t="s">
        <v>55</v>
      </c>
    </row>
    <row r="97" spans="2:12" s="3" customFormat="1" ht="25" customHeight="1" x14ac:dyDescent="0.2">
      <c r="B97" s="59"/>
      <c r="D97" s="60" t="s">
        <v>56</v>
      </c>
      <c r="E97" s="61"/>
      <c r="F97" s="61"/>
      <c r="G97" s="61"/>
      <c r="H97" s="61"/>
      <c r="I97" s="61"/>
      <c r="J97" s="62">
        <f>J126</f>
        <v>0</v>
      </c>
      <c r="L97" s="59"/>
    </row>
    <row r="98" spans="2:12" s="4" customFormat="1" ht="19.899999999999999" customHeight="1" x14ac:dyDescent="0.2">
      <c r="B98" s="63"/>
      <c r="D98" s="64" t="s">
        <v>57</v>
      </c>
      <c r="E98" s="65"/>
      <c r="F98" s="65"/>
      <c r="G98" s="65"/>
      <c r="H98" s="65"/>
      <c r="I98" s="65"/>
      <c r="J98" s="66">
        <f>J127</f>
        <v>0</v>
      </c>
      <c r="L98" s="63"/>
    </row>
    <row r="99" spans="2:12" s="4" customFormat="1" ht="19.899999999999999" customHeight="1" x14ac:dyDescent="0.2">
      <c r="B99" s="63"/>
      <c r="D99" s="64" t="s">
        <v>58</v>
      </c>
      <c r="E99" s="65"/>
      <c r="F99" s="65"/>
      <c r="G99" s="65"/>
      <c r="H99" s="65"/>
      <c r="I99" s="65"/>
      <c r="J99" s="66">
        <f>J142</f>
        <v>0</v>
      </c>
      <c r="L99" s="63"/>
    </row>
    <row r="100" spans="2:12" s="4" customFormat="1" ht="19.899999999999999" customHeight="1" x14ac:dyDescent="0.2">
      <c r="B100" s="63"/>
      <c r="D100" s="64" t="s">
        <v>59</v>
      </c>
      <c r="E100" s="65"/>
      <c r="F100" s="65"/>
      <c r="G100" s="65"/>
      <c r="H100" s="65"/>
      <c r="I100" s="65"/>
      <c r="J100" s="66">
        <f>J156</f>
        <v>0</v>
      </c>
      <c r="L100" s="63"/>
    </row>
    <row r="101" spans="2:12" s="4" customFormat="1" ht="19.899999999999999" customHeight="1" x14ac:dyDescent="0.2">
      <c r="B101" s="63"/>
      <c r="D101" s="64" t="s">
        <v>60</v>
      </c>
      <c r="E101" s="65"/>
      <c r="F101" s="65"/>
      <c r="G101" s="65"/>
      <c r="H101" s="65"/>
      <c r="I101" s="65"/>
      <c r="J101" s="66">
        <f>J174</f>
        <v>0</v>
      </c>
      <c r="L101" s="63"/>
    </row>
    <row r="102" spans="2:12" s="4" customFormat="1" ht="19.899999999999999" customHeight="1" x14ac:dyDescent="0.2">
      <c r="B102" s="63"/>
      <c r="D102" s="64" t="s">
        <v>61</v>
      </c>
      <c r="E102" s="65"/>
      <c r="F102" s="65"/>
      <c r="G102" s="65"/>
      <c r="H102" s="65"/>
      <c r="I102" s="65"/>
      <c r="J102" s="66">
        <f>J190</f>
        <v>0</v>
      </c>
      <c r="L102" s="63"/>
    </row>
    <row r="103" spans="2:12" s="4" customFormat="1" ht="19.899999999999999" customHeight="1" x14ac:dyDescent="0.2">
      <c r="B103" s="63"/>
      <c r="D103" s="64" t="s">
        <v>62</v>
      </c>
      <c r="E103" s="65"/>
      <c r="F103" s="65"/>
      <c r="G103" s="65"/>
      <c r="H103" s="65"/>
      <c r="I103" s="65"/>
      <c r="J103" s="66">
        <f>J268</f>
        <v>0</v>
      </c>
      <c r="L103" s="63"/>
    </row>
    <row r="104" spans="2:12" s="4" customFormat="1" ht="19.899999999999999" customHeight="1" x14ac:dyDescent="0.2">
      <c r="B104" s="63"/>
      <c r="D104" s="64" t="s">
        <v>304</v>
      </c>
      <c r="E104" s="65"/>
      <c r="F104" s="65"/>
      <c r="G104" s="65"/>
      <c r="H104" s="65"/>
      <c r="I104" s="65"/>
      <c r="J104" s="66">
        <f>J293</f>
        <v>0</v>
      </c>
      <c r="L104" s="63"/>
    </row>
    <row r="105" spans="2:12" s="3" customFormat="1" ht="25" customHeight="1" x14ac:dyDescent="0.2">
      <c r="B105" s="59"/>
      <c r="D105" s="60" t="s">
        <v>63</v>
      </c>
      <c r="E105" s="61"/>
      <c r="F105" s="61"/>
      <c r="G105" s="61"/>
      <c r="H105" s="61"/>
      <c r="I105" s="61"/>
      <c r="J105" s="62">
        <f>J315</f>
        <v>0</v>
      </c>
      <c r="L105" s="59"/>
    </row>
    <row r="106" spans="2:12" s="1" customFormat="1" ht="21.75" customHeight="1" x14ac:dyDescent="0.2">
      <c r="B106" s="19"/>
      <c r="L106" s="19"/>
    </row>
    <row r="107" spans="2:12" s="1" customFormat="1" ht="7" customHeight="1" x14ac:dyDescent="0.2">
      <c r="B107" s="26"/>
      <c r="C107" s="27"/>
      <c r="D107" s="27"/>
      <c r="E107" s="27"/>
      <c r="F107" s="27"/>
      <c r="G107" s="27"/>
      <c r="H107" s="27"/>
      <c r="I107" s="27"/>
      <c r="J107" s="27"/>
      <c r="K107" s="27"/>
      <c r="L107" s="19"/>
    </row>
    <row r="111" spans="2:12" s="1" customFormat="1" ht="7" customHeight="1" x14ac:dyDescent="0.2">
      <c r="B111" s="28"/>
      <c r="C111" s="29"/>
      <c r="D111" s="29"/>
      <c r="E111" s="29"/>
      <c r="F111" s="29"/>
      <c r="G111" s="29"/>
      <c r="H111" s="29"/>
      <c r="I111" s="29"/>
      <c r="J111" s="29"/>
      <c r="K111" s="29"/>
      <c r="L111" s="19"/>
    </row>
    <row r="112" spans="2:12" s="1" customFormat="1" ht="25" customHeight="1" x14ac:dyDescent="0.2">
      <c r="B112" s="19"/>
      <c r="C112" s="14" t="s">
        <v>64</v>
      </c>
      <c r="L112" s="19"/>
    </row>
    <row r="113" spans="2:65" s="1" customFormat="1" ht="7" customHeight="1" x14ac:dyDescent="0.2">
      <c r="B113" s="19"/>
      <c r="L113" s="19"/>
    </row>
    <row r="114" spans="2:65" s="1" customFormat="1" ht="12" customHeight="1" x14ac:dyDescent="0.2">
      <c r="B114" s="19"/>
      <c r="C114" s="16" t="s">
        <v>5</v>
      </c>
      <c r="L114" s="19"/>
    </row>
    <row r="115" spans="2:65" s="1" customFormat="1" ht="16.5" customHeight="1" x14ac:dyDescent="0.2">
      <c r="B115" s="19"/>
      <c r="E115" s="142" t="str">
        <f>E7</f>
        <v>Rekonštrukcia pozemných komunikácií v meste Košice - dodávateľský úver časť II</v>
      </c>
      <c r="F115" s="143"/>
      <c r="G115" s="143"/>
      <c r="H115" s="143"/>
      <c r="L115" s="19"/>
    </row>
    <row r="116" spans="2:65" s="1" customFormat="1" ht="12" customHeight="1" x14ac:dyDescent="0.2">
      <c r="B116" s="19"/>
      <c r="C116" s="16" t="s">
        <v>50</v>
      </c>
      <c r="L116" s="19"/>
    </row>
    <row r="117" spans="2:65" s="1" customFormat="1" ht="16.5" customHeight="1" x14ac:dyDescent="0.2">
      <c r="B117" s="19"/>
      <c r="E117" s="140" t="str">
        <f>E9</f>
        <v>SO 106-00 - Rekonštrukcia komunikácie - Jantárová</v>
      </c>
      <c r="F117" s="141"/>
      <c r="G117" s="141"/>
      <c r="H117" s="141"/>
      <c r="L117" s="19"/>
    </row>
    <row r="118" spans="2:65" s="1" customFormat="1" ht="7" customHeight="1" x14ac:dyDescent="0.2">
      <c r="B118" s="19"/>
      <c r="L118" s="19"/>
    </row>
    <row r="119" spans="2:65" s="1" customFormat="1" ht="12" customHeight="1" x14ac:dyDescent="0.2">
      <c r="B119" s="19"/>
      <c r="C119" s="16" t="s">
        <v>8</v>
      </c>
      <c r="F119" s="15" t="str">
        <f>F12</f>
        <v xml:space="preserve"> </v>
      </c>
      <c r="I119" s="16" t="s">
        <v>10</v>
      </c>
      <c r="J119" s="30">
        <f>IF(J12="","",J12)</f>
        <v>45355</v>
      </c>
      <c r="L119" s="19"/>
    </row>
    <row r="120" spans="2:65" s="1" customFormat="1" ht="7" customHeight="1" x14ac:dyDescent="0.2">
      <c r="B120" s="19"/>
      <c r="L120" s="19"/>
    </row>
    <row r="121" spans="2:65" s="1" customFormat="1" ht="15.15" customHeight="1" x14ac:dyDescent="0.2">
      <c r="B121" s="19"/>
      <c r="C121" s="16" t="s">
        <v>11</v>
      </c>
      <c r="F121" s="15" t="str">
        <f>E15</f>
        <v>Mesto Košice</v>
      </c>
      <c r="I121" s="16" t="s">
        <v>17</v>
      </c>
      <c r="J121" s="18" t="str">
        <f>E21</f>
        <v>MP Construct s.r.o.</v>
      </c>
      <c r="L121" s="19"/>
    </row>
    <row r="122" spans="2:65" s="1" customFormat="1" ht="15.15" customHeight="1" x14ac:dyDescent="0.2">
      <c r="B122" s="19"/>
      <c r="C122" s="16" t="s">
        <v>15</v>
      </c>
      <c r="F122" s="15" t="str">
        <f>IF(E18="","",E18)</f>
        <v>Vyplň údaj</v>
      </c>
      <c r="I122" s="16" t="s">
        <v>20</v>
      </c>
      <c r="J122" s="18" t="str">
        <f>E24</f>
        <v>Ing. Michal Matuška</v>
      </c>
      <c r="L122" s="19"/>
    </row>
    <row r="123" spans="2:65" s="1" customFormat="1" ht="10.25" customHeight="1" x14ac:dyDescent="0.2">
      <c r="B123" s="19"/>
      <c r="L123" s="19"/>
    </row>
    <row r="124" spans="2:65" s="5" customFormat="1" ht="29.25" customHeight="1" x14ac:dyDescent="0.2">
      <c r="B124" s="67"/>
      <c r="C124" s="68" t="s">
        <v>65</v>
      </c>
      <c r="D124" s="69" t="s">
        <v>44</v>
      </c>
      <c r="E124" s="69" t="s">
        <v>42</v>
      </c>
      <c r="F124" s="69" t="s">
        <v>43</v>
      </c>
      <c r="G124" s="69" t="s">
        <v>66</v>
      </c>
      <c r="H124" s="69" t="s">
        <v>67</v>
      </c>
      <c r="I124" s="69" t="s">
        <v>68</v>
      </c>
      <c r="J124" s="70" t="s">
        <v>53</v>
      </c>
      <c r="K124" s="71" t="s">
        <v>69</v>
      </c>
      <c r="L124" s="67"/>
      <c r="M124" s="34" t="s">
        <v>0</v>
      </c>
      <c r="N124" s="35" t="s">
        <v>27</v>
      </c>
      <c r="O124" s="35" t="s">
        <v>70</v>
      </c>
      <c r="P124" s="35" t="s">
        <v>71</v>
      </c>
      <c r="Q124" s="35" t="s">
        <v>72</v>
      </c>
      <c r="R124" s="35" t="s">
        <v>73</v>
      </c>
      <c r="S124" s="35" t="s">
        <v>74</v>
      </c>
      <c r="T124" s="36" t="s">
        <v>75</v>
      </c>
    </row>
    <row r="125" spans="2:65" s="1" customFormat="1" ht="22.75" customHeight="1" x14ac:dyDescent="0.35">
      <c r="B125" s="19"/>
      <c r="C125" s="38" t="s">
        <v>54</v>
      </c>
      <c r="J125" s="72">
        <f>BK125</f>
        <v>0</v>
      </c>
      <c r="L125" s="19"/>
      <c r="M125" s="37"/>
      <c r="N125" s="31"/>
      <c r="O125" s="31"/>
      <c r="P125" s="73">
        <f>P126+P315</f>
        <v>0</v>
      </c>
      <c r="Q125" s="31"/>
      <c r="R125" s="73">
        <f>R126+R315</f>
        <v>14255.500411958001</v>
      </c>
      <c r="S125" s="31"/>
      <c r="T125" s="74">
        <f>T126+T315</f>
        <v>1868.5529999999999</v>
      </c>
      <c r="AT125" s="10" t="s">
        <v>45</v>
      </c>
      <c r="AU125" s="10" t="s">
        <v>55</v>
      </c>
      <c r="BK125" s="75">
        <f>BK126+BK315</f>
        <v>0</v>
      </c>
    </row>
    <row r="126" spans="2:65" s="6" customFormat="1" ht="25.9" customHeight="1" x14ac:dyDescent="0.35">
      <c r="B126" s="76"/>
      <c r="D126" s="77" t="s">
        <v>45</v>
      </c>
      <c r="E126" s="78" t="s">
        <v>76</v>
      </c>
      <c r="F126" s="78" t="s">
        <v>77</v>
      </c>
      <c r="I126" s="79"/>
      <c r="J126" s="80">
        <f>BK126</f>
        <v>0</v>
      </c>
      <c r="L126" s="76"/>
      <c r="M126" s="81"/>
      <c r="P126" s="82">
        <f>P127+P142+P156+P174+P190+P268+P293</f>
        <v>0</v>
      </c>
      <c r="R126" s="82">
        <f>R127+R142+R156+R174+R190+R268+R293</f>
        <v>14255.500411958001</v>
      </c>
      <c r="T126" s="83">
        <f>T127+T142+T156+T174+T190+T268+T293</f>
        <v>1868.5529999999999</v>
      </c>
      <c r="AR126" s="77" t="s">
        <v>47</v>
      </c>
      <c r="AT126" s="84" t="s">
        <v>45</v>
      </c>
      <c r="AU126" s="84" t="s">
        <v>46</v>
      </c>
      <c r="AY126" s="77" t="s">
        <v>78</v>
      </c>
      <c r="BK126" s="85">
        <f>BK127+BK142+BK156+BK174+BK190+BK268+BK293</f>
        <v>0</v>
      </c>
    </row>
    <row r="127" spans="2:65" s="6" customFormat="1" ht="22.75" customHeight="1" x14ac:dyDescent="0.25">
      <c r="B127" s="76"/>
      <c r="D127" s="77" t="s">
        <v>45</v>
      </c>
      <c r="E127" s="86" t="s">
        <v>47</v>
      </c>
      <c r="F127" s="86" t="s">
        <v>79</v>
      </c>
      <c r="I127" s="79"/>
      <c r="J127" s="87">
        <f>BK127</f>
        <v>0</v>
      </c>
      <c r="L127" s="76"/>
      <c r="M127" s="81"/>
      <c r="P127" s="82">
        <f>SUM(P128:P141)</f>
        <v>0</v>
      </c>
      <c r="R127" s="82">
        <f>SUM(R128:R141)</f>
        <v>3.0123410000000002</v>
      </c>
      <c r="T127" s="83">
        <f>SUM(T128:T141)</f>
        <v>0</v>
      </c>
      <c r="AR127" s="77" t="s">
        <v>47</v>
      </c>
      <c r="AT127" s="84" t="s">
        <v>45</v>
      </c>
      <c r="AU127" s="84" t="s">
        <v>47</v>
      </c>
      <c r="AY127" s="77" t="s">
        <v>78</v>
      </c>
      <c r="BK127" s="85">
        <f>SUM(BK128:BK141)</f>
        <v>0</v>
      </c>
    </row>
    <row r="128" spans="2:65" s="1" customFormat="1" ht="37.75" customHeight="1" x14ac:dyDescent="0.2">
      <c r="B128" s="88"/>
      <c r="C128" s="89" t="s">
        <v>47</v>
      </c>
      <c r="D128" s="89" t="s">
        <v>80</v>
      </c>
      <c r="E128" s="90" t="s">
        <v>81</v>
      </c>
      <c r="F128" s="91" t="s">
        <v>82</v>
      </c>
      <c r="G128" s="92" t="s">
        <v>83</v>
      </c>
      <c r="H128" s="93">
        <v>449</v>
      </c>
      <c r="I128" s="94"/>
      <c r="J128" s="95">
        <f>ROUND(I128*H128,2)</f>
        <v>0</v>
      </c>
      <c r="K128" s="96"/>
      <c r="L128" s="19"/>
      <c r="M128" s="97" t="s">
        <v>0</v>
      </c>
      <c r="N128" s="98" t="s">
        <v>29</v>
      </c>
      <c r="P128" s="99">
        <f>O128*H128</f>
        <v>0</v>
      </c>
      <c r="Q128" s="99">
        <v>0</v>
      </c>
      <c r="R128" s="99">
        <f>Q128*H128</f>
        <v>0</v>
      </c>
      <c r="S128" s="99">
        <v>0</v>
      </c>
      <c r="T128" s="100">
        <f>S128*H128</f>
        <v>0</v>
      </c>
      <c r="AR128" s="101" t="s">
        <v>84</v>
      </c>
      <c r="AT128" s="101" t="s">
        <v>80</v>
      </c>
      <c r="AU128" s="101" t="s">
        <v>85</v>
      </c>
      <c r="AY128" s="10" t="s">
        <v>78</v>
      </c>
      <c r="BE128" s="102">
        <f>IF(N128="základná",J128,0)</f>
        <v>0</v>
      </c>
      <c r="BF128" s="102">
        <f>IF(N128="znížená",J128,0)</f>
        <v>0</v>
      </c>
      <c r="BG128" s="102">
        <f>IF(N128="zákl. prenesená",J128,0)</f>
        <v>0</v>
      </c>
      <c r="BH128" s="102">
        <f>IF(N128="zníž. prenesená",J128,0)</f>
        <v>0</v>
      </c>
      <c r="BI128" s="102">
        <f>IF(N128="nulová",J128,0)</f>
        <v>0</v>
      </c>
      <c r="BJ128" s="10" t="s">
        <v>85</v>
      </c>
      <c r="BK128" s="102">
        <f>ROUND(I128*H128,2)</f>
        <v>0</v>
      </c>
      <c r="BL128" s="10" t="s">
        <v>84</v>
      </c>
      <c r="BM128" s="101" t="s">
        <v>85</v>
      </c>
    </row>
    <row r="129" spans="2:65" s="7" customFormat="1" ht="20" x14ac:dyDescent="0.2">
      <c r="B129" s="103"/>
      <c r="D129" s="104" t="s">
        <v>86</v>
      </c>
      <c r="E129" s="105" t="s">
        <v>0</v>
      </c>
      <c r="F129" s="106" t="s">
        <v>87</v>
      </c>
      <c r="H129" s="105" t="s">
        <v>0</v>
      </c>
      <c r="I129" s="107"/>
      <c r="L129" s="103"/>
      <c r="M129" s="108"/>
      <c r="T129" s="109"/>
      <c r="AT129" s="105" t="s">
        <v>86</v>
      </c>
      <c r="AU129" s="105" t="s">
        <v>85</v>
      </c>
      <c r="AV129" s="7" t="s">
        <v>47</v>
      </c>
      <c r="AW129" s="7" t="s">
        <v>19</v>
      </c>
      <c r="AX129" s="7" t="s">
        <v>46</v>
      </c>
      <c r="AY129" s="105" t="s">
        <v>78</v>
      </c>
    </row>
    <row r="130" spans="2:65" s="8" customFormat="1" x14ac:dyDescent="0.2">
      <c r="B130" s="110"/>
      <c r="D130" s="104" t="s">
        <v>86</v>
      </c>
      <c r="E130" s="111" t="s">
        <v>0</v>
      </c>
      <c r="F130" s="112" t="s">
        <v>305</v>
      </c>
      <c r="H130" s="113">
        <v>449</v>
      </c>
      <c r="I130" s="114"/>
      <c r="L130" s="110"/>
      <c r="M130" s="115"/>
      <c r="T130" s="116"/>
      <c r="AT130" s="111" t="s">
        <v>86</v>
      </c>
      <c r="AU130" s="111" t="s">
        <v>85</v>
      </c>
      <c r="AV130" s="8" t="s">
        <v>85</v>
      </c>
      <c r="AW130" s="8" t="s">
        <v>19</v>
      </c>
      <c r="AX130" s="8" t="s">
        <v>46</v>
      </c>
      <c r="AY130" s="111" t="s">
        <v>78</v>
      </c>
    </row>
    <row r="131" spans="2:65" s="9" customFormat="1" x14ac:dyDescent="0.2">
      <c r="B131" s="117"/>
      <c r="D131" s="104" t="s">
        <v>86</v>
      </c>
      <c r="E131" s="118" t="s">
        <v>0</v>
      </c>
      <c r="F131" s="119" t="s">
        <v>88</v>
      </c>
      <c r="H131" s="120">
        <v>449</v>
      </c>
      <c r="I131" s="121"/>
      <c r="L131" s="117"/>
      <c r="M131" s="122"/>
      <c r="T131" s="123"/>
      <c r="AT131" s="118" t="s">
        <v>86</v>
      </c>
      <c r="AU131" s="118" t="s">
        <v>85</v>
      </c>
      <c r="AV131" s="9" t="s">
        <v>84</v>
      </c>
      <c r="AW131" s="9" t="s">
        <v>19</v>
      </c>
      <c r="AX131" s="9" t="s">
        <v>47</v>
      </c>
      <c r="AY131" s="118" t="s">
        <v>78</v>
      </c>
    </row>
    <row r="132" spans="2:65" s="1" customFormat="1" ht="44.25" customHeight="1" x14ac:dyDescent="0.2">
      <c r="B132" s="88"/>
      <c r="C132" s="89" t="s">
        <v>85</v>
      </c>
      <c r="D132" s="89" t="s">
        <v>80</v>
      </c>
      <c r="E132" s="90" t="s">
        <v>89</v>
      </c>
      <c r="F132" s="91" t="s">
        <v>90</v>
      </c>
      <c r="G132" s="92" t="s">
        <v>83</v>
      </c>
      <c r="H132" s="93">
        <v>685.2</v>
      </c>
      <c r="I132" s="94"/>
      <c r="J132" s="95">
        <f>ROUND(I132*H132,2)</f>
        <v>0</v>
      </c>
      <c r="K132" s="96"/>
      <c r="L132" s="19"/>
      <c r="M132" s="97" t="s">
        <v>0</v>
      </c>
      <c r="N132" s="98" t="s">
        <v>29</v>
      </c>
      <c r="P132" s="99">
        <f>O132*H132</f>
        <v>0</v>
      </c>
      <c r="Q132" s="99">
        <v>0</v>
      </c>
      <c r="R132" s="99">
        <f>Q132*H132</f>
        <v>0</v>
      </c>
      <c r="S132" s="99">
        <v>0</v>
      </c>
      <c r="T132" s="100">
        <f>S132*H132</f>
        <v>0</v>
      </c>
      <c r="AR132" s="101" t="s">
        <v>84</v>
      </c>
      <c r="AT132" s="101" t="s">
        <v>80</v>
      </c>
      <c r="AU132" s="101" t="s">
        <v>85</v>
      </c>
      <c r="AY132" s="10" t="s">
        <v>78</v>
      </c>
      <c r="BE132" s="102">
        <f>IF(N132="základná",J132,0)</f>
        <v>0</v>
      </c>
      <c r="BF132" s="102">
        <f>IF(N132="znížená",J132,0)</f>
        <v>0</v>
      </c>
      <c r="BG132" s="102">
        <f>IF(N132="zákl. prenesená",J132,0)</f>
        <v>0</v>
      </c>
      <c r="BH132" s="102">
        <f>IF(N132="zníž. prenesená",J132,0)</f>
        <v>0</v>
      </c>
      <c r="BI132" s="102">
        <f>IF(N132="nulová",J132,0)</f>
        <v>0</v>
      </c>
      <c r="BJ132" s="10" t="s">
        <v>85</v>
      </c>
      <c r="BK132" s="102">
        <f>ROUND(I132*H132,2)</f>
        <v>0</v>
      </c>
      <c r="BL132" s="10" t="s">
        <v>84</v>
      </c>
      <c r="BM132" s="101" t="s">
        <v>84</v>
      </c>
    </row>
    <row r="133" spans="2:65" s="8" customFormat="1" x14ac:dyDescent="0.2">
      <c r="B133" s="110"/>
      <c r="D133" s="104" t="s">
        <v>86</v>
      </c>
      <c r="E133" s="111" t="s">
        <v>0</v>
      </c>
      <c r="F133" s="112" t="s">
        <v>306</v>
      </c>
      <c r="H133" s="113">
        <v>532.20000000000005</v>
      </c>
      <c r="I133" s="114"/>
      <c r="L133" s="110"/>
      <c r="M133" s="115"/>
      <c r="T133" s="116"/>
      <c r="AT133" s="111" t="s">
        <v>86</v>
      </c>
      <c r="AU133" s="111" t="s">
        <v>85</v>
      </c>
      <c r="AV133" s="8" t="s">
        <v>85</v>
      </c>
      <c r="AW133" s="8" t="s">
        <v>19</v>
      </c>
      <c r="AX133" s="8" t="s">
        <v>46</v>
      </c>
      <c r="AY133" s="111" t="s">
        <v>78</v>
      </c>
    </row>
    <row r="134" spans="2:65" s="8" customFormat="1" x14ac:dyDescent="0.2">
      <c r="B134" s="110"/>
      <c r="D134" s="104" t="s">
        <v>86</v>
      </c>
      <c r="E134" s="111" t="s">
        <v>0</v>
      </c>
      <c r="F134" s="112" t="s">
        <v>307</v>
      </c>
      <c r="H134" s="113">
        <v>132</v>
      </c>
      <c r="I134" s="114"/>
      <c r="L134" s="110"/>
      <c r="M134" s="115"/>
      <c r="T134" s="116"/>
      <c r="AT134" s="111" t="s">
        <v>86</v>
      </c>
      <c r="AU134" s="111" t="s">
        <v>85</v>
      </c>
      <c r="AV134" s="8" t="s">
        <v>85</v>
      </c>
      <c r="AW134" s="8" t="s">
        <v>19</v>
      </c>
      <c r="AX134" s="8" t="s">
        <v>46</v>
      </c>
      <c r="AY134" s="111" t="s">
        <v>78</v>
      </c>
    </row>
    <row r="135" spans="2:65" s="8" customFormat="1" x14ac:dyDescent="0.2">
      <c r="B135" s="110"/>
      <c r="D135" s="104" t="s">
        <v>86</v>
      </c>
      <c r="E135" s="111" t="s">
        <v>0</v>
      </c>
      <c r="F135" s="112" t="s">
        <v>308</v>
      </c>
      <c r="H135" s="113">
        <v>21</v>
      </c>
      <c r="I135" s="114"/>
      <c r="L135" s="110"/>
      <c r="M135" s="115"/>
      <c r="T135" s="116"/>
      <c r="AT135" s="111" t="s">
        <v>86</v>
      </c>
      <c r="AU135" s="111" t="s">
        <v>85</v>
      </c>
      <c r="AV135" s="8" t="s">
        <v>85</v>
      </c>
      <c r="AW135" s="8" t="s">
        <v>19</v>
      </c>
      <c r="AX135" s="8" t="s">
        <v>46</v>
      </c>
      <c r="AY135" s="111" t="s">
        <v>78</v>
      </c>
    </row>
    <row r="136" spans="2:65" s="9" customFormat="1" x14ac:dyDescent="0.2">
      <c r="B136" s="117"/>
      <c r="D136" s="104" t="s">
        <v>86</v>
      </c>
      <c r="E136" s="118" t="s">
        <v>0</v>
      </c>
      <c r="F136" s="119" t="s">
        <v>91</v>
      </c>
      <c r="H136" s="120">
        <v>685.2</v>
      </c>
      <c r="I136" s="121"/>
      <c r="L136" s="117"/>
      <c r="M136" s="122"/>
      <c r="T136" s="123"/>
      <c r="AT136" s="118" t="s">
        <v>86</v>
      </c>
      <c r="AU136" s="118" t="s">
        <v>85</v>
      </c>
      <c r="AV136" s="9" t="s">
        <v>84</v>
      </c>
      <c r="AW136" s="9" t="s">
        <v>19</v>
      </c>
      <c r="AX136" s="9" t="s">
        <v>47</v>
      </c>
      <c r="AY136" s="118" t="s">
        <v>78</v>
      </c>
    </row>
    <row r="137" spans="2:65" s="1" customFormat="1" ht="24.15" customHeight="1" x14ac:dyDescent="0.2">
      <c r="B137" s="88"/>
      <c r="C137" s="89" t="s">
        <v>92</v>
      </c>
      <c r="D137" s="89" t="s">
        <v>80</v>
      </c>
      <c r="E137" s="90" t="s">
        <v>93</v>
      </c>
      <c r="F137" s="91" t="s">
        <v>94</v>
      </c>
      <c r="G137" s="92" t="s">
        <v>95</v>
      </c>
      <c r="H137" s="93">
        <v>4490</v>
      </c>
      <c r="I137" s="94"/>
      <c r="J137" s="95">
        <f>ROUND(I137*H137,2)</f>
        <v>0</v>
      </c>
      <c r="K137" s="96"/>
      <c r="L137" s="19"/>
      <c r="M137" s="97" t="s">
        <v>0</v>
      </c>
      <c r="N137" s="98" t="s">
        <v>29</v>
      </c>
      <c r="P137" s="99">
        <f>O137*H137</f>
        <v>0</v>
      </c>
      <c r="Q137" s="99">
        <v>0</v>
      </c>
      <c r="R137" s="99">
        <f>Q137*H137</f>
        <v>0</v>
      </c>
      <c r="S137" s="99">
        <v>0</v>
      </c>
      <c r="T137" s="100">
        <f>S137*H137</f>
        <v>0</v>
      </c>
      <c r="AR137" s="101" t="s">
        <v>84</v>
      </c>
      <c r="AT137" s="101" t="s">
        <v>80</v>
      </c>
      <c r="AU137" s="101" t="s">
        <v>85</v>
      </c>
      <c r="AY137" s="10" t="s">
        <v>78</v>
      </c>
      <c r="BE137" s="102">
        <f>IF(N137="základná",J137,0)</f>
        <v>0</v>
      </c>
      <c r="BF137" s="102">
        <f>IF(N137="znížená",J137,0)</f>
        <v>0</v>
      </c>
      <c r="BG137" s="102">
        <f>IF(N137="zákl. prenesená",J137,0)</f>
        <v>0</v>
      </c>
      <c r="BH137" s="102">
        <f>IF(N137="zníž. prenesená",J137,0)</f>
        <v>0</v>
      </c>
      <c r="BI137" s="102">
        <f>IF(N137="nulová",J137,0)</f>
        <v>0</v>
      </c>
      <c r="BJ137" s="10" t="s">
        <v>85</v>
      </c>
      <c r="BK137" s="102">
        <f>ROUND(I137*H137,2)</f>
        <v>0</v>
      </c>
      <c r="BL137" s="10" t="s">
        <v>84</v>
      </c>
      <c r="BM137" s="101" t="s">
        <v>96</v>
      </c>
    </row>
    <row r="138" spans="2:65" s="1" customFormat="1" ht="16.5" customHeight="1" x14ac:dyDescent="0.2">
      <c r="B138" s="88"/>
      <c r="C138" s="89" t="s">
        <v>84</v>
      </c>
      <c r="D138" s="89" t="s">
        <v>80</v>
      </c>
      <c r="E138" s="90" t="s">
        <v>97</v>
      </c>
      <c r="F138" s="91" t="s">
        <v>98</v>
      </c>
      <c r="G138" s="92" t="s">
        <v>95</v>
      </c>
      <c r="H138" s="93">
        <v>4490</v>
      </c>
      <c r="I138" s="94"/>
      <c r="J138" s="95">
        <f>ROUND(I138*H138,2)</f>
        <v>0</v>
      </c>
      <c r="K138" s="96"/>
      <c r="L138" s="19"/>
      <c r="M138" s="97" t="s">
        <v>0</v>
      </c>
      <c r="N138" s="98" t="s">
        <v>29</v>
      </c>
      <c r="P138" s="99">
        <f>O138*H138</f>
        <v>0</v>
      </c>
      <c r="Q138" s="99">
        <v>6.4000000000000005E-4</v>
      </c>
      <c r="R138" s="99">
        <f>Q138*H138</f>
        <v>2.8736000000000002</v>
      </c>
      <c r="S138" s="99">
        <v>0</v>
      </c>
      <c r="T138" s="100">
        <f>S138*H138</f>
        <v>0</v>
      </c>
      <c r="AR138" s="101" t="s">
        <v>84</v>
      </c>
      <c r="AT138" s="101" t="s">
        <v>80</v>
      </c>
      <c r="AU138" s="101" t="s">
        <v>85</v>
      </c>
      <c r="AY138" s="10" t="s">
        <v>78</v>
      </c>
      <c r="BE138" s="102">
        <f>IF(N138="základná",J138,0)</f>
        <v>0</v>
      </c>
      <c r="BF138" s="102">
        <f>IF(N138="znížená",J138,0)</f>
        <v>0</v>
      </c>
      <c r="BG138" s="102">
        <f>IF(N138="zákl. prenesená",J138,0)</f>
        <v>0</v>
      </c>
      <c r="BH138" s="102">
        <f>IF(N138="zníž. prenesená",J138,0)</f>
        <v>0</v>
      </c>
      <c r="BI138" s="102">
        <f>IF(N138="nulová",J138,0)</f>
        <v>0</v>
      </c>
      <c r="BJ138" s="10" t="s">
        <v>85</v>
      </c>
      <c r="BK138" s="102">
        <f>ROUND(I138*H138,2)</f>
        <v>0</v>
      </c>
      <c r="BL138" s="10" t="s">
        <v>84</v>
      </c>
      <c r="BM138" s="101" t="s">
        <v>99</v>
      </c>
    </row>
    <row r="139" spans="2:65" s="1" customFormat="1" ht="16.5" customHeight="1" x14ac:dyDescent="0.2">
      <c r="B139" s="88"/>
      <c r="C139" s="124" t="s">
        <v>100</v>
      </c>
      <c r="D139" s="124" t="s">
        <v>101</v>
      </c>
      <c r="E139" s="125" t="s">
        <v>102</v>
      </c>
      <c r="F139" s="126" t="s">
        <v>103</v>
      </c>
      <c r="G139" s="127" t="s">
        <v>104</v>
      </c>
      <c r="H139" s="128">
        <v>138.74100000000001</v>
      </c>
      <c r="I139" s="129"/>
      <c r="J139" s="130">
        <f>ROUND(I139*H139,2)</f>
        <v>0</v>
      </c>
      <c r="K139" s="131"/>
      <c r="L139" s="132"/>
      <c r="M139" s="133" t="s">
        <v>0</v>
      </c>
      <c r="N139" s="134" t="s">
        <v>29</v>
      </c>
      <c r="P139" s="99">
        <f>O139*H139</f>
        <v>0</v>
      </c>
      <c r="Q139" s="99">
        <v>1E-3</v>
      </c>
      <c r="R139" s="99">
        <f>Q139*H139</f>
        <v>0.138741</v>
      </c>
      <c r="S139" s="99">
        <v>0</v>
      </c>
      <c r="T139" s="100">
        <f>S139*H139</f>
        <v>0</v>
      </c>
      <c r="AR139" s="101" t="s">
        <v>99</v>
      </c>
      <c r="AT139" s="101" t="s">
        <v>101</v>
      </c>
      <c r="AU139" s="101" t="s">
        <v>85</v>
      </c>
      <c r="AY139" s="10" t="s">
        <v>78</v>
      </c>
      <c r="BE139" s="102">
        <f>IF(N139="základná",J139,0)</f>
        <v>0</v>
      </c>
      <c r="BF139" s="102">
        <f>IF(N139="znížená",J139,0)</f>
        <v>0</v>
      </c>
      <c r="BG139" s="102">
        <f>IF(N139="zákl. prenesená",J139,0)</f>
        <v>0</v>
      </c>
      <c r="BH139" s="102">
        <f>IF(N139="zníž. prenesená",J139,0)</f>
        <v>0</v>
      </c>
      <c r="BI139" s="102">
        <f>IF(N139="nulová",J139,0)</f>
        <v>0</v>
      </c>
      <c r="BJ139" s="10" t="s">
        <v>85</v>
      </c>
      <c r="BK139" s="102">
        <f>ROUND(I139*H139,2)</f>
        <v>0</v>
      </c>
      <c r="BL139" s="10" t="s">
        <v>84</v>
      </c>
      <c r="BM139" s="101" t="s">
        <v>105</v>
      </c>
    </row>
    <row r="140" spans="2:65" s="8" customFormat="1" x14ac:dyDescent="0.2">
      <c r="B140" s="110"/>
      <c r="D140" s="104" t="s">
        <v>86</v>
      </c>
      <c r="E140" s="111" t="s">
        <v>0</v>
      </c>
      <c r="F140" s="112" t="s">
        <v>309</v>
      </c>
      <c r="H140" s="113">
        <v>138.74100000000001</v>
      </c>
      <c r="I140" s="114"/>
      <c r="L140" s="110"/>
      <c r="M140" s="115"/>
      <c r="T140" s="116"/>
      <c r="AT140" s="111" t="s">
        <v>86</v>
      </c>
      <c r="AU140" s="111" t="s">
        <v>85</v>
      </c>
      <c r="AV140" s="8" t="s">
        <v>85</v>
      </c>
      <c r="AW140" s="8" t="s">
        <v>19</v>
      </c>
      <c r="AX140" s="8" t="s">
        <v>46</v>
      </c>
      <c r="AY140" s="111" t="s">
        <v>78</v>
      </c>
    </row>
    <row r="141" spans="2:65" s="9" customFormat="1" x14ac:dyDescent="0.2">
      <c r="B141" s="117"/>
      <c r="D141" s="104" t="s">
        <v>86</v>
      </c>
      <c r="E141" s="118" t="s">
        <v>0</v>
      </c>
      <c r="F141" s="119" t="s">
        <v>88</v>
      </c>
      <c r="H141" s="120">
        <v>138.74100000000001</v>
      </c>
      <c r="I141" s="121"/>
      <c r="L141" s="117"/>
      <c r="M141" s="122"/>
      <c r="T141" s="123"/>
      <c r="AT141" s="118" t="s">
        <v>86</v>
      </c>
      <c r="AU141" s="118" t="s">
        <v>85</v>
      </c>
      <c r="AV141" s="9" t="s">
        <v>84</v>
      </c>
      <c r="AW141" s="9" t="s">
        <v>19</v>
      </c>
      <c r="AX141" s="9" t="s">
        <v>47</v>
      </c>
      <c r="AY141" s="118" t="s">
        <v>78</v>
      </c>
    </row>
    <row r="142" spans="2:65" s="6" customFormat="1" ht="22.75" customHeight="1" x14ac:dyDescent="0.25">
      <c r="B142" s="76"/>
      <c r="D142" s="77" t="s">
        <v>45</v>
      </c>
      <c r="E142" s="86" t="s">
        <v>106</v>
      </c>
      <c r="F142" s="86" t="s">
        <v>107</v>
      </c>
      <c r="I142" s="79"/>
      <c r="J142" s="87">
        <f>BK142</f>
        <v>0</v>
      </c>
      <c r="L142" s="76"/>
      <c r="M142" s="81"/>
      <c r="P142" s="82">
        <f>SUM(P143:P155)</f>
        <v>0</v>
      </c>
      <c r="R142" s="82">
        <f>SUM(R143:R155)</f>
        <v>9.1916119680000001</v>
      </c>
      <c r="T142" s="83">
        <f>SUM(T143:T155)</f>
        <v>1868.5529999999999</v>
      </c>
      <c r="AR142" s="77" t="s">
        <v>47</v>
      </c>
      <c r="AT142" s="84" t="s">
        <v>45</v>
      </c>
      <c r="AU142" s="84" t="s">
        <v>47</v>
      </c>
      <c r="AY142" s="77" t="s">
        <v>78</v>
      </c>
      <c r="BK142" s="85">
        <f>SUM(BK143:BK155)</f>
        <v>0</v>
      </c>
    </row>
    <row r="143" spans="2:65" s="1" customFormat="1" ht="44.25" customHeight="1" x14ac:dyDescent="0.2">
      <c r="B143" s="88"/>
      <c r="C143" s="89" t="s">
        <v>96</v>
      </c>
      <c r="D143" s="89" t="s">
        <v>80</v>
      </c>
      <c r="E143" s="90" t="s">
        <v>108</v>
      </c>
      <c r="F143" s="91" t="s">
        <v>109</v>
      </c>
      <c r="G143" s="92" t="s">
        <v>95</v>
      </c>
      <c r="H143" s="93">
        <v>3515</v>
      </c>
      <c r="I143" s="94"/>
      <c r="J143" s="95">
        <f>ROUND(I143*H143,2)</f>
        <v>0</v>
      </c>
      <c r="K143" s="96"/>
      <c r="L143" s="19"/>
      <c r="M143" s="97" t="s">
        <v>0</v>
      </c>
      <c r="N143" s="98" t="s">
        <v>29</v>
      </c>
      <c r="P143" s="99">
        <f>O143*H143</f>
        <v>0</v>
      </c>
      <c r="Q143" s="99">
        <v>0</v>
      </c>
      <c r="R143" s="99">
        <f>Q143*H143</f>
        <v>0</v>
      </c>
      <c r="S143" s="99">
        <v>0.125</v>
      </c>
      <c r="T143" s="100">
        <f>S143*H143</f>
        <v>439.375</v>
      </c>
      <c r="AR143" s="101" t="s">
        <v>84</v>
      </c>
      <c r="AT143" s="101" t="s">
        <v>80</v>
      </c>
      <c r="AU143" s="101" t="s">
        <v>85</v>
      </c>
      <c r="AY143" s="10" t="s">
        <v>78</v>
      </c>
      <c r="BE143" s="102">
        <f>IF(N143="základná",J143,0)</f>
        <v>0</v>
      </c>
      <c r="BF143" s="102">
        <f>IF(N143="znížená",J143,0)</f>
        <v>0</v>
      </c>
      <c r="BG143" s="102">
        <f>IF(N143="zákl. prenesená",J143,0)</f>
        <v>0</v>
      </c>
      <c r="BH143" s="102">
        <f>IF(N143="zníž. prenesená",J143,0)</f>
        <v>0</v>
      </c>
      <c r="BI143" s="102">
        <f>IF(N143="nulová",J143,0)</f>
        <v>0</v>
      </c>
      <c r="BJ143" s="10" t="s">
        <v>85</v>
      </c>
      <c r="BK143" s="102">
        <f>ROUND(I143*H143,2)</f>
        <v>0</v>
      </c>
      <c r="BL143" s="10" t="s">
        <v>84</v>
      </c>
      <c r="BM143" s="101" t="s">
        <v>110</v>
      </c>
    </row>
    <row r="144" spans="2:65" s="1" customFormat="1" ht="49" customHeight="1" x14ac:dyDescent="0.2">
      <c r="B144" s="88"/>
      <c r="C144" s="89" t="s">
        <v>111</v>
      </c>
      <c r="D144" s="89" t="s">
        <v>80</v>
      </c>
      <c r="E144" s="90" t="s">
        <v>112</v>
      </c>
      <c r="F144" s="91" t="s">
        <v>113</v>
      </c>
      <c r="G144" s="92" t="s">
        <v>95</v>
      </c>
      <c r="H144" s="93">
        <v>34678</v>
      </c>
      <c r="I144" s="94"/>
      <c r="J144" s="95">
        <f>ROUND(I144*H144,2)</f>
        <v>0</v>
      </c>
      <c r="K144" s="96"/>
      <c r="L144" s="19"/>
      <c r="M144" s="97" t="s">
        <v>0</v>
      </c>
      <c r="N144" s="98" t="s">
        <v>29</v>
      </c>
      <c r="P144" s="99">
        <f>O144*H144</f>
        <v>0</v>
      </c>
      <c r="Q144" s="99">
        <v>2.65056E-4</v>
      </c>
      <c r="R144" s="99">
        <f>Q144*H144</f>
        <v>9.1916119680000001</v>
      </c>
      <c r="S144" s="99">
        <v>0</v>
      </c>
      <c r="T144" s="100">
        <f>S144*H144</f>
        <v>0</v>
      </c>
      <c r="AR144" s="101" t="s">
        <v>84</v>
      </c>
      <c r="AT144" s="101" t="s">
        <v>80</v>
      </c>
      <c r="AU144" s="101" t="s">
        <v>85</v>
      </c>
      <c r="AY144" s="10" t="s">
        <v>78</v>
      </c>
      <c r="BE144" s="102">
        <f>IF(N144="základná",J144,0)</f>
        <v>0</v>
      </c>
      <c r="BF144" s="102">
        <f>IF(N144="znížená",J144,0)</f>
        <v>0</v>
      </c>
      <c r="BG144" s="102">
        <f>IF(N144="zákl. prenesená",J144,0)</f>
        <v>0</v>
      </c>
      <c r="BH144" s="102">
        <f>IF(N144="zníž. prenesená",J144,0)</f>
        <v>0</v>
      </c>
      <c r="BI144" s="102">
        <f>IF(N144="nulová",J144,0)</f>
        <v>0</v>
      </c>
      <c r="BJ144" s="10" t="s">
        <v>85</v>
      </c>
      <c r="BK144" s="102">
        <f>ROUND(I144*H144,2)</f>
        <v>0</v>
      </c>
      <c r="BL144" s="10" t="s">
        <v>84</v>
      </c>
      <c r="BM144" s="101" t="s">
        <v>114</v>
      </c>
    </row>
    <row r="145" spans="2:65" s="1" customFormat="1" ht="44.25" customHeight="1" x14ac:dyDescent="0.2">
      <c r="B145" s="88"/>
      <c r="C145" s="89" t="s">
        <v>99</v>
      </c>
      <c r="D145" s="89" t="s">
        <v>80</v>
      </c>
      <c r="E145" s="90" t="s">
        <v>115</v>
      </c>
      <c r="F145" s="91" t="s">
        <v>116</v>
      </c>
      <c r="G145" s="92" t="s">
        <v>95</v>
      </c>
      <c r="H145" s="93">
        <v>765</v>
      </c>
      <c r="I145" s="94"/>
      <c r="J145" s="95">
        <f>ROUND(I145*H145,2)</f>
        <v>0</v>
      </c>
      <c r="K145" s="96"/>
      <c r="L145" s="19"/>
      <c r="M145" s="97" t="s">
        <v>0</v>
      </c>
      <c r="N145" s="98" t="s">
        <v>29</v>
      </c>
      <c r="P145" s="99">
        <f>O145*H145</f>
        <v>0</v>
      </c>
      <c r="Q145" s="99">
        <v>0</v>
      </c>
      <c r="R145" s="99">
        <f>Q145*H145</f>
        <v>0</v>
      </c>
      <c r="S145" s="99">
        <v>0</v>
      </c>
      <c r="T145" s="100">
        <f>S145*H145</f>
        <v>0</v>
      </c>
      <c r="AR145" s="101" t="s">
        <v>84</v>
      </c>
      <c r="AT145" s="101" t="s">
        <v>80</v>
      </c>
      <c r="AU145" s="101" t="s">
        <v>85</v>
      </c>
      <c r="AY145" s="10" t="s">
        <v>78</v>
      </c>
      <c r="BE145" s="102">
        <f>IF(N145="základná",J145,0)</f>
        <v>0</v>
      </c>
      <c r="BF145" s="102">
        <f>IF(N145="znížená",J145,0)</f>
        <v>0</v>
      </c>
      <c r="BG145" s="102">
        <f>IF(N145="zákl. prenesená",J145,0)</f>
        <v>0</v>
      </c>
      <c r="BH145" s="102">
        <f>IF(N145="zníž. prenesená",J145,0)</f>
        <v>0</v>
      </c>
      <c r="BI145" s="102">
        <f>IF(N145="nulová",J145,0)</f>
        <v>0</v>
      </c>
      <c r="BJ145" s="10" t="s">
        <v>85</v>
      </c>
      <c r="BK145" s="102">
        <f>ROUND(I145*H145,2)</f>
        <v>0</v>
      </c>
      <c r="BL145" s="10" t="s">
        <v>84</v>
      </c>
      <c r="BM145" s="101" t="s">
        <v>117</v>
      </c>
    </row>
    <row r="146" spans="2:65" s="1" customFormat="1" ht="55.5" customHeight="1" x14ac:dyDescent="0.2">
      <c r="B146" s="88"/>
      <c r="C146" s="89" t="s">
        <v>118</v>
      </c>
      <c r="D146" s="89" t="s">
        <v>80</v>
      </c>
      <c r="E146" s="90" t="s">
        <v>119</v>
      </c>
      <c r="F146" s="91" t="s">
        <v>120</v>
      </c>
      <c r="G146" s="92" t="s">
        <v>95</v>
      </c>
      <c r="H146" s="93">
        <v>2214</v>
      </c>
      <c r="I146" s="94"/>
      <c r="J146" s="95">
        <f>ROUND(I146*H146,2)</f>
        <v>0</v>
      </c>
      <c r="K146" s="96"/>
      <c r="L146" s="19"/>
      <c r="M146" s="97" t="s">
        <v>0</v>
      </c>
      <c r="N146" s="98" t="s">
        <v>29</v>
      </c>
      <c r="P146" s="99">
        <f>O146*H146</f>
        <v>0</v>
      </c>
      <c r="Q146" s="99">
        <v>0</v>
      </c>
      <c r="R146" s="99">
        <f>Q146*H146</f>
        <v>0</v>
      </c>
      <c r="S146" s="99">
        <v>0</v>
      </c>
      <c r="T146" s="100">
        <f>S146*H146</f>
        <v>0</v>
      </c>
      <c r="AR146" s="101" t="s">
        <v>84</v>
      </c>
      <c r="AT146" s="101" t="s">
        <v>80</v>
      </c>
      <c r="AU146" s="101" t="s">
        <v>85</v>
      </c>
      <c r="AY146" s="10" t="s">
        <v>78</v>
      </c>
      <c r="BE146" s="102">
        <f>IF(N146="základná",J146,0)</f>
        <v>0</v>
      </c>
      <c r="BF146" s="102">
        <f>IF(N146="znížená",J146,0)</f>
        <v>0</v>
      </c>
      <c r="BG146" s="102">
        <f>IF(N146="zákl. prenesená",J146,0)</f>
        <v>0</v>
      </c>
      <c r="BH146" s="102">
        <f>IF(N146="zníž. prenesená",J146,0)</f>
        <v>0</v>
      </c>
      <c r="BI146" s="102">
        <f>IF(N146="nulová",J146,0)</f>
        <v>0</v>
      </c>
      <c r="BJ146" s="10" t="s">
        <v>85</v>
      </c>
      <c r="BK146" s="102">
        <f>ROUND(I146*H146,2)</f>
        <v>0</v>
      </c>
      <c r="BL146" s="10" t="s">
        <v>84</v>
      </c>
      <c r="BM146" s="101" t="s">
        <v>121</v>
      </c>
    </row>
    <row r="147" spans="2:65" s="8" customFormat="1" ht="20" x14ac:dyDescent="0.2">
      <c r="B147" s="110"/>
      <c r="D147" s="104" t="s">
        <v>86</v>
      </c>
      <c r="E147" s="111" t="s">
        <v>0</v>
      </c>
      <c r="F147" s="112" t="s">
        <v>310</v>
      </c>
      <c r="H147" s="113">
        <v>2214</v>
      </c>
      <c r="I147" s="114"/>
      <c r="L147" s="110"/>
      <c r="M147" s="115"/>
      <c r="T147" s="116"/>
      <c r="AT147" s="111" t="s">
        <v>86</v>
      </c>
      <c r="AU147" s="111" t="s">
        <v>85</v>
      </c>
      <c r="AV147" s="8" t="s">
        <v>85</v>
      </c>
      <c r="AW147" s="8" t="s">
        <v>19</v>
      </c>
      <c r="AX147" s="8" t="s">
        <v>46</v>
      </c>
      <c r="AY147" s="111" t="s">
        <v>78</v>
      </c>
    </row>
    <row r="148" spans="2:65" s="9" customFormat="1" x14ac:dyDescent="0.2">
      <c r="B148" s="117"/>
      <c r="D148" s="104" t="s">
        <v>86</v>
      </c>
      <c r="E148" s="118" t="s">
        <v>0</v>
      </c>
      <c r="F148" s="119" t="s">
        <v>88</v>
      </c>
      <c r="H148" s="120">
        <v>2214</v>
      </c>
      <c r="I148" s="121"/>
      <c r="L148" s="117"/>
      <c r="M148" s="122"/>
      <c r="T148" s="123"/>
      <c r="AT148" s="118" t="s">
        <v>86</v>
      </c>
      <c r="AU148" s="118" t="s">
        <v>85</v>
      </c>
      <c r="AV148" s="9" t="s">
        <v>84</v>
      </c>
      <c r="AW148" s="9" t="s">
        <v>19</v>
      </c>
      <c r="AX148" s="9" t="s">
        <v>47</v>
      </c>
      <c r="AY148" s="118" t="s">
        <v>78</v>
      </c>
    </row>
    <row r="149" spans="2:65" s="1" customFormat="1" ht="33" customHeight="1" x14ac:dyDescent="0.2">
      <c r="B149" s="88"/>
      <c r="C149" s="89" t="s">
        <v>105</v>
      </c>
      <c r="D149" s="89" t="s">
        <v>80</v>
      </c>
      <c r="E149" s="90" t="s">
        <v>311</v>
      </c>
      <c r="F149" s="91" t="s">
        <v>312</v>
      </c>
      <c r="G149" s="92" t="s">
        <v>95</v>
      </c>
      <c r="H149" s="93">
        <v>440</v>
      </c>
      <c r="I149" s="94"/>
      <c r="J149" s="95">
        <f>ROUND(I149*H149,2)</f>
        <v>0</v>
      </c>
      <c r="K149" s="96"/>
      <c r="L149" s="19"/>
      <c r="M149" s="97" t="s">
        <v>0</v>
      </c>
      <c r="N149" s="98" t="s">
        <v>29</v>
      </c>
      <c r="P149" s="99">
        <f>O149*H149</f>
        <v>0</v>
      </c>
      <c r="Q149" s="99">
        <v>0</v>
      </c>
      <c r="R149" s="99">
        <f>Q149*H149</f>
        <v>0</v>
      </c>
      <c r="S149" s="99">
        <v>0.5</v>
      </c>
      <c r="T149" s="100">
        <f>S149*H149</f>
        <v>220</v>
      </c>
      <c r="AR149" s="101" t="s">
        <v>84</v>
      </c>
      <c r="AT149" s="101" t="s">
        <v>80</v>
      </c>
      <c r="AU149" s="101" t="s">
        <v>85</v>
      </c>
      <c r="AY149" s="10" t="s">
        <v>78</v>
      </c>
      <c r="BE149" s="102">
        <f>IF(N149="základná",J149,0)</f>
        <v>0</v>
      </c>
      <c r="BF149" s="102">
        <f>IF(N149="znížená",J149,0)</f>
        <v>0</v>
      </c>
      <c r="BG149" s="102">
        <f>IF(N149="zákl. prenesená",J149,0)</f>
        <v>0</v>
      </c>
      <c r="BH149" s="102">
        <f>IF(N149="zníž. prenesená",J149,0)</f>
        <v>0</v>
      </c>
      <c r="BI149" s="102">
        <f>IF(N149="nulová",J149,0)</f>
        <v>0</v>
      </c>
      <c r="BJ149" s="10" t="s">
        <v>85</v>
      </c>
      <c r="BK149" s="102">
        <f>ROUND(I149*H149,2)</f>
        <v>0</v>
      </c>
      <c r="BL149" s="10" t="s">
        <v>84</v>
      </c>
      <c r="BM149" s="101" t="s">
        <v>3</v>
      </c>
    </row>
    <row r="150" spans="2:65" s="8" customFormat="1" x14ac:dyDescent="0.2">
      <c r="B150" s="110"/>
      <c r="D150" s="104" t="s">
        <v>86</v>
      </c>
      <c r="E150" s="111" t="s">
        <v>0</v>
      </c>
      <c r="F150" s="112" t="s">
        <v>313</v>
      </c>
      <c r="H150" s="113">
        <v>440</v>
      </c>
      <c r="I150" s="114"/>
      <c r="L150" s="110"/>
      <c r="M150" s="115"/>
      <c r="T150" s="116"/>
      <c r="AT150" s="111" t="s">
        <v>86</v>
      </c>
      <c r="AU150" s="111" t="s">
        <v>85</v>
      </c>
      <c r="AV150" s="8" t="s">
        <v>85</v>
      </c>
      <c r="AW150" s="8" t="s">
        <v>19</v>
      </c>
      <c r="AX150" s="8" t="s">
        <v>46</v>
      </c>
      <c r="AY150" s="111" t="s">
        <v>78</v>
      </c>
    </row>
    <row r="151" spans="2:65" s="9" customFormat="1" x14ac:dyDescent="0.2">
      <c r="B151" s="117"/>
      <c r="D151" s="104" t="s">
        <v>86</v>
      </c>
      <c r="E151" s="118" t="s">
        <v>0</v>
      </c>
      <c r="F151" s="119" t="s">
        <v>88</v>
      </c>
      <c r="H151" s="120">
        <v>440</v>
      </c>
      <c r="I151" s="121"/>
      <c r="L151" s="117"/>
      <c r="M151" s="122"/>
      <c r="T151" s="123"/>
      <c r="AT151" s="118" t="s">
        <v>86</v>
      </c>
      <c r="AU151" s="118" t="s">
        <v>85</v>
      </c>
      <c r="AV151" s="9" t="s">
        <v>84</v>
      </c>
      <c r="AW151" s="9" t="s">
        <v>19</v>
      </c>
      <c r="AX151" s="9" t="s">
        <v>47</v>
      </c>
      <c r="AY151" s="118" t="s">
        <v>78</v>
      </c>
    </row>
    <row r="152" spans="2:65" s="1" customFormat="1" ht="55.5" customHeight="1" x14ac:dyDescent="0.2">
      <c r="B152" s="88"/>
      <c r="C152" s="89" t="s">
        <v>124</v>
      </c>
      <c r="D152" s="89" t="s">
        <v>80</v>
      </c>
      <c r="E152" s="90" t="s">
        <v>122</v>
      </c>
      <c r="F152" s="91" t="s">
        <v>123</v>
      </c>
      <c r="G152" s="92" t="s">
        <v>95</v>
      </c>
      <c r="H152" s="93">
        <v>2214</v>
      </c>
      <c r="I152" s="94"/>
      <c r="J152" s="95">
        <f>ROUND(I152*H152,2)</f>
        <v>0</v>
      </c>
      <c r="K152" s="96"/>
      <c r="L152" s="19"/>
      <c r="M152" s="97" t="s">
        <v>0</v>
      </c>
      <c r="N152" s="98" t="s">
        <v>29</v>
      </c>
      <c r="P152" s="99">
        <f>O152*H152</f>
        <v>0</v>
      </c>
      <c r="Q152" s="99">
        <v>0</v>
      </c>
      <c r="R152" s="99">
        <f>Q152*H152</f>
        <v>0</v>
      </c>
      <c r="S152" s="99">
        <v>0</v>
      </c>
      <c r="T152" s="100">
        <f>S152*H152</f>
        <v>0</v>
      </c>
      <c r="AR152" s="101" t="s">
        <v>84</v>
      </c>
      <c r="AT152" s="101" t="s">
        <v>80</v>
      </c>
      <c r="AU152" s="101" t="s">
        <v>85</v>
      </c>
      <c r="AY152" s="10" t="s">
        <v>78</v>
      </c>
      <c r="BE152" s="102">
        <f>IF(N152="základná",J152,0)</f>
        <v>0</v>
      </c>
      <c r="BF152" s="102">
        <f>IF(N152="znížená",J152,0)</f>
        <v>0</v>
      </c>
      <c r="BG152" s="102">
        <f>IF(N152="zákl. prenesená",J152,0)</f>
        <v>0</v>
      </c>
      <c r="BH152" s="102">
        <f>IF(N152="zníž. prenesená",J152,0)</f>
        <v>0</v>
      </c>
      <c r="BI152" s="102">
        <f>IF(N152="nulová",J152,0)</f>
        <v>0</v>
      </c>
      <c r="BJ152" s="10" t="s">
        <v>85</v>
      </c>
      <c r="BK152" s="102">
        <f>ROUND(I152*H152,2)</f>
        <v>0</v>
      </c>
      <c r="BL152" s="10" t="s">
        <v>84</v>
      </c>
      <c r="BM152" s="101" t="s">
        <v>127</v>
      </c>
    </row>
    <row r="153" spans="2:65" s="1" customFormat="1" ht="44.25" customHeight="1" x14ac:dyDescent="0.2">
      <c r="B153" s="88"/>
      <c r="C153" s="89" t="s">
        <v>110</v>
      </c>
      <c r="D153" s="89" t="s">
        <v>80</v>
      </c>
      <c r="E153" s="90" t="s">
        <v>125</v>
      </c>
      <c r="F153" s="91" t="s">
        <v>314</v>
      </c>
      <c r="G153" s="92" t="s">
        <v>126</v>
      </c>
      <c r="H153" s="93">
        <v>5247</v>
      </c>
      <c r="I153" s="94"/>
      <c r="J153" s="95">
        <f>ROUND(I153*H153,2)</f>
        <v>0</v>
      </c>
      <c r="K153" s="96"/>
      <c r="L153" s="19"/>
      <c r="M153" s="97" t="s">
        <v>0</v>
      </c>
      <c r="N153" s="98" t="s">
        <v>29</v>
      </c>
      <c r="P153" s="99">
        <f>O153*H153</f>
        <v>0</v>
      </c>
      <c r="Q153" s="99">
        <v>0</v>
      </c>
      <c r="R153" s="99">
        <f>Q153*H153</f>
        <v>0</v>
      </c>
      <c r="S153" s="99">
        <v>0.23</v>
      </c>
      <c r="T153" s="100">
        <f>S153*H153</f>
        <v>1206.81</v>
      </c>
      <c r="AR153" s="101" t="s">
        <v>84</v>
      </c>
      <c r="AT153" s="101" t="s">
        <v>80</v>
      </c>
      <c r="AU153" s="101" t="s">
        <v>85</v>
      </c>
      <c r="AY153" s="10" t="s">
        <v>78</v>
      </c>
      <c r="BE153" s="102">
        <f>IF(N153="základná",J153,0)</f>
        <v>0</v>
      </c>
      <c r="BF153" s="102">
        <f>IF(N153="znížená",J153,0)</f>
        <v>0</v>
      </c>
      <c r="BG153" s="102">
        <f>IF(N153="zákl. prenesená",J153,0)</f>
        <v>0</v>
      </c>
      <c r="BH153" s="102">
        <f>IF(N153="zníž. prenesená",J153,0)</f>
        <v>0</v>
      </c>
      <c r="BI153" s="102">
        <f>IF(N153="nulová",J153,0)</f>
        <v>0</v>
      </c>
      <c r="BJ153" s="10" t="s">
        <v>85</v>
      </c>
      <c r="BK153" s="102">
        <f>ROUND(I153*H153,2)</f>
        <v>0</v>
      </c>
      <c r="BL153" s="10" t="s">
        <v>84</v>
      </c>
      <c r="BM153" s="101" t="s">
        <v>130</v>
      </c>
    </row>
    <row r="154" spans="2:65" s="1" customFormat="1" ht="49" customHeight="1" x14ac:dyDescent="0.2">
      <c r="B154" s="88"/>
      <c r="C154" s="89" t="s">
        <v>133</v>
      </c>
      <c r="D154" s="89" t="s">
        <v>80</v>
      </c>
      <c r="E154" s="90" t="s">
        <v>128</v>
      </c>
      <c r="F154" s="91" t="s">
        <v>129</v>
      </c>
      <c r="G154" s="92" t="s">
        <v>126</v>
      </c>
      <c r="H154" s="93">
        <v>1674</v>
      </c>
      <c r="I154" s="94"/>
      <c r="J154" s="95">
        <f>ROUND(I154*H154,2)</f>
        <v>0</v>
      </c>
      <c r="K154" s="96"/>
      <c r="L154" s="19"/>
      <c r="M154" s="97" t="s">
        <v>0</v>
      </c>
      <c r="N154" s="98" t="s">
        <v>29</v>
      </c>
      <c r="P154" s="99">
        <f>O154*H154</f>
        <v>0</v>
      </c>
      <c r="Q154" s="99">
        <v>0</v>
      </c>
      <c r="R154" s="99">
        <f>Q154*H154</f>
        <v>0</v>
      </c>
      <c r="S154" s="99">
        <v>0</v>
      </c>
      <c r="T154" s="100">
        <f>S154*H154</f>
        <v>0</v>
      </c>
      <c r="AR154" s="101" t="s">
        <v>84</v>
      </c>
      <c r="AT154" s="101" t="s">
        <v>80</v>
      </c>
      <c r="AU154" s="101" t="s">
        <v>85</v>
      </c>
      <c r="AY154" s="10" t="s">
        <v>78</v>
      </c>
      <c r="BE154" s="102">
        <f>IF(N154="základná",J154,0)</f>
        <v>0</v>
      </c>
      <c r="BF154" s="102">
        <f>IF(N154="znížená",J154,0)</f>
        <v>0</v>
      </c>
      <c r="BG154" s="102">
        <f>IF(N154="zákl. prenesená",J154,0)</f>
        <v>0</v>
      </c>
      <c r="BH154" s="102">
        <f>IF(N154="zníž. prenesená",J154,0)</f>
        <v>0</v>
      </c>
      <c r="BI154" s="102">
        <f>IF(N154="nulová",J154,0)</f>
        <v>0</v>
      </c>
      <c r="BJ154" s="10" t="s">
        <v>85</v>
      </c>
      <c r="BK154" s="102">
        <f>ROUND(I154*H154,2)</f>
        <v>0</v>
      </c>
      <c r="BL154" s="10" t="s">
        <v>84</v>
      </c>
      <c r="BM154" s="101" t="s">
        <v>136</v>
      </c>
    </row>
    <row r="155" spans="2:65" s="1" customFormat="1" ht="16.5" customHeight="1" x14ac:dyDescent="0.2">
      <c r="B155" s="88"/>
      <c r="C155" s="89" t="s">
        <v>114</v>
      </c>
      <c r="D155" s="89" t="s">
        <v>80</v>
      </c>
      <c r="E155" s="90" t="s">
        <v>315</v>
      </c>
      <c r="F155" s="91" t="s">
        <v>316</v>
      </c>
      <c r="G155" s="92" t="s">
        <v>126</v>
      </c>
      <c r="H155" s="93">
        <v>64</v>
      </c>
      <c r="I155" s="94"/>
      <c r="J155" s="95">
        <f>ROUND(I155*H155,2)</f>
        <v>0</v>
      </c>
      <c r="K155" s="96"/>
      <c r="L155" s="19"/>
      <c r="M155" s="97" t="s">
        <v>0</v>
      </c>
      <c r="N155" s="98" t="s">
        <v>29</v>
      </c>
      <c r="P155" s="99">
        <f>O155*H155</f>
        <v>0</v>
      </c>
      <c r="Q155" s="99">
        <v>0</v>
      </c>
      <c r="R155" s="99">
        <f>Q155*H155</f>
        <v>0</v>
      </c>
      <c r="S155" s="99">
        <v>3.6999999999999998E-2</v>
      </c>
      <c r="T155" s="100">
        <f>S155*H155</f>
        <v>2.3679999999999999</v>
      </c>
      <c r="AR155" s="101" t="s">
        <v>84</v>
      </c>
      <c r="AT155" s="101" t="s">
        <v>80</v>
      </c>
      <c r="AU155" s="101" t="s">
        <v>85</v>
      </c>
      <c r="AY155" s="10" t="s">
        <v>78</v>
      </c>
      <c r="BE155" s="102">
        <f>IF(N155="základná",J155,0)</f>
        <v>0</v>
      </c>
      <c r="BF155" s="102">
        <f>IF(N155="znížená",J155,0)</f>
        <v>0</v>
      </c>
      <c r="BG155" s="102">
        <f>IF(N155="zákl. prenesená",J155,0)</f>
        <v>0</v>
      </c>
      <c r="BH155" s="102">
        <f>IF(N155="zníž. prenesená",J155,0)</f>
        <v>0</v>
      </c>
      <c r="BI155" s="102">
        <f>IF(N155="nulová",J155,0)</f>
        <v>0</v>
      </c>
      <c r="BJ155" s="10" t="s">
        <v>85</v>
      </c>
      <c r="BK155" s="102">
        <f>ROUND(I155*H155,2)</f>
        <v>0</v>
      </c>
      <c r="BL155" s="10" t="s">
        <v>84</v>
      </c>
      <c r="BM155" s="101" t="s">
        <v>139</v>
      </c>
    </row>
    <row r="156" spans="2:65" s="6" customFormat="1" ht="22.75" customHeight="1" x14ac:dyDescent="0.25">
      <c r="B156" s="76"/>
      <c r="D156" s="77" t="s">
        <v>45</v>
      </c>
      <c r="E156" s="86" t="s">
        <v>131</v>
      </c>
      <c r="F156" s="86" t="s">
        <v>132</v>
      </c>
      <c r="I156" s="79"/>
      <c r="J156" s="87">
        <f>BK156</f>
        <v>0</v>
      </c>
      <c r="L156" s="76"/>
      <c r="M156" s="81"/>
      <c r="P156" s="82">
        <f>SUM(P157:P173)</f>
        <v>0</v>
      </c>
      <c r="R156" s="82">
        <f>SUM(R157:R173)</f>
        <v>11503.856988295001</v>
      </c>
      <c r="T156" s="83">
        <f>SUM(T157:T173)</f>
        <v>0</v>
      </c>
      <c r="AR156" s="77" t="s">
        <v>47</v>
      </c>
      <c r="AT156" s="84" t="s">
        <v>45</v>
      </c>
      <c r="AU156" s="84" t="s">
        <v>47</v>
      </c>
      <c r="AY156" s="77" t="s">
        <v>78</v>
      </c>
      <c r="BK156" s="85">
        <f>SUM(BK157:BK173)</f>
        <v>0</v>
      </c>
    </row>
    <row r="157" spans="2:65" s="1" customFormat="1" ht="21.75" customHeight="1" x14ac:dyDescent="0.2">
      <c r="B157" s="88"/>
      <c r="C157" s="89" t="s">
        <v>140</v>
      </c>
      <c r="D157" s="89" t="s">
        <v>80</v>
      </c>
      <c r="E157" s="90" t="s">
        <v>134</v>
      </c>
      <c r="F157" s="91" t="s">
        <v>135</v>
      </c>
      <c r="G157" s="92" t="s">
        <v>95</v>
      </c>
      <c r="H157" s="93">
        <v>1774</v>
      </c>
      <c r="I157" s="94"/>
      <c r="J157" s="95">
        <f>ROUND(I157*H157,2)</f>
        <v>0</v>
      </c>
      <c r="K157" s="96"/>
      <c r="L157" s="19"/>
      <c r="M157" s="97" t="s">
        <v>0</v>
      </c>
      <c r="N157" s="98" t="s">
        <v>29</v>
      </c>
      <c r="P157" s="99">
        <f>O157*H157</f>
        <v>0</v>
      </c>
      <c r="Q157" s="99">
        <v>0</v>
      </c>
      <c r="R157" s="99">
        <f>Q157*H157</f>
        <v>0</v>
      </c>
      <c r="S157" s="99">
        <v>0</v>
      </c>
      <c r="T157" s="100">
        <f>S157*H157</f>
        <v>0</v>
      </c>
      <c r="AR157" s="101" t="s">
        <v>84</v>
      </c>
      <c r="AT157" s="101" t="s">
        <v>80</v>
      </c>
      <c r="AU157" s="101" t="s">
        <v>85</v>
      </c>
      <c r="AY157" s="10" t="s">
        <v>78</v>
      </c>
      <c r="BE157" s="102">
        <f>IF(N157="základná",J157,0)</f>
        <v>0</v>
      </c>
      <c r="BF157" s="102">
        <f>IF(N157="znížená",J157,0)</f>
        <v>0</v>
      </c>
      <c r="BG157" s="102">
        <f>IF(N157="zákl. prenesená",J157,0)</f>
        <v>0</v>
      </c>
      <c r="BH157" s="102">
        <f>IF(N157="zníž. prenesená",J157,0)</f>
        <v>0</v>
      </c>
      <c r="BI157" s="102">
        <f>IF(N157="nulová",J157,0)</f>
        <v>0</v>
      </c>
      <c r="BJ157" s="10" t="s">
        <v>85</v>
      </c>
      <c r="BK157" s="102">
        <f>ROUND(I157*H157,2)</f>
        <v>0</v>
      </c>
      <c r="BL157" s="10" t="s">
        <v>84</v>
      </c>
      <c r="BM157" s="101" t="s">
        <v>143</v>
      </c>
    </row>
    <row r="158" spans="2:65" s="1" customFormat="1" ht="24.15" customHeight="1" x14ac:dyDescent="0.2">
      <c r="B158" s="88"/>
      <c r="C158" s="89" t="s">
        <v>117</v>
      </c>
      <c r="D158" s="89" t="s">
        <v>80</v>
      </c>
      <c r="E158" s="90" t="s">
        <v>137</v>
      </c>
      <c r="F158" s="91" t="s">
        <v>138</v>
      </c>
      <c r="G158" s="92" t="s">
        <v>95</v>
      </c>
      <c r="H158" s="93">
        <v>2110.2399999999998</v>
      </c>
      <c r="I158" s="94"/>
      <c r="J158" s="95">
        <f>ROUND(I158*H158,2)</f>
        <v>0</v>
      </c>
      <c r="K158" s="96"/>
      <c r="L158" s="19"/>
      <c r="M158" s="97" t="s">
        <v>0</v>
      </c>
      <c r="N158" s="98" t="s">
        <v>29</v>
      </c>
      <c r="P158" s="99">
        <f>O158*H158</f>
        <v>0</v>
      </c>
      <c r="Q158" s="99">
        <v>3.3000000000000003E-5</v>
      </c>
      <c r="R158" s="99">
        <f>Q158*H158</f>
        <v>6.9637919999999992E-2</v>
      </c>
      <c r="S158" s="99">
        <v>0</v>
      </c>
      <c r="T158" s="100">
        <f>S158*H158</f>
        <v>0</v>
      </c>
      <c r="AR158" s="101" t="s">
        <v>84</v>
      </c>
      <c r="AT158" s="101" t="s">
        <v>80</v>
      </c>
      <c r="AU158" s="101" t="s">
        <v>85</v>
      </c>
      <c r="AY158" s="10" t="s">
        <v>78</v>
      </c>
      <c r="BE158" s="102">
        <f>IF(N158="základná",J158,0)</f>
        <v>0</v>
      </c>
      <c r="BF158" s="102">
        <f>IF(N158="znížená",J158,0)</f>
        <v>0</v>
      </c>
      <c r="BG158" s="102">
        <f>IF(N158="zákl. prenesená",J158,0)</f>
        <v>0</v>
      </c>
      <c r="BH158" s="102">
        <f>IF(N158="zníž. prenesená",J158,0)</f>
        <v>0</v>
      </c>
      <c r="BI158" s="102">
        <f>IF(N158="nulová",J158,0)</f>
        <v>0</v>
      </c>
      <c r="BJ158" s="10" t="s">
        <v>85</v>
      </c>
      <c r="BK158" s="102">
        <f>ROUND(I158*H158,2)</f>
        <v>0</v>
      </c>
      <c r="BL158" s="10" t="s">
        <v>84</v>
      </c>
      <c r="BM158" s="101" t="s">
        <v>146</v>
      </c>
    </row>
    <row r="159" spans="2:65" s="8" customFormat="1" x14ac:dyDescent="0.2">
      <c r="B159" s="110"/>
      <c r="D159" s="104" t="s">
        <v>86</v>
      </c>
      <c r="E159" s="111" t="s">
        <v>0</v>
      </c>
      <c r="F159" s="112" t="s">
        <v>317</v>
      </c>
      <c r="H159" s="113">
        <v>2110.2399999999998</v>
      </c>
      <c r="I159" s="114"/>
      <c r="L159" s="110"/>
      <c r="M159" s="115"/>
      <c r="T159" s="116"/>
      <c r="AT159" s="111" t="s">
        <v>86</v>
      </c>
      <c r="AU159" s="111" t="s">
        <v>85</v>
      </c>
      <c r="AV159" s="8" t="s">
        <v>85</v>
      </c>
      <c r="AW159" s="8" t="s">
        <v>19</v>
      </c>
      <c r="AX159" s="8" t="s">
        <v>46</v>
      </c>
      <c r="AY159" s="111" t="s">
        <v>78</v>
      </c>
    </row>
    <row r="160" spans="2:65" s="9" customFormat="1" x14ac:dyDescent="0.2">
      <c r="B160" s="117"/>
      <c r="D160" s="104" t="s">
        <v>86</v>
      </c>
      <c r="E160" s="118" t="s">
        <v>0</v>
      </c>
      <c r="F160" s="119" t="s">
        <v>88</v>
      </c>
      <c r="H160" s="120">
        <v>2110.2399999999998</v>
      </c>
      <c r="I160" s="121"/>
      <c r="L160" s="117"/>
      <c r="M160" s="122"/>
      <c r="T160" s="123"/>
      <c r="AT160" s="118" t="s">
        <v>86</v>
      </c>
      <c r="AU160" s="118" t="s">
        <v>85</v>
      </c>
      <c r="AV160" s="9" t="s">
        <v>84</v>
      </c>
      <c r="AW160" s="9" t="s">
        <v>19</v>
      </c>
      <c r="AX160" s="9" t="s">
        <v>47</v>
      </c>
      <c r="AY160" s="118" t="s">
        <v>78</v>
      </c>
    </row>
    <row r="161" spans="2:65" s="1" customFormat="1" ht="16.5" customHeight="1" x14ac:dyDescent="0.2">
      <c r="B161" s="88"/>
      <c r="C161" s="124" t="s">
        <v>147</v>
      </c>
      <c r="D161" s="124" t="s">
        <v>101</v>
      </c>
      <c r="E161" s="125" t="s">
        <v>141</v>
      </c>
      <c r="F161" s="126" t="s">
        <v>142</v>
      </c>
      <c r="G161" s="127" t="s">
        <v>0</v>
      </c>
      <c r="H161" s="128">
        <v>2110.2399999999998</v>
      </c>
      <c r="I161" s="129"/>
      <c r="J161" s="130">
        <f>ROUND(I161*H161,2)</f>
        <v>0</v>
      </c>
      <c r="K161" s="131"/>
      <c r="L161" s="132"/>
      <c r="M161" s="133" t="s">
        <v>0</v>
      </c>
      <c r="N161" s="134" t="s">
        <v>29</v>
      </c>
      <c r="P161" s="99">
        <f>O161*H161</f>
        <v>0</v>
      </c>
      <c r="Q161" s="99">
        <v>0</v>
      </c>
      <c r="R161" s="99">
        <f>Q161*H161</f>
        <v>0</v>
      </c>
      <c r="S161" s="99">
        <v>0</v>
      </c>
      <c r="T161" s="100">
        <f>S161*H161</f>
        <v>0</v>
      </c>
      <c r="AR161" s="101" t="s">
        <v>99</v>
      </c>
      <c r="AT161" s="101" t="s">
        <v>101</v>
      </c>
      <c r="AU161" s="101" t="s">
        <v>85</v>
      </c>
      <c r="AY161" s="10" t="s">
        <v>78</v>
      </c>
      <c r="BE161" s="102">
        <f>IF(N161="základná",J161,0)</f>
        <v>0</v>
      </c>
      <c r="BF161" s="102">
        <f>IF(N161="znížená",J161,0)</f>
        <v>0</v>
      </c>
      <c r="BG161" s="102">
        <f>IF(N161="zákl. prenesená",J161,0)</f>
        <v>0</v>
      </c>
      <c r="BH161" s="102">
        <f>IF(N161="zníž. prenesená",J161,0)</f>
        <v>0</v>
      </c>
      <c r="BI161" s="102">
        <f>IF(N161="nulová",J161,0)</f>
        <v>0</v>
      </c>
      <c r="BJ161" s="10" t="s">
        <v>85</v>
      </c>
      <c r="BK161" s="102">
        <f>ROUND(I161*H161,2)</f>
        <v>0</v>
      </c>
      <c r="BL161" s="10" t="s">
        <v>84</v>
      </c>
      <c r="BM161" s="101" t="s">
        <v>150</v>
      </c>
    </row>
    <row r="162" spans="2:65" s="8" customFormat="1" x14ac:dyDescent="0.2">
      <c r="B162" s="110"/>
      <c r="D162" s="104" t="s">
        <v>86</v>
      </c>
      <c r="E162" s="111" t="s">
        <v>0</v>
      </c>
      <c r="F162" s="112" t="s">
        <v>318</v>
      </c>
      <c r="H162" s="113">
        <v>2110.2399999999998</v>
      </c>
      <c r="I162" s="114"/>
      <c r="L162" s="110"/>
      <c r="M162" s="115"/>
      <c r="T162" s="116"/>
      <c r="AT162" s="111" t="s">
        <v>86</v>
      </c>
      <c r="AU162" s="111" t="s">
        <v>85</v>
      </c>
      <c r="AV162" s="8" t="s">
        <v>85</v>
      </c>
      <c r="AW162" s="8" t="s">
        <v>19</v>
      </c>
      <c r="AX162" s="8" t="s">
        <v>46</v>
      </c>
      <c r="AY162" s="111" t="s">
        <v>78</v>
      </c>
    </row>
    <row r="163" spans="2:65" s="9" customFormat="1" x14ac:dyDescent="0.2">
      <c r="B163" s="117"/>
      <c r="D163" s="104" t="s">
        <v>86</v>
      </c>
      <c r="E163" s="118" t="s">
        <v>0</v>
      </c>
      <c r="F163" s="119" t="s">
        <v>88</v>
      </c>
      <c r="H163" s="120">
        <v>2110.2399999999998</v>
      </c>
      <c r="I163" s="121"/>
      <c r="L163" s="117"/>
      <c r="M163" s="122"/>
      <c r="T163" s="123"/>
      <c r="AT163" s="118" t="s">
        <v>86</v>
      </c>
      <c r="AU163" s="118" t="s">
        <v>85</v>
      </c>
      <c r="AV163" s="9" t="s">
        <v>84</v>
      </c>
      <c r="AW163" s="9" t="s">
        <v>19</v>
      </c>
      <c r="AX163" s="9" t="s">
        <v>47</v>
      </c>
      <c r="AY163" s="118" t="s">
        <v>78</v>
      </c>
    </row>
    <row r="164" spans="2:65" s="1" customFormat="1" ht="33" customHeight="1" x14ac:dyDescent="0.2">
      <c r="B164" s="88"/>
      <c r="C164" s="89" t="s">
        <v>121</v>
      </c>
      <c r="D164" s="89" t="s">
        <v>80</v>
      </c>
      <c r="E164" s="90" t="s">
        <v>144</v>
      </c>
      <c r="F164" s="91" t="s">
        <v>145</v>
      </c>
      <c r="G164" s="92" t="s">
        <v>95</v>
      </c>
      <c r="H164" s="93">
        <v>1774</v>
      </c>
      <c r="I164" s="94"/>
      <c r="J164" s="95">
        <f t="shared" ref="J164:J171" si="0">ROUND(I164*H164,2)</f>
        <v>0</v>
      </c>
      <c r="K164" s="96"/>
      <c r="L164" s="19"/>
      <c r="M164" s="97" t="s">
        <v>0</v>
      </c>
      <c r="N164" s="98" t="s">
        <v>29</v>
      </c>
      <c r="P164" s="99">
        <f t="shared" ref="P164:P171" si="1">O164*H164</f>
        <v>0</v>
      </c>
      <c r="Q164" s="99">
        <v>0.37080000000000002</v>
      </c>
      <c r="R164" s="99">
        <f t="shared" ref="R164:R171" si="2">Q164*H164</f>
        <v>657.79920000000004</v>
      </c>
      <c r="S164" s="99">
        <v>0</v>
      </c>
      <c r="T164" s="100">
        <f t="shared" ref="T164:T171" si="3">S164*H164</f>
        <v>0</v>
      </c>
      <c r="AR164" s="101" t="s">
        <v>84</v>
      </c>
      <c r="AT164" s="101" t="s">
        <v>80</v>
      </c>
      <c r="AU164" s="101" t="s">
        <v>85</v>
      </c>
      <c r="AY164" s="10" t="s">
        <v>78</v>
      </c>
      <c r="BE164" s="102">
        <f t="shared" ref="BE164:BE171" si="4">IF(N164="základná",J164,0)</f>
        <v>0</v>
      </c>
      <c r="BF164" s="102">
        <f t="shared" ref="BF164:BF171" si="5">IF(N164="znížená",J164,0)</f>
        <v>0</v>
      </c>
      <c r="BG164" s="102">
        <f t="shared" ref="BG164:BG171" si="6">IF(N164="zákl. prenesená",J164,0)</f>
        <v>0</v>
      </c>
      <c r="BH164" s="102">
        <f t="shared" ref="BH164:BH171" si="7">IF(N164="zníž. prenesená",J164,0)</f>
        <v>0</v>
      </c>
      <c r="BI164" s="102">
        <f t="shared" ref="BI164:BI171" si="8">IF(N164="nulová",J164,0)</f>
        <v>0</v>
      </c>
      <c r="BJ164" s="10" t="s">
        <v>85</v>
      </c>
      <c r="BK164" s="102">
        <f t="shared" ref="BK164:BK171" si="9">ROUND(I164*H164,2)</f>
        <v>0</v>
      </c>
      <c r="BL164" s="10" t="s">
        <v>84</v>
      </c>
      <c r="BM164" s="101" t="s">
        <v>153</v>
      </c>
    </row>
    <row r="165" spans="2:65" s="1" customFormat="1" ht="24.15" customHeight="1" x14ac:dyDescent="0.2">
      <c r="B165" s="88"/>
      <c r="C165" s="89" t="s">
        <v>154</v>
      </c>
      <c r="D165" s="89" t="s">
        <v>80</v>
      </c>
      <c r="E165" s="90" t="s">
        <v>148</v>
      </c>
      <c r="F165" s="91" t="s">
        <v>149</v>
      </c>
      <c r="G165" s="92" t="s">
        <v>95</v>
      </c>
      <c r="H165" s="93">
        <v>1774</v>
      </c>
      <c r="I165" s="94"/>
      <c r="J165" s="95">
        <f t="shared" si="0"/>
        <v>0</v>
      </c>
      <c r="K165" s="96"/>
      <c r="L165" s="19"/>
      <c r="M165" s="97" t="s">
        <v>0</v>
      </c>
      <c r="N165" s="98" t="s">
        <v>29</v>
      </c>
      <c r="P165" s="99">
        <f t="shared" si="1"/>
        <v>0</v>
      </c>
      <c r="Q165" s="99">
        <v>0.46166000000000001</v>
      </c>
      <c r="R165" s="99">
        <f t="shared" si="2"/>
        <v>818.98484000000008</v>
      </c>
      <c r="S165" s="99">
        <v>0</v>
      </c>
      <c r="T165" s="100">
        <f t="shared" si="3"/>
        <v>0</v>
      </c>
      <c r="AR165" s="101" t="s">
        <v>84</v>
      </c>
      <c r="AT165" s="101" t="s">
        <v>80</v>
      </c>
      <c r="AU165" s="101" t="s">
        <v>85</v>
      </c>
      <c r="AY165" s="10" t="s">
        <v>78</v>
      </c>
      <c r="BE165" s="102">
        <f t="shared" si="4"/>
        <v>0</v>
      </c>
      <c r="BF165" s="102">
        <f t="shared" si="5"/>
        <v>0</v>
      </c>
      <c r="BG165" s="102">
        <f t="shared" si="6"/>
        <v>0</v>
      </c>
      <c r="BH165" s="102">
        <f t="shared" si="7"/>
        <v>0</v>
      </c>
      <c r="BI165" s="102">
        <f t="shared" si="8"/>
        <v>0</v>
      </c>
      <c r="BJ165" s="10" t="s">
        <v>85</v>
      </c>
      <c r="BK165" s="102">
        <f t="shared" si="9"/>
        <v>0</v>
      </c>
      <c r="BL165" s="10" t="s">
        <v>84</v>
      </c>
      <c r="BM165" s="101" t="s">
        <v>157</v>
      </c>
    </row>
    <row r="166" spans="2:65" s="1" customFormat="1" ht="24.15" customHeight="1" x14ac:dyDescent="0.2">
      <c r="B166" s="88"/>
      <c r="C166" s="89" t="s">
        <v>3</v>
      </c>
      <c r="D166" s="89" t="s">
        <v>80</v>
      </c>
      <c r="E166" s="90" t="s">
        <v>151</v>
      </c>
      <c r="F166" s="91" t="s">
        <v>152</v>
      </c>
      <c r="G166" s="92" t="s">
        <v>95</v>
      </c>
      <c r="H166" s="93">
        <v>1774</v>
      </c>
      <c r="I166" s="94"/>
      <c r="J166" s="95">
        <f t="shared" si="0"/>
        <v>0</v>
      </c>
      <c r="K166" s="96"/>
      <c r="L166" s="19"/>
      <c r="M166" s="97" t="s">
        <v>0</v>
      </c>
      <c r="N166" s="98" t="s">
        <v>29</v>
      </c>
      <c r="P166" s="99">
        <f t="shared" si="1"/>
        <v>0</v>
      </c>
      <c r="Q166" s="99">
        <v>0.3357643125</v>
      </c>
      <c r="R166" s="99">
        <f t="shared" si="2"/>
        <v>595.64589037500002</v>
      </c>
      <c r="S166" s="99">
        <v>0</v>
      </c>
      <c r="T166" s="100">
        <f t="shared" si="3"/>
        <v>0</v>
      </c>
      <c r="AR166" s="101" t="s">
        <v>84</v>
      </c>
      <c r="AT166" s="101" t="s">
        <v>80</v>
      </c>
      <c r="AU166" s="101" t="s">
        <v>85</v>
      </c>
      <c r="AY166" s="10" t="s">
        <v>78</v>
      </c>
      <c r="BE166" s="102">
        <f t="shared" si="4"/>
        <v>0</v>
      </c>
      <c r="BF166" s="102">
        <f t="shared" si="5"/>
        <v>0</v>
      </c>
      <c r="BG166" s="102">
        <f t="shared" si="6"/>
        <v>0</v>
      </c>
      <c r="BH166" s="102">
        <f t="shared" si="7"/>
        <v>0</v>
      </c>
      <c r="BI166" s="102">
        <f t="shared" si="8"/>
        <v>0</v>
      </c>
      <c r="BJ166" s="10" t="s">
        <v>85</v>
      </c>
      <c r="BK166" s="102">
        <f t="shared" si="9"/>
        <v>0</v>
      </c>
      <c r="BL166" s="10" t="s">
        <v>84</v>
      </c>
      <c r="BM166" s="101" t="s">
        <v>160</v>
      </c>
    </row>
    <row r="167" spans="2:65" s="1" customFormat="1" ht="33" customHeight="1" x14ac:dyDescent="0.2">
      <c r="B167" s="88"/>
      <c r="C167" s="89" t="s">
        <v>161</v>
      </c>
      <c r="D167" s="89" t="s">
        <v>80</v>
      </c>
      <c r="E167" s="90" t="s">
        <v>155</v>
      </c>
      <c r="F167" s="91" t="s">
        <v>156</v>
      </c>
      <c r="G167" s="92" t="s">
        <v>95</v>
      </c>
      <c r="H167" s="93">
        <v>1774</v>
      </c>
      <c r="I167" s="94"/>
      <c r="J167" s="95">
        <f t="shared" si="0"/>
        <v>0</v>
      </c>
      <c r="K167" s="96"/>
      <c r="L167" s="19"/>
      <c r="M167" s="97" t="s">
        <v>0</v>
      </c>
      <c r="N167" s="98" t="s">
        <v>29</v>
      </c>
      <c r="P167" s="99">
        <f t="shared" si="1"/>
        <v>0</v>
      </c>
      <c r="Q167" s="99">
        <v>5.8100000000000001E-3</v>
      </c>
      <c r="R167" s="99">
        <f t="shared" si="2"/>
        <v>10.306940000000001</v>
      </c>
      <c r="S167" s="99">
        <v>0</v>
      </c>
      <c r="T167" s="100">
        <f t="shared" si="3"/>
        <v>0</v>
      </c>
      <c r="AR167" s="101" t="s">
        <v>84</v>
      </c>
      <c r="AT167" s="101" t="s">
        <v>80</v>
      </c>
      <c r="AU167" s="101" t="s">
        <v>85</v>
      </c>
      <c r="AY167" s="10" t="s">
        <v>78</v>
      </c>
      <c r="BE167" s="102">
        <f t="shared" si="4"/>
        <v>0</v>
      </c>
      <c r="BF167" s="102">
        <f t="shared" si="5"/>
        <v>0</v>
      </c>
      <c r="BG167" s="102">
        <f t="shared" si="6"/>
        <v>0</v>
      </c>
      <c r="BH167" s="102">
        <f t="shared" si="7"/>
        <v>0</v>
      </c>
      <c r="BI167" s="102">
        <f t="shared" si="8"/>
        <v>0</v>
      </c>
      <c r="BJ167" s="10" t="s">
        <v>85</v>
      </c>
      <c r="BK167" s="102">
        <f t="shared" si="9"/>
        <v>0</v>
      </c>
      <c r="BL167" s="10" t="s">
        <v>84</v>
      </c>
      <c r="BM167" s="101" t="s">
        <v>164</v>
      </c>
    </row>
    <row r="168" spans="2:65" s="1" customFormat="1" ht="33" customHeight="1" x14ac:dyDescent="0.2">
      <c r="B168" s="88"/>
      <c r="C168" s="89" t="s">
        <v>127</v>
      </c>
      <c r="D168" s="89" t="s">
        <v>80</v>
      </c>
      <c r="E168" s="90" t="s">
        <v>158</v>
      </c>
      <c r="F168" s="91" t="s">
        <v>159</v>
      </c>
      <c r="G168" s="92" t="s">
        <v>95</v>
      </c>
      <c r="H168" s="93">
        <v>66702</v>
      </c>
      <c r="I168" s="94"/>
      <c r="J168" s="95">
        <f t="shared" si="0"/>
        <v>0</v>
      </c>
      <c r="K168" s="96"/>
      <c r="L168" s="19"/>
      <c r="M168" s="97" t="s">
        <v>0</v>
      </c>
      <c r="N168" s="98" t="s">
        <v>29</v>
      </c>
      <c r="P168" s="99">
        <f t="shared" si="1"/>
        <v>0</v>
      </c>
      <c r="Q168" s="99">
        <v>5.1000000000000004E-4</v>
      </c>
      <c r="R168" s="99">
        <f t="shared" si="2"/>
        <v>34.01802</v>
      </c>
      <c r="S168" s="99">
        <v>0</v>
      </c>
      <c r="T168" s="100">
        <f t="shared" si="3"/>
        <v>0</v>
      </c>
      <c r="AR168" s="101" t="s">
        <v>84</v>
      </c>
      <c r="AT168" s="101" t="s">
        <v>80</v>
      </c>
      <c r="AU168" s="101" t="s">
        <v>85</v>
      </c>
      <c r="AY168" s="10" t="s">
        <v>78</v>
      </c>
      <c r="BE168" s="102">
        <f t="shared" si="4"/>
        <v>0</v>
      </c>
      <c r="BF168" s="102">
        <f t="shared" si="5"/>
        <v>0</v>
      </c>
      <c r="BG168" s="102">
        <f t="shared" si="6"/>
        <v>0</v>
      </c>
      <c r="BH168" s="102">
        <f t="shared" si="7"/>
        <v>0</v>
      </c>
      <c r="BI168" s="102">
        <f t="shared" si="8"/>
        <v>0</v>
      </c>
      <c r="BJ168" s="10" t="s">
        <v>85</v>
      </c>
      <c r="BK168" s="102">
        <f t="shared" si="9"/>
        <v>0</v>
      </c>
      <c r="BL168" s="10" t="s">
        <v>84</v>
      </c>
      <c r="BM168" s="101" t="s">
        <v>167</v>
      </c>
    </row>
    <row r="169" spans="2:65" s="1" customFormat="1" ht="33" customHeight="1" x14ac:dyDescent="0.2">
      <c r="B169" s="88"/>
      <c r="C169" s="89" t="s">
        <v>170</v>
      </c>
      <c r="D169" s="89" t="s">
        <v>80</v>
      </c>
      <c r="E169" s="90" t="s">
        <v>162</v>
      </c>
      <c r="F169" s="91" t="s">
        <v>163</v>
      </c>
      <c r="G169" s="92" t="s">
        <v>95</v>
      </c>
      <c r="H169" s="93">
        <v>34238</v>
      </c>
      <c r="I169" s="94"/>
      <c r="J169" s="95">
        <f t="shared" si="0"/>
        <v>0</v>
      </c>
      <c r="K169" s="96"/>
      <c r="L169" s="19"/>
      <c r="M169" s="97" t="s">
        <v>0</v>
      </c>
      <c r="N169" s="98" t="s">
        <v>29</v>
      </c>
      <c r="P169" s="99">
        <f t="shared" si="1"/>
        <v>0</v>
      </c>
      <c r="Q169" s="99">
        <v>0.10373</v>
      </c>
      <c r="R169" s="99">
        <f t="shared" si="2"/>
        <v>3551.50774</v>
      </c>
      <c r="S169" s="99">
        <v>0</v>
      </c>
      <c r="T169" s="100">
        <f t="shared" si="3"/>
        <v>0</v>
      </c>
      <c r="AR169" s="101" t="s">
        <v>84</v>
      </c>
      <c r="AT169" s="101" t="s">
        <v>80</v>
      </c>
      <c r="AU169" s="101" t="s">
        <v>85</v>
      </c>
      <c r="AY169" s="10" t="s">
        <v>78</v>
      </c>
      <c r="BE169" s="102">
        <f t="shared" si="4"/>
        <v>0</v>
      </c>
      <c r="BF169" s="102">
        <f t="shared" si="5"/>
        <v>0</v>
      </c>
      <c r="BG169" s="102">
        <f t="shared" si="6"/>
        <v>0</v>
      </c>
      <c r="BH169" s="102">
        <f t="shared" si="7"/>
        <v>0</v>
      </c>
      <c r="BI169" s="102">
        <f t="shared" si="8"/>
        <v>0</v>
      </c>
      <c r="BJ169" s="10" t="s">
        <v>85</v>
      </c>
      <c r="BK169" s="102">
        <f t="shared" si="9"/>
        <v>0</v>
      </c>
      <c r="BL169" s="10" t="s">
        <v>84</v>
      </c>
      <c r="BM169" s="101" t="s">
        <v>174</v>
      </c>
    </row>
    <row r="170" spans="2:65" s="1" customFormat="1" ht="37.75" customHeight="1" x14ac:dyDescent="0.2">
      <c r="B170" s="88"/>
      <c r="C170" s="89" t="s">
        <v>130</v>
      </c>
      <c r="D170" s="89" t="s">
        <v>80</v>
      </c>
      <c r="E170" s="90" t="s">
        <v>165</v>
      </c>
      <c r="F170" s="91" t="s">
        <v>166</v>
      </c>
      <c r="G170" s="92" t="s">
        <v>95</v>
      </c>
      <c r="H170" s="93">
        <v>34238</v>
      </c>
      <c r="I170" s="94"/>
      <c r="J170" s="95">
        <f t="shared" si="0"/>
        <v>0</v>
      </c>
      <c r="K170" s="96"/>
      <c r="L170" s="19"/>
      <c r="M170" s="97" t="s">
        <v>0</v>
      </c>
      <c r="N170" s="98" t="s">
        <v>29</v>
      </c>
      <c r="P170" s="99">
        <f t="shared" si="1"/>
        <v>0</v>
      </c>
      <c r="Q170" s="99">
        <v>0.15559000000000001</v>
      </c>
      <c r="R170" s="99">
        <f t="shared" si="2"/>
        <v>5327.0904200000004</v>
      </c>
      <c r="S170" s="99">
        <v>0</v>
      </c>
      <c r="T170" s="100">
        <f t="shared" si="3"/>
        <v>0</v>
      </c>
      <c r="AR170" s="101" t="s">
        <v>84</v>
      </c>
      <c r="AT170" s="101" t="s">
        <v>80</v>
      </c>
      <c r="AU170" s="101" t="s">
        <v>85</v>
      </c>
      <c r="AY170" s="10" t="s">
        <v>78</v>
      </c>
      <c r="BE170" s="102">
        <f t="shared" si="4"/>
        <v>0</v>
      </c>
      <c r="BF170" s="102">
        <f t="shared" si="5"/>
        <v>0</v>
      </c>
      <c r="BG170" s="102">
        <f t="shared" si="6"/>
        <v>0</v>
      </c>
      <c r="BH170" s="102">
        <f t="shared" si="7"/>
        <v>0</v>
      </c>
      <c r="BI170" s="102">
        <f t="shared" si="8"/>
        <v>0</v>
      </c>
      <c r="BJ170" s="10" t="s">
        <v>85</v>
      </c>
      <c r="BK170" s="102">
        <f t="shared" si="9"/>
        <v>0</v>
      </c>
      <c r="BL170" s="10" t="s">
        <v>84</v>
      </c>
      <c r="BM170" s="101" t="s">
        <v>176</v>
      </c>
    </row>
    <row r="171" spans="2:65" s="1" customFormat="1" ht="24.15" customHeight="1" x14ac:dyDescent="0.2">
      <c r="B171" s="88"/>
      <c r="C171" s="89" t="s">
        <v>175</v>
      </c>
      <c r="D171" s="89" t="s">
        <v>80</v>
      </c>
      <c r="E171" s="90" t="s">
        <v>319</v>
      </c>
      <c r="F171" s="91" t="s">
        <v>320</v>
      </c>
      <c r="G171" s="92" t="s">
        <v>95</v>
      </c>
      <c r="H171" s="93">
        <v>37661.800000000003</v>
      </c>
      <c r="I171" s="94"/>
      <c r="J171" s="95">
        <f t="shared" si="0"/>
        <v>0</v>
      </c>
      <c r="K171" s="96"/>
      <c r="L171" s="19"/>
      <c r="M171" s="97" t="s">
        <v>0</v>
      </c>
      <c r="N171" s="98" t="s">
        <v>29</v>
      </c>
      <c r="P171" s="99">
        <f t="shared" si="1"/>
        <v>0</v>
      </c>
      <c r="Q171" s="99">
        <v>1.35E-2</v>
      </c>
      <c r="R171" s="99">
        <f t="shared" si="2"/>
        <v>508.43430000000001</v>
      </c>
      <c r="S171" s="99">
        <v>0</v>
      </c>
      <c r="T171" s="100">
        <f t="shared" si="3"/>
        <v>0</v>
      </c>
      <c r="AR171" s="101" t="s">
        <v>84</v>
      </c>
      <c r="AT171" s="101" t="s">
        <v>80</v>
      </c>
      <c r="AU171" s="101" t="s">
        <v>85</v>
      </c>
      <c r="AY171" s="10" t="s">
        <v>78</v>
      </c>
      <c r="BE171" s="102">
        <f t="shared" si="4"/>
        <v>0</v>
      </c>
      <c r="BF171" s="102">
        <f t="shared" si="5"/>
        <v>0</v>
      </c>
      <c r="BG171" s="102">
        <f t="shared" si="6"/>
        <v>0</v>
      </c>
      <c r="BH171" s="102">
        <f t="shared" si="7"/>
        <v>0</v>
      </c>
      <c r="BI171" s="102">
        <f t="shared" si="8"/>
        <v>0</v>
      </c>
      <c r="BJ171" s="10" t="s">
        <v>85</v>
      </c>
      <c r="BK171" s="102">
        <f t="shared" si="9"/>
        <v>0</v>
      </c>
      <c r="BL171" s="10" t="s">
        <v>84</v>
      </c>
      <c r="BM171" s="101" t="s">
        <v>179</v>
      </c>
    </row>
    <row r="172" spans="2:65" s="8" customFormat="1" ht="20" x14ac:dyDescent="0.2">
      <c r="B172" s="110"/>
      <c r="D172" s="104" t="s">
        <v>86</v>
      </c>
      <c r="E172" s="111" t="s">
        <v>0</v>
      </c>
      <c r="F172" s="112" t="s">
        <v>321</v>
      </c>
      <c r="H172" s="113">
        <v>37661.800000000003</v>
      </c>
      <c r="I172" s="114"/>
      <c r="L172" s="110"/>
      <c r="M172" s="115"/>
      <c r="T172" s="116"/>
      <c r="AT172" s="111" t="s">
        <v>86</v>
      </c>
      <c r="AU172" s="111" t="s">
        <v>85</v>
      </c>
      <c r="AV172" s="8" t="s">
        <v>85</v>
      </c>
      <c r="AW172" s="8" t="s">
        <v>19</v>
      </c>
      <c r="AX172" s="8" t="s">
        <v>46</v>
      </c>
      <c r="AY172" s="111" t="s">
        <v>78</v>
      </c>
    </row>
    <row r="173" spans="2:65" s="9" customFormat="1" x14ac:dyDescent="0.2">
      <c r="B173" s="117"/>
      <c r="D173" s="104" t="s">
        <v>86</v>
      </c>
      <c r="E173" s="118" t="s">
        <v>0</v>
      </c>
      <c r="F173" s="119" t="s">
        <v>88</v>
      </c>
      <c r="H173" s="120">
        <v>37661.800000000003</v>
      </c>
      <c r="I173" s="121"/>
      <c r="L173" s="117"/>
      <c r="M173" s="122"/>
      <c r="T173" s="123"/>
      <c r="AT173" s="118" t="s">
        <v>86</v>
      </c>
      <c r="AU173" s="118" t="s">
        <v>85</v>
      </c>
      <c r="AV173" s="9" t="s">
        <v>84</v>
      </c>
      <c r="AW173" s="9" t="s">
        <v>19</v>
      </c>
      <c r="AX173" s="9" t="s">
        <v>47</v>
      </c>
      <c r="AY173" s="118" t="s">
        <v>78</v>
      </c>
    </row>
    <row r="174" spans="2:65" s="6" customFormat="1" ht="22.75" customHeight="1" x14ac:dyDescent="0.25">
      <c r="B174" s="76"/>
      <c r="D174" s="77" t="s">
        <v>45</v>
      </c>
      <c r="E174" s="86" t="s">
        <v>168</v>
      </c>
      <c r="F174" s="86" t="s">
        <v>169</v>
      </c>
      <c r="I174" s="79"/>
      <c r="J174" s="87">
        <f>BK174</f>
        <v>0</v>
      </c>
      <c r="L174" s="76"/>
      <c r="M174" s="81"/>
      <c r="P174" s="82">
        <f>SUM(P175:P189)</f>
        <v>0</v>
      </c>
      <c r="R174" s="82">
        <f>SUM(R175:R189)</f>
        <v>1155.223908125</v>
      </c>
      <c r="T174" s="83">
        <f>SUM(T175:T189)</f>
        <v>0</v>
      </c>
      <c r="AR174" s="77" t="s">
        <v>47</v>
      </c>
      <c r="AT174" s="84" t="s">
        <v>45</v>
      </c>
      <c r="AU174" s="84" t="s">
        <v>47</v>
      </c>
      <c r="AY174" s="77" t="s">
        <v>78</v>
      </c>
      <c r="BK174" s="85">
        <f>SUM(BK175:BK189)</f>
        <v>0</v>
      </c>
    </row>
    <row r="175" spans="2:65" s="1" customFormat="1" ht="24.15" customHeight="1" x14ac:dyDescent="0.2">
      <c r="B175" s="88"/>
      <c r="C175" s="89" t="s">
        <v>136</v>
      </c>
      <c r="D175" s="89" t="s">
        <v>80</v>
      </c>
      <c r="E175" s="90" t="s">
        <v>322</v>
      </c>
      <c r="F175" s="91" t="s">
        <v>171</v>
      </c>
      <c r="G175" s="92" t="s">
        <v>95</v>
      </c>
      <c r="H175" s="93">
        <v>3515</v>
      </c>
      <c r="I175" s="94"/>
      <c r="J175" s="95">
        <f t="shared" ref="J175:J180" si="10">ROUND(I175*H175,2)</f>
        <v>0</v>
      </c>
      <c r="K175" s="96"/>
      <c r="L175" s="19"/>
      <c r="M175" s="97" t="s">
        <v>0</v>
      </c>
      <c r="N175" s="98" t="s">
        <v>29</v>
      </c>
      <c r="P175" s="99">
        <f t="shared" ref="P175:P180" si="11">O175*H175</f>
        <v>0</v>
      </c>
      <c r="Q175" s="99">
        <v>0.223696375</v>
      </c>
      <c r="R175" s="99">
        <f t="shared" ref="R175:R180" si="12">Q175*H175</f>
        <v>786.29275812499998</v>
      </c>
      <c r="S175" s="99">
        <v>0</v>
      </c>
      <c r="T175" s="100">
        <f t="shared" ref="T175:T180" si="13">S175*H175</f>
        <v>0</v>
      </c>
      <c r="AR175" s="101" t="s">
        <v>84</v>
      </c>
      <c r="AT175" s="101" t="s">
        <v>80</v>
      </c>
      <c r="AU175" s="101" t="s">
        <v>85</v>
      </c>
      <c r="AY175" s="10" t="s">
        <v>78</v>
      </c>
      <c r="BE175" s="102">
        <f t="shared" ref="BE175:BE180" si="14">IF(N175="základná",J175,0)</f>
        <v>0</v>
      </c>
      <c r="BF175" s="102">
        <f t="shared" ref="BF175:BF180" si="15">IF(N175="znížená",J175,0)</f>
        <v>0</v>
      </c>
      <c r="BG175" s="102">
        <f t="shared" ref="BG175:BG180" si="16">IF(N175="zákl. prenesená",J175,0)</f>
        <v>0</v>
      </c>
      <c r="BH175" s="102">
        <f t="shared" ref="BH175:BH180" si="17">IF(N175="zníž. prenesená",J175,0)</f>
        <v>0</v>
      </c>
      <c r="BI175" s="102">
        <f t="shared" ref="BI175:BI180" si="18">IF(N175="nulová",J175,0)</f>
        <v>0</v>
      </c>
      <c r="BJ175" s="10" t="s">
        <v>85</v>
      </c>
      <c r="BK175" s="102">
        <f t="shared" ref="BK175:BK180" si="19">ROUND(I175*H175,2)</f>
        <v>0</v>
      </c>
      <c r="BL175" s="10" t="s">
        <v>84</v>
      </c>
      <c r="BM175" s="101" t="s">
        <v>181</v>
      </c>
    </row>
    <row r="176" spans="2:65" s="1" customFormat="1" ht="21.75" customHeight="1" x14ac:dyDescent="0.2">
      <c r="B176" s="88"/>
      <c r="C176" s="89" t="s">
        <v>180</v>
      </c>
      <c r="D176" s="89" t="s">
        <v>80</v>
      </c>
      <c r="E176" s="90" t="s">
        <v>134</v>
      </c>
      <c r="F176" s="91" t="s">
        <v>135</v>
      </c>
      <c r="G176" s="92" t="s">
        <v>95</v>
      </c>
      <c r="H176" s="93">
        <v>42</v>
      </c>
      <c r="I176" s="94"/>
      <c r="J176" s="95">
        <f t="shared" si="10"/>
        <v>0</v>
      </c>
      <c r="K176" s="96"/>
      <c r="L176" s="19"/>
      <c r="M176" s="97" t="s">
        <v>0</v>
      </c>
      <c r="N176" s="98" t="s">
        <v>29</v>
      </c>
      <c r="P176" s="99">
        <f t="shared" si="11"/>
        <v>0</v>
      </c>
      <c r="Q176" s="99">
        <v>0</v>
      </c>
      <c r="R176" s="99">
        <f t="shared" si="12"/>
        <v>0</v>
      </c>
      <c r="S176" s="99">
        <v>0</v>
      </c>
      <c r="T176" s="100">
        <f t="shared" si="13"/>
        <v>0</v>
      </c>
      <c r="AR176" s="101" t="s">
        <v>84</v>
      </c>
      <c r="AT176" s="101" t="s">
        <v>80</v>
      </c>
      <c r="AU176" s="101" t="s">
        <v>85</v>
      </c>
      <c r="AY176" s="10" t="s">
        <v>78</v>
      </c>
      <c r="BE176" s="102">
        <f t="shared" si="14"/>
        <v>0</v>
      </c>
      <c r="BF176" s="102">
        <f t="shared" si="15"/>
        <v>0</v>
      </c>
      <c r="BG176" s="102">
        <f t="shared" si="16"/>
        <v>0</v>
      </c>
      <c r="BH176" s="102">
        <f t="shared" si="17"/>
        <v>0</v>
      </c>
      <c r="BI176" s="102">
        <f t="shared" si="18"/>
        <v>0</v>
      </c>
      <c r="BJ176" s="10" t="s">
        <v>85</v>
      </c>
      <c r="BK176" s="102">
        <f t="shared" si="19"/>
        <v>0</v>
      </c>
      <c r="BL176" s="10" t="s">
        <v>84</v>
      </c>
      <c r="BM176" s="101" t="s">
        <v>184</v>
      </c>
    </row>
    <row r="177" spans="2:65" s="1" customFormat="1" ht="33" customHeight="1" x14ac:dyDescent="0.2">
      <c r="B177" s="88"/>
      <c r="C177" s="89" t="s">
        <v>139</v>
      </c>
      <c r="D177" s="89" t="s">
        <v>80</v>
      </c>
      <c r="E177" s="90" t="s">
        <v>172</v>
      </c>
      <c r="F177" s="91" t="s">
        <v>173</v>
      </c>
      <c r="G177" s="92" t="s">
        <v>95</v>
      </c>
      <c r="H177" s="93">
        <v>3515</v>
      </c>
      <c r="I177" s="94"/>
      <c r="J177" s="95">
        <f t="shared" si="10"/>
        <v>0</v>
      </c>
      <c r="K177" s="96"/>
      <c r="L177" s="19"/>
      <c r="M177" s="97" t="s">
        <v>0</v>
      </c>
      <c r="N177" s="98" t="s">
        <v>29</v>
      </c>
      <c r="P177" s="99">
        <f t="shared" si="11"/>
        <v>0</v>
      </c>
      <c r="Q177" s="99">
        <v>7.7799999999999994E-2</v>
      </c>
      <c r="R177" s="99">
        <f t="shared" si="12"/>
        <v>273.46699999999998</v>
      </c>
      <c r="S177" s="99">
        <v>0</v>
      </c>
      <c r="T177" s="100">
        <f t="shared" si="13"/>
        <v>0</v>
      </c>
      <c r="AR177" s="101" t="s">
        <v>84</v>
      </c>
      <c r="AT177" s="101" t="s">
        <v>80</v>
      </c>
      <c r="AU177" s="101" t="s">
        <v>85</v>
      </c>
      <c r="AY177" s="10" t="s">
        <v>78</v>
      </c>
      <c r="BE177" s="102">
        <f t="shared" si="14"/>
        <v>0</v>
      </c>
      <c r="BF177" s="102">
        <f t="shared" si="15"/>
        <v>0</v>
      </c>
      <c r="BG177" s="102">
        <f t="shared" si="16"/>
        <v>0</v>
      </c>
      <c r="BH177" s="102">
        <f t="shared" si="17"/>
        <v>0</v>
      </c>
      <c r="BI177" s="102">
        <f t="shared" si="18"/>
        <v>0</v>
      </c>
      <c r="BJ177" s="10" t="s">
        <v>85</v>
      </c>
      <c r="BK177" s="102">
        <f t="shared" si="19"/>
        <v>0</v>
      </c>
      <c r="BL177" s="10" t="s">
        <v>84</v>
      </c>
      <c r="BM177" s="101" t="s">
        <v>188</v>
      </c>
    </row>
    <row r="178" spans="2:65" s="1" customFormat="1" ht="33" customHeight="1" x14ac:dyDescent="0.2">
      <c r="B178" s="88"/>
      <c r="C178" s="89" t="s">
        <v>187</v>
      </c>
      <c r="D178" s="89" t="s">
        <v>80</v>
      </c>
      <c r="E178" s="90" t="s">
        <v>155</v>
      </c>
      <c r="F178" s="91" t="s">
        <v>156</v>
      </c>
      <c r="G178" s="92" t="s">
        <v>95</v>
      </c>
      <c r="H178" s="93">
        <v>3515</v>
      </c>
      <c r="I178" s="94"/>
      <c r="J178" s="95">
        <f t="shared" si="10"/>
        <v>0</v>
      </c>
      <c r="K178" s="96"/>
      <c r="L178" s="19"/>
      <c r="M178" s="97" t="s">
        <v>0</v>
      </c>
      <c r="N178" s="98" t="s">
        <v>29</v>
      </c>
      <c r="P178" s="99">
        <f t="shared" si="11"/>
        <v>0</v>
      </c>
      <c r="Q178" s="99">
        <v>5.8100000000000001E-3</v>
      </c>
      <c r="R178" s="99">
        <f t="shared" si="12"/>
        <v>20.422149999999998</v>
      </c>
      <c r="S178" s="99">
        <v>0</v>
      </c>
      <c r="T178" s="100">
        <f t="shared" si="13"/>
        <v>0</v>
      </c>
      <c r="AR178" s="101" t="s">
        <v>84</v>
      </c>
      <c r="AT178" s="101" t="s">
        <v>80</v>
      </c>
      <c r="AU178" s="101" t="s">
        <v>85</v>
      </c>
      <c r="AY178" s="10" t="s">
        <v>78</v>
      </c>
      <c r="BE178" s="102">
        <f t="shared" si="14"/>
        <v>0</v>
      </c>
      <c r="BF178" s="102">
        <f t="shared" si="15"/>
        <v>0</v>
      </c>
      <c r="BG178" s="102">
        <f t="shared" si="16"/>
        <v>0</v>
      </c>
      <c r="BH178" s="102">
        <f t="shared" si="17"/>
        <v>0</v>
      </c>
      <c r="BI178" s="102">
        <f t="shared" si="18"/>
        <v>0</v>
      </c>
      <c r="BJ178" s="10" t="s">
        <v>85</v>
      </c>
      <c r="BK178" s="102">
        <f t="shared" si="19"/>
        <v>0</v>
      </c>
      <c r="BL178" s="10" t="s">
        <v>84</v>
      </c>
      <c r="BM178" s="101" t="s">
        <v>189</v>
      </c>
    </row>
    <row r="179" spans="2:65" s="1" customFormat="1" ht="44.25" customHeight="1" x14ac:dyDescent="0.2">
      <c r="B179" s="88"/>
      <c r="C179" s="89" t="s">
        <v>143</v>
      </c>
      <c r="D179" s="89" t="s">
        <v>80</v>
      </c>
      <c r="E179" s="90" t="s">
        <v>323</v>
      </c>
      <c r="F179" s="91" t="s">
        <v>324</v>
      </c>
      <c r="G179" s="92" t="s">
        <v>95</v>
      </c>
      <c r="H179" s="93">
        <v>42</v>
      </c>
      <c r="I179" s="94"/>
      <c r="J179" s="95">
        <f t="shared" si="10"/>
        <v>0</v>
      </c>
      <c r="K179" s="96"/>
      <c r="L179" s="19"/>
      <c r="M179" s="97" t="s">
        <v>0</v>
      </c>
      <c r="N179" s="98" t="s">
        <v>29</v>
      </c>
      <c r="P179" s="99">
        <f t="shared" si="11"/>
        <v>0</v>
      </c>
      <c r="Q179" s="99">
        <v>0.58020000000000005</v>
      </c>
      <c r="R179" s="99">
        <f t="shared" si="12"/>
        <v>24.368400000000001</v>
      </c>
      <c r="S179" s="99">
        <v>0</v>
      </c>
      <c r="T179" s="100">
        <f t="shared" si="13"/>
        <v>0</v>
      </c>
      <c r="AR179" s="101" t="s">
        <v>84</v>
      </c>
      <c r="AT179" s="101" t="s">
        <v>80</v>
      </c>
      <c r="AU179" s="101" t="s">
        <v>85</v>
      </c>
      <c r="AY179" s="10" t="s">
        <v>78</v>
      </c>
      <c r="BE179" s="102">
        <f t="shared" si="14"/>
        <v>0</v>
      </c>
      <c r="BF179" s="102">
        <f t="shared" si="15"/>
        <v>0</v>
      </c>
      <c r="BG179" s="102">
        <f t="shared" si="16"/>
        <v>0</v>
      </c>
      <c r="BH179" s="102">
        <f t="shared" si="17"/>
        <v>0</v>
      </c>
      <c r="BI179" s="102">
        <f t="shared" si="18"/>
        <v>0</v>
      </c>
      <c r="BJ179" s="10" t="s">
        <v>85</v>
      </c>
      <c r="BK179" s="102">
        <f t="shared" si="19"/>
        <v>0</v>
      </c>
      <c r="BL179" s="10" t="s">
        <v>84</v>
      </c>
      <c r="BM179" s="101" t="s">
        <v>194</v>
      </c>
    </row>
    <row r="180" spans="2:65" s="1" customFormat="1" ht="21.75" customHeight="1" x14ac:dyDescent="0.2">
      <c r="B180" s="88"/>
      <c r="C180" s="124" t="s">
        <v>190</v>
      </c>
      <c r="D180" s="124" t="s">
        <v>101</v>
      </c>
      <c r="E180" s="125" t="s">
        <v>325</v>
      </c>
      <c r="F180" s="126" t="s">
        <v>326</v>
      </c>
      <c r="G180" s="127" t="s">
        <v>95</v>
      </c>
      <c r="H180" s="128">
        <v>46</v>
      </c>
      <c r="I180" s="129"/>
      <c r="J180" s="130">
        <f t="shared" si="10"/>
        <v>0</v>
      </c>
      <c r="K180" s="131"/>
      <c r="L180" s="132"/>
      <c r="M180" s="133" t="s">
        <v>0</v>
      </c>
      <c r="N180" s="134" t="s">
        <v>29</v>
      </c>
      <c r="P180" s="99">
        <f t="shared" si="11"/>
        <v>0</v>
      </c>
      <c r="Q180" s="99">
        <v>0.13</v>
      </c>
      <c r="R180" s="99">
        <f t="shared" si="12"/>
        <v>5.98</v>
      </c>
      <c r="S180" s="99">
        <v>0</v>
      </c>
      <c r="T180" s="100">
        <f t="shared" si="13"/>
        <v>0</v>
      </c>
      <c r="AR180" s="101" t="s">
        <v>99</v>
      </c>
      <c r="AT180" s="101" t="s">
        <v>101</v>
      </c>
      <c r="AU180" s="101" t="s">
        <v>85</v>
      </c>
      <c r="AY180" s="10" t="s">
        <v>78</v>
      </c>
      <c r="BE180" s="102">
        <f t="shared" si="14"/>
        <v>0</v>
      </c>
      <c r="BF180" s="102">
        <f t="shared" si="15"/>
        <v>0</v>
      </c>
      <c r="BG180" s="102">
        <f t="shared" si="16"/>
        <v>0</v>
      </c>
      <c r="BH180" s="102">
        <f t="shared" si="17"/>
        <v>0</v>
      </c>
      <c r="BI180" s="102">
        <f t="shared" si="18"/>
        <v>0</v>
      </c>
      <c r="BJ180" s="10" t="s">
        <v>85</v>
      </c>
      <c r="BK180" s="102">
        <f t="shared" si="19"/>
        <v>0</v>
      </c>
      <c r="BL180" s="10" t="s">
        <v>84</v>
      </c>
      <c r="BM180" s="101" t="s">
        <v>203</v>
      </c>
    </row>
    <row r="181" spans="2:65" s="8" customFormat="1" x14ac:dyDescent="0.2">
      <c r="B181" s="110"/>
      <c r="D181" s="104" t="s">
        <v>86</v>
      </c>
      <c r="E181" s="111" t="s">
        <v>0</v>
      </c>
      <c r="F181" s="112" t="s">
        <v>327</v>
      </c>
      <c r="H181" s="113">
        <v>42</v>
      </c>
      <c r="I181" s="114"/>
      <c r="L181" s="110"/>
      <c r="M181" s="115"/>
      <c r="T181" s="116"/>
      <c r="AT181" s="111" t="s">
        <v>86</v>
      </c>
      <c r="AU181" s="111" t="s">
        <v>85</v>
      </c>
      <c r="AV181" s="8" t="s">
        <v>85</v>
      </c>
      <c r="AW181" s="8" t="s">
        <v>19</v>
      </c>
      <c r="AX181" s="8" t="s">
        <v>46</v>
      </c>
      <c r="AY181" s="111" t="s">
        <v>78</v>
      </c>
    </row>
    <row r="182" spans="2:65" s="8" customFormat="1" x14ac:dyDescent="0.2">
      <c r="B182" s="110"/>
      <c r="D182" s="104" t="s">
        <v>86</v>
      </c>
      <c r="E182" s="111" t="s">
        <v>0</v>
      </c>
      <c r="F182" s="112" t="s">
        <v>328</v>
      </c>
      <c r="H182" s="113">
        <v>4</v>
      </c>
      <c r="I182" s="114"/>
      <c r="L182" s="110"/>
      <c r="M182" s="115"/>
      <c r="T182" s="116"/>
      <c r="AT182" s="111" t="s">
        <v>86</v>
      </c>
      <c r="AU182" s="111" t="s">
        <v>85</v>
      </c>
      <c r="AV182" s="8" t="s">
        <v>85</v>
      </c>
      <c r="AW182" s="8" t="s">
        <v>19</v>
      </c>
      <c r="AX182" s="8" t="s">
        <v>46</v>
      </c>
      <c r="AY182" s="111" t="s">
        <v>78</v>
      </c>
    </row>
    <row r="183" spans="2:65" s="9" customFormat="1" x14ac:dyDescent="0.2">
      <c r="B183" s="117"/>
      <c r="D183" s="104" t="s">
        <v>86</v>
      </c>
      <c r="E183" s="118" t="s">
        <v>0</v>
      </c>
      <c r="F183" s="119" t="s">
        <v>91</v>
      </c>
      <c r="H183" s="120">
        <v>46</v>
      </c>
      <c r="I183" s="121"/>
      <c r="L183" s="117"/>
      <c r="M183" s="122"/>
      <c r="T183" s="123"/>
      <c r="AT183" s="118" t="s">
        <v>86</v>
      </c>
      <c r="AU183" s="118" t="s">
        <v>85</v>
      </c>
      <c r="AV183" s="9" t="s">
        <v>84</v>
      </c>
      <c r="AW183" s="9" t="s">
        <v>19</v>
      </c>
      <c r="AX183" s="9" t="s">
        <v>47</v>
      </c>
      <c r="AY183" s="118" t="s">
        <v>78</v>
      </c>
    </row>
    <row r="184" spans="2:65" s="1" customFormat="1" ht="24.15" customHeight="1" x14ac:dyDescent="0.2">
      <c r="B184" s="88"/>
      <c r="C184" s="89" t="s">
        <v>146</v>
      </c>
      <c r="D184" s="89" t="s">
        <v>80</v>
      </c>
      <c r="E184" s="90" t="s">
        <v>177</v>
      </c>
      <c r="F184" s="91" t="s">
        <v>178</v>
      </c>
      <c r="G184" s="92" t="s">
        <v>95</v>
      </c>
      <c r="H184" s="93">
        <v>260</v>
      </c>
      <c r="I184" s="94"/>
      <c r="J184" s="95">
        <f>ROUND(I184*H184,2)</f>
        <v>0</v>
      </c>
      <c r="K184" s="96"/>
      <c r="L184" s="19"/>
      <c r="M184" s="97" t="s">
        <v>0</v>
      </c>
      <c r="N184" s="98" t="s">
        <v>29</v>
      </c>
      <c r="P184" s="99">
        <f>O184*H184</f>
        <v>0</v>
      </c>
      <c r="Q184" s="99">
        <v>0.112</v>
      </c>
      <c r="R184" s="99">
        <f>Q184*H184</f>
        <v>29.12</v>
      </c>
      <c r="S184" s="99">
        <v>0</v>
      </c>
      <c r="T184" s="100">
        <f>S184*H184</f>
        <v>0</v>
      </c>
      <c r="AR184" s="101" t="s">
        <v>84</v>
      </c>
      <c r="AT184" s="101" t="s">
        <v>80</v>
      </c>
      <c r="AU184" s="101" t="s">
        <v>85</v>
      </c>
      <c r="AY184" s="10" t="s">
        <v>78</v>
      </c>
      <c r="BE184" s="102">
        <f>IF(N184="základná",J184,0)</f>
        <v>0</v>
      </c>
      <c r="BF184" s="102">
        <f>IF(N184="znížená",J184,0)</f>
        <v>0</v>
      </c>
      <c r="BG184" s="102">
        <f>IF(N184="zákl. prenesená",J184,0)</f>
        <v>0</v>
      </c>
      <c r="BH184" s="102">
        <f>IF(N184="zníž. prenesená",J184,0)</f>
        <v>0</v>
      </c>
      <c r="BI184" s="102">
        <f>IF(N184="nulová",J184,0)</f>
        <v>0</v>
      </c>
      <c r="BJ184" s="10" t="s">
        <v>85</v>
      </c>
      <c r="BK184" s="102">
        <f>ROUND(I184*H184,2)</f>
        <v>0</v>
      </c>
      <c r="BL184" s="10" t="s">
        <v>84</v>
      </c>
      <c r="BM184" s="101" t="s">
        <v>207</v>
      </c>
    </row>
    <row r="185" spans="2:65" s="1" customFormat="1" ht="16.5" customHeight="1" x14ac:dyDescent="0.2">
      <c r="B185" s="88"/>
      <c r="C185" s="124" t="s">
        <v>204</v>
      </c>
      <c r="D185" s="124" t="s">
        <v>101</v>
      </c>
      <c r="E185" s="125" t="s">
        <v>182</v>
      </c>
      <c r="F185" s="126" t="s">
        <v>183</v>
      </c>
      <c r="G185" s="127" t="s">
        <v>95</v>
      </c>
      <c r="H185" s="128">
        <v>275</v>
      </c>
      <c r="I185" s="129"/>
      <c r="J185" s="130">
        <f>ROUND(I185*H185,2)</f>
        <v>0</v>
      </c>
      <c r="K185" s="131"/>
      <c r="L185" s="132"/>
      <c r="M185" s="133" t="s">
        <v>0</v>
      </c>
      <c r="N185" s="134" t="s">
        <v>29</v>
      </c>
      <c r="P185" s="99">
        <f>O185*H185</f>
        <v>0</v>
      </c>
      <c r="Q185" s="99">
        <v>0</v>
      </c>
      <c r="R185" s="99">
        <f>Q185*H185</f>
        <v>0</v>
      </c>
      <c r="S185" s="99">
        <v>0</v>
      </c>
      <c r="T185" s="100">
        <f>S185*H185</f>
        <v>0</v>
      </c>
      <c r="AR185" s="101" t="s">
        <v>99</v>
      </c>
      <c r="AT185" s="101" t="s">
        <v>101</v>
      </c>
      <c r="AU185" s="101" t="s">
        <v>85</v>
      </c>
      <c r="AY185" s="10" t="s">
        <v>78</v>
      </c>
      <c r="BE185" s="102">
        <f>IF(N185="základná",J185,0)</f>
        <v>0</v>
      </c>
      <c r="BF185" s="102">
        <f>IF(N185="znížená",J185,0)</f>
        <v>0</v>
      </c>
      <c r="BG185" s="102">
        <f>IF(N185="zákl. prenesená",J185,0)</f>
        <v>0</v>
      </c>
      <c r="BH185" s="102">
        <f>IF(N185="zníž. prenesená",J185,0)</f>
        <v>0</v>
      </c>
      <c r="BI185" s="102">
        <f>IF(N185="nulová",J185,0)</f>
        <v>0</v>
      </c>
      <c r="BJ185" s="10" t="s">
        <v>85</v>
      </c>
      <c r="BK185" s="102">
        <f>ROUND(I185*H185,2)</f>
        <v>0</v>
      </c>
      <c r="BL185" s="10" t="s">
        <v>84</v>
      </c>
      <c r="BM185" s="101" t="s">
        <v>210</v>
      </c>
    </row>
    <row r="186" spans="2:65" s="8" customFormat="1" x14ac:dyDescent="0.2">
      <c r="B186" s="110"/>
      <c r="D186" s="104" t="s">
        <v>86</v>
      </c>
      <c r="E186" s="111" t="s">
        <v>0</v>
      </c>
      <c r="F186" s="112" t="s">
        <v>329</v>
      </c>
      <c r="H186" s="113">
        <v>260</v>
      </c>
      <c r="I186" s="114"/>
      <c r="L186" s="110"/>
      <c r="M186" s="115"/>
      <c r="T186" s="116"/>
      <c r="AT186" s="111" t="s">
        <v>86</v>
      </c>
      <c r="AU186" s="111" t="s">
        <v>85</v>
      </c>
      <c r="AV186" s="8" t="s">
        <v>85</v>
      </c>
      <c r="AW186" s="8" t="s">
        <v>19</v>
      </c>
      <c r="AX186" s="8" t="s">
        <v>46</v>
      </c>
      <c r="AY186" s="111" t="s">
        <v>78</v>
      </c>
    </row>
    <row r="187" spans="2:65" s="8" customFormat="1" x14ac:dyDescent="0.2">
      <c r="B187" s="110"/>
      <c r="D187" s="104" t="s">
        <v>86</v>
      </c>
      <c r="E187" s="111" t="s">
        <v>0</v>
      </c>
      <c r="F187" s="112" t="s">
        <v>330</v>
      </c>
      <c r="H187" s="113">
        <v>15</v>
      </c>
      <c r="I187" s="114"/>
      <c r="L187" s="110"/>
      <c r="M187" s="115"/>
      <c r="T187" s="116"/>
      <c r="AT187" s="111" t="s">
        <v>86</v>
      </c>
      <c r="AU187" s="111" t="s">
        <v>85</v>
      </c>
      <c r="AV187" s="8" t="s">
        <v>85</v>
      </c>
      <c r="AW187" s="8" t="s">
        <v>19</v>
      </c>
      <c r="AX187" s="8" t="s">
        <v>46</v>
      </c>
      <c r="AY187" s="111" t="s">
        <v>78</v>
      </c>
    </row>
    <row r="188" spans="2:65" s="9" customFormat="1" x14ac:dyDescent="0.2">
      <c r="B188" s="117"/>
      <c r="D188" s="104" t="s">
        <v>86</v>
      </c>
      <c r="E188" s="118" t="s">
        <v>0</v>
      </c>
      <c r="F188" s="119" t="s">
        <v>91</v>
      </c>
      <c r="H188" s="120">
        <v>275</v>
      </c>
      <c r="I188" s="121"/>
      <c r="L188" s="117"/>
      <c r="M188" s="122"/>
      <c r="T188" s="123"/>
      <c r="AT188" s="118" t="s">
        <v>86</v>
      </c>
      <c r="AU188" s="118" t="s">
        <v>85</v>
      </c>
      <c r="AV188" s="9" t="s">
        <v>84</v>
      </c>
      <c r="AW188" s="9" t="s">
        <v>19</v>
      </c>
      <c r="AX188" s="9" t="s">
        <v>47</v>
      </c>
      <c r="AY188" s="118" t="s">
        <v>78</v>
      </c>
    </row>
    <row r="189" spans="2:65" s="1" customFormat="1" ht="33" customHeight="1" x14ac:dyDescent="0.2">
      <c r="B189" s="88"/>
      <c r="C189" s="89" t="s">
        <v>150</v>
      </c>
      <c r="D189" s="89" t="s">
        <v>80</v>
      </c>
      <c r="E189" s="90" t="s">
        <v>144</v>
      </c>
      <c r="F189" s="91" t="s">
        <v>145</v>
      </c>
      <c r="G189" s="92" t="s">
        <v>95</v>
      </c>
      <c r="H189" s="93">
        <v>42</v>
      </c>
      <c r="I189" s="94"/>
      <c r="J189" s="95">
        <f>ROUND(I189*H189,2)</f>
        <v>0</v>
      </c>
      <c r="K189" s="96"/>
      <c r="L189" s="19"/>
      <c r="M189" s="97" t="s">
        <v>0</v>
      </c>
      <c r="N189" s="98" t="s">
        <v>29</v>
      </c>
      <c r="P189" s="99">
        <f>O189*H189</f>
        <v>0</v>
      </c>
      <c r="Q189" s="99">
        <v>0.37080000000000002</v>
      </c>
      <c r="R189" s="99">
        <f>Q189*H189</f>
        <v>15.573600000000001</v>
      </c>
      <c r="S189" s="99">
        <v>0</v>
      </c>
      <c r="T189" s="100">
        <f>S189*H189</f>
        <v>0</v>
      </c>
      <c r="AR189" s="101" t="s">
        <v>84</v>
      </c>
      <c r="AT189" s="101" t="s">
        <v>80</v>
      </c>
      <c r="AU189" s="101" t="s">
        <v>85</v>
      </c>
      <c r="AY189" s="10" t="s">
        <v>78</v>
      </c>
      <c r="BE189" s="102">
        <f>IF(N189="základná",J189,0)</f>
        <v>0</v>
      </c>
      <c r="BF189" s="102">
        <f>IF(N189="znížená",J189,0)</f>
        <v>0</v>
      </c>
      <c r="BG189" s="102">
        <f>IF(N189="zákl. prenesená",J189,0)</f>
        <v>0</v>
      </c>
      <c r="BH189" s="102">
        <f>IF(N189="zníž. prenesená",J189,0)</f>
        <v>0</v>
      </c>
      <c r="BI189" s="102">
        <f>IF(N189="nulová",J189,0)</f>
        <v>0</v>
      </c>
      <c r="BJ189" s="10" t="s">
        <v>85</v>
      </c>
      <c r="BK189" s="102">
        <f>ROUND(I189*H189,2)</f>
        <v>0</v>
      </c>
      <c r="BL189" s="10" t="s">
        <v>84</v>
      </c>
      <c r="BM189" s="101" t="s">
        <v>214</v>
      </c>
    </row>
    <row r="190" spans="2:65" s="6" customFormat="1" ht="22.75" customHeight="1" x14ac:dyDescent="0.25">
      <c r="B190" s="76"/>
      <c r="D190" s="77" t="s">
        <v>45</v>
      </c>
      <c r="E190" s="86" t="s">
        <v>185</v>
      </c>
      <c r="F190" s="86" t="s">
        <v>186</v>
      </c>
      <c r="I190" s="79"/>
      <c r="J190" s="87">
        <f>BK190</f>
        <v>0</v>
      </c>
      <c r="L190" s="76"/>
      <c r="M190" s="81"/>
      <c r="P190" s="82">
        <f>SUM(P191:P267)</f>
        <v>0</v>
      </c>
      <c r="R190" s="82">
        <f>SUM(R191:R267)</f>
        <v>1027.3272288800001</v>
      </c>
      <c r="T190" s="83">
        <f>SUM(T191:T267)</f>
        <v>0</v>
      </c>
      <c r="AR190" s="77" t="s">
        <v>47</v>
      </c>
      <c r="AT190" s="84" t="s">
        <v>45</v>
      </c>
      <c r="AU190" s="84" t="s">
        <v>47</v>
      </c>
      <c r="AY190" s="77" t="s">
        <v>78</v>
      </c>
      <c r="BK190" s="85">
        <f>SUM(BK191:BK267)</f>
        <v>0</v>
      </c>
    </row>
    <row r="191" spans="2:65" s="1" customFormat="1" ht="24.15" customHeight="1" x14ac:dyDescent="0.2">
      <c r="B191" s="88"/>
      <c r="C191" s="89" t="s">
        <v>211</v>
      </c>
      <c r="D191" s="89" t="s">
        <v>80</v>
      </c>
      <c r="E191" s="90" t="s">
        <v>331</v>
      </c>
      <c r="F191" s="91" t="s">
        <v>332</v>
      </c>
      <c r="G191" s="92" t="s">
        <v>126</v>
      </c>
      <c r="H191" s="93">
        <v>20</v>
      </c>
      <c r="I191" s="94"/>
      <c r="J191" s="95">
        <f>ROUND(I191*H191,2)</f>
        <v>0</v>
      </c>
      <c r="K191" s="96"/>
      <c r="L191" s="19"/>
      <c r="M191" s="97" t="s">
        <v>0</v>
      </c>
      <c r="N191" s="98" t="s">
        <v>29</v>
      </c>
      <c r="P191" s="99">
        <f>O191*H191</f>
        <v>0</v>
      </c>
      <c r="Q191" s="99">
        <v>0</v>
      </c>
      <c r="R191" s="99">
        <f>Q191*H191</f>
        <v>0</v>
      </c>
      <c r="S191" s="99">
        <v>0</v>
      </c>
      <c r="T191" s="100">
        <f>S191*H191</f>
        <v>0</v>
      </c>
      <c r="AR191" s="101" t="s">
        <v>84</v>
      </c>
      <c r="AT191" s="101" t="s">
        <v>80</v>
      </c>
      <c r="AU191" s="101" t="s">
        <v>85</v>
      </c>
      <c r="AY191" s="10" t="s">
        <v>78</v>
      </c>
      <c r="BE191" s="102">
        <f>IF(N191="základná",J191,0)</f>
        <v>0</v>
      </c>
      <c r="BF191" s="102">
        <f>IF(N191="znížená",J191,0)</f>
        <v>0</v>
      </c>
      <c r="BG191" s="102">
        <f>IF(N191="zákl. prenesená",J191,0)</f>
        <v>0</v>
      </c>
      <c r="BH191" s="102">
        <f>IF(N191="zníž. prenesená",J191,0)</f>
        <v>0</v>
      </c>
      <c r="BI191" s="102">
        <f>IF(N191="nulová",J191,0)</f>
        <v>0</v>
      </c>
      <c r="BJ191" s="10" t="s">
        <v>85</v>
      </c>
      <c r="BK191" s="102">
        <f>ROUND(I191*H191,2)</f>
        <v>0</v>
      </c>
      <c r="BL191" s="10" t="s">
        <v>84</v>
      </c>
      <c r="BM191" s="101" t="s">
        <v>217</v>
      </c>
    </row>
    <row r="192" spans="2:65" s="8" customFormat="1" x14ac:dyDescent="0.2">
      <c r="B192" s="110"/>
      <c r="D192" s="104" t="s">
        <v>86</v>
      </c>
      <c r="E192" s="111" t="s">
        <v>0</v>
      </c>
      <c r="F192" s="112" t="s">
        <v>333</v>
      </c>
      <c r="H192" s="113">
        <v>20</v>
      </c>
      <c r="I192" s="114"/>
      <c r="L192" s="110"/>
      <c r="M192" s="115"/>
      <c r="T192" s="116"/>
      <c r="AT192" s="111" t="s">
        <v>86</v>
      </c>
      <c r="AU192" s="111" t="s">
        <v>85</v>
      </c>
      <c r="AV192" s="8" t="s">
        <v>85</v>
      </c>
      <c r="AW192" s="8" t="s">
        <v>19</v>
      </c>
      <c r="AX192" s="8" t="s">
        <v>46</v>
      </c>
      <c r="AY192" s="111" t="s">
        <v>78</v>
      </c>
    </row>
    <row r="193" spans="2:65" s="9" customFormat="1" x14ac:dyDescent="0.2">
      <c r="B193" s="117"/>
      <c r="D193" s="104" t="s">
        <v>86</v>
      </c>
      <c r="E193" s="118" t="s">
        <v>0</v>
      </c>
      <c r="F193" s="119" t="s">
        <v>88</v>
      </c>
      <c r="H193" s="120">
        <v>20</v>
      </c>
      <c r="I193" s="121"/>
      <c r="L193" s="117"/>
      <c r="M193" s="122"/>
      <c r="T193" s="123"/>
      <c r="AT193" s="118" t="s">
        <v>86</v>
      </c>
      <c r="AU193" s="118" t="s">
        <v>85</v>
      </c>
      <c r="AV193" s="9" t="s">
        <v>84</v>
      </c>
      <c r="AW193" s="9" t="s">
        <v>19</v>
      </c>
      <c r="AX193" s="9" t="s">
        <v>47</v>
      </c>
      <c r="AY193" s="118" t="s">
        <v>78</v>
      </c>
    </row>
    <row r="194" spans="2:65" s="1" customFormat="1" ht="16.5" customHeight="1" x14ac:dyDescent="0.2">
      <c r="B194" s="88"/>
      <c r="C194" s="124" t="s">
        <v>153</v>
      </c>
      <c r="D194" s="124" t="s">
        <v>101</v>
      </c>
      <c r="E194" s="125" t="s">
        <v>334</v>
      </c>
      <c r="F194" s="126" t="s">
        <v>335</v>
      </c>
      <c r="G194" s="127" t="s">
        <v>126</v>
      </c>
      <c r="H194" s="128">
        <v>20</v>
      </c>
      <c r="I194" s="129"/>
      <c r="J194" s="130">
        <f>ROUND(I194*H194,2)</f>
        <v>0</v>
      </c>
      <c r="K194" s="131"/>
      <c r="L194" s="132"/>
      <c r="M194" s="133" t="s">
        <v>0</v>
      </c>
      <c r="N194" s="134" t="s">
        <v>29</v>
      </c>
      <c r="P194" s="99">
        <f>O194*H194</f>
        <v>0</v>
      </c>
      <c r="Q194" s="99">
        <v>4.6999999999999999E-4</v>
      </c>
      <c r="R194" s="99">
        <f>Q194*H194</f>
        <v>9.4000000000000004E-3</v>
      </c>
      <c r="S194" s="99">
        <v>0</v>
      </c>
      <c r="T194" s="100">
        <f>S194*H194</f>
        <v>0</v>
      </c>
      <c r="AR194" s="101" t="s">
        <v>99</v>
      </c>
      <c r="AT194" s="101" t="s">
        <v>101</v>
      </c>
      <c r="AU194" s="101" t="s">
        <v>85</v>
      </c>
      <c r="AY194" s="10" t="s">
        <v>78</v>
      </c>
      <c r="BE194" s="102">
        <f>IF(N194="základná",J194,0)</f>
        <v>0</v>
      </c>
      <c r="BF194" s="102">
        <f>IF(N194="znížená",J194,0)</f>
        <v>0</v>
      </c>
      <c r="BG194" s="102">
        <f>IF(N194="zákl. prenesená",J194,0)</f>
        <v>0</v>
      </c>
      <c r="BH194" s="102">
        <f>IF(N194="zníž. prenesená",J194,0)</f>
        <v>0</v>
      </c>
      <c r="BI194" s="102">
        <f>IF(N194="nulová",J194,0)</f>
        <v>0</v>
      </c>
      <c r="BJ194" s="10" t="s">
        <v>85</v>
      </c>
      <c r="BK194" s="102">
        <f>ROUND(I194*H194,2)</f>
        <v>0</v>
      </c>
      <c r="BL194" s="10" t="s">
        <v>84</v>
      </c>
      <c r="BM194" s="101" t="s">
        <v>221</v>
      </c>
    </row>
    <row r="195" spans="2:65" s="1" customFormat="1" ht="44.25" customHeight="1" x14ac:dyDescent="0.2">
      <c r="B195" s="88"/>
      <c r="C195" s="89" t="s">
        <v>218</v>
      </c>
      <c r="D195" s="89" t="s">
        <v>80</v>
      </c>
      <c r="E195" s="90" t="s">
        <v>336</v>
      </c>
      <c r="F195" s="91" t="s">
        <v>337</v>
      </c>
      <c r="G195" s="92" t="s">
        <v>95</v>
      </c>
      <c r="H195" s="93">
        <v>42</v>
      </c>
      <c r="I195" s="94"/>
      <c r="J195" s="95">
        <f>ROUND(I195*H195,2)</f>
        <v>0</v>
      </c>
      <c r="K195" s="96"/>
      <c r="L195" s="19"/>
      <c r="M195" s="97" t="s">
        <v>0</v>
      </c>
      <c r="N195" s="98" t="s">
        <v>29</v>
      </c>
      <c r="P195" s="99">
        <f>O195*H195</f>
        <v>0</v>
      </c>
      <c r="Q195" s="99">
        <v>9.2499999999999999E-2</v>
      </c>
      <c r="R195" s="99">
        <f>Q195*H195</f>
        <v>3.8849999999999998</v>
      </c>
      <c r="S195" s="99">
        <v>0</v>
      </c>
      <c r="T195" s="100">
        <f>S195*H195</f>
        <v>0</v>
      </c>
      <c r="AR195" s="101" t="s">
        <v>84</v>
      </c>
      <c r="AT195" s="101" t="s">
        <v>80</v>
      </c>
      <c r="AU195" s="101" t="s">
        <v>85</v>
      </c>
      <c r="AY195" s="10" t="s">
        <v>78</v>
      </c>
      <c r="BE195" s="102">
        <f>IF(N195="základná",J195,0)</f>
        <v>0</v>
      </c>
      <c r="BF195" s="102">
        <f>IF(N195="znížená",J195,0)</f>
        <v>0</v>
      </c>
      <c r="BG195" s="102">
        <f>IF(N195="zákl. prenesená",J195,0)</f>
        <v>0</v>
      </c>
      <c r="BH195" s="102">
        <f>IF(N195="zníž. prenesená",J195,0)</f>
        <v>0</v>
      </c>
      <c r="BI195" s="102">
        <f>IF(N195="nulová",J195,0)</f>
        <v>0</v>
      </c>
      <c r="BJ195" s="10" t="s">
        <v>85</v>
      </c>
      <c r="BK195" s="102">
        <f>ROUND(I195*H195,2)</f>
        <v>0</v>
      </c>
      <c r="BL195" s="10" t="s">
        <v>84</v>
      </c>
      <c r="BM195" s="101" t="s">
        <v>222</v>
      </c>
    </row>
    <row r="196" spans="2:65" s="1" customFormat="1" ht="16.5" customHeight="1" x14ac:dyDescent="0.2">
      <c r="B196" s="88"/>
      <c r="C196" s="124" t="s">
        <v>157</v>
      </c>
      <c r="D196" s="124" t="s">
        <v>101</v>
      </c>
      <c r="E196" s="125" t="s">
        <v>338</v>
      </c>
      <c r="F196" s="126" t="s">
        <v>339</v>
      </c>
      <c r="G196" s="127" t="s">
        <v>95</v>
      </c>
      <c r="H196" s="128">
        <v>10</v>
      </c>
      <c r="I196" s="129"/>
      <c r="J196" s="130">
        <f>ROUND(I196*H196,2)</f>
        <v>0</v>
      </c>
      <c r="K196" s="131"/>
      <c r="L196" s="132"/>
      <c r="M196" s="133" t="s">
        <v>0</v>
      </c>
      <c r="N196" s="134" t="s">
        <v>29</v>
      </c>
      <c r="P196" s="99">
        <f>O196*H196</f>
        <v>0</v>
      </c>
      <c r="Q196" s="99">
        <v>0.13</v>
      </c>
      <c r="R196" s="99">
        <f>Q196*H196</f>
        <v>1.3</v>
      </c>
      <c r="S196" s="99">
        <v>0</v>
      </c>
      <c r="T196" s="100">
        <f>S196*H196</f>
        <v>0</v>
      </c>
      <c r="AR196" s="101" t="s">
        <v>99</v>
      </c>
      <c r="AT196" s="101" t="s">
        <v>101</v>
      </c>
      <c r="AU196" s="101" t="s">
        <v>85</v>
      </c>
      <c r="AY196" s="10" t="s">
        <v>78</v>
      </c>
      <c r="BE196" s="102">
        <f>IF(N196="základná",J196,0)</f>
        <v>0</v>
      </c>
      <c r="BF196" s="102">
        <f>IF(N196="znížená",J196,0)</f>
        <v>0</v>
      </c>
      <c r="BG196" s="102">
        <f>IF(N196="zákl. prenesená",J196,0)</f>
        <v>0</v>
      </c>
      <c r="BH196" s="102">
        <f>IF(N196="zníž. prenesená",J196,0)</f>
        <v>0</v>
      </c>
      <c r="BI196" s="102">
        <f>IF(N196="nulová",J196,0)</f>
        <v>0</v>
      </c>
      <c r="BJ196" s="10" t="s">
        <v>85</v>
      </c>
      <c r="BK196" s="102">
        <f>ROUND(I196*H196,2)</f>
        <v>0</v>
      </c>
      <c r="BL196" s="10" t="s">
        <v>84</v>
      </c>
      <c r="BM196" s="101" t="s">
        <v>224</v>
      </c>
    </row>
    <row r="197" spans="2:65" s="8" customFormat="1" x14ac:dyDescent="0.2">
      <c r="B197" s="110"/>
      <c r="D197" s="104" t="s">
        <v>86</v>
      </c>
      <c r="E197" s="111" t="s">
        <v>0</v>
      </c>
      <c r="F197" s="112" t="s">
        <v>340</v>
      </c>
      <c r="H197" s="113">
        <v>10</v>
      </c>
      <c r="I197" s="114"/>
      <c r="L197" s="110"/>
      <c r="M197" s="115"/>
      <c r="T197" s="116"/>
      <c r="AT197" s="111" t="s">
        <v>86</v>
      </c>
      <c r="AU197" s="111" t="s">
        <v>85</v>
      </c>
      <c r="AV197" s="8" t="s">
        <v>85</v>
      </c>
      <c r="AW197" s="8" t="s">
        <v>19</v>
      </c>
      <c r="AX197" s="8" t="s">
        <v>46</v>
      </c>
      <c r="AY197" s="111" t="s">
        <v>78</v>
      </c>
    </row>
    <row r="198" spans="2:65" s="9" customFormat="1" x14ac:dyDescent="0.2">
      <c r="B198" s="117"/>
      <c r="D198" s="104" t="s">
        <v>86</v>
      </c>
      <c r="E198" s="118" t="s">
        <v>0</v>
      </c>
      <c r="F198" s="119" t="s">
        <v>88</v>
      </c>
      <c r="H198" s="120">
        <v>10</v>
      </c>
      <c r="I198" s="121"/>
      <c r="L198" s="117"/>
      <c r="M198" s="122"/>
      <c r="T198" s="123"/>
      <c r="AT198" s="118" t="s">
        <v>86</v>
      </c>
      <c r="AU198" s="118" t="s">
        <v>85</v>
      </c>
      <c r="AV198" s="9" t="s">
        <v>84</v>
      </c>
      <c r="AW198" s="9" t="s">
        <v>19</v>
      </c>
      <c r="AX198" s="9" t="s">
        <v>47</v>
      </c>
      <c r="AY198" s="118" t="s">
        <v>78</v>
      </c>
    </row>
    <row r="199" spans="2:65" s="1" customFormat="1" ht="37.75" customHeight="1" x14ac:dyDescent="0.2">
      <c r="B199" s="88"/>
      <c r="C199" s="89" t="s">
        <v>223</v>
      </c>
      <c r="D199" s="89" t="s">
        <v>80</v>
      </c>
      <c r="E199" s="90" t="s">
        <v>281</v>
      </c>
      <c r="F199" s="91" t="s">
        <v>282</v>
      </c>
      <c r="G199" s="92" t="s">
        <v>271</v>
      </c>
      <c r="H199" s="93">
        <v>1</v>
      </c>
      <c r="I199" s="94"/>
      <c r="J199" s="95">
        <f>ROUND(I199*H199,2)</f>
        <v>0</v>
      </c>
      <c r="K199" s="96"/>
      <c r="L199" s="19"/>
      <c r="M199" s="97" t="s">
        <v>0</v>
      </c>
      <c r="N199" s="98" t="s">
        <v>29</v>
      </c>
      <c r="P199" s="99">
        <f>O199*H199</f>
        <v>0</v>
      </c>
      <c r="Q199" s="99">
        <v>0</v>
      </c>
      <c r="R199" s="99">
        <f>Q199*H199</f>
        <v>0</v>
      </c>
      <c r="S199" s="99">
        <v>0</v>
      </c>
      <c r="T199" s="100">
        <f>S199*H199</f>
        <v>0</v>
      </c>
      <c r="AR199" s="101" t="s">
        <v>84</v>
      </c>
      <c r="AT199" s="101" t="s">
        <v>80</v>
      </c>
      <c r="AU199" s="101" t="s">
        <v>85</v>
      </c>
      <c r="AY199" s="10" t="s">
        <v>78</v>
      </c>
      <c r="BE199" s="102">
        <f>IF(N199="základná",J199,0)</f>
        <v>0</v>
      </c>
      <c r="BF199" s="102">
        <f>IF(N199="znížená",J199,0)</f>
        <v>0</v>
      </c>
      <c r="BG199" s="102">
        <f>IF(N199="zákl. prenesená",J199,0)</f>
        <v>0</v>
      </c>
      <c r="BH199" s="102">
        <f>IF(N199="zníž. prenesená",J199,0)</f>
        <v>0</v>
      </c>
      <c r="BI199" s="102">
        <f>IF(N199="nulová",J199,0)</f>
        <v>0</v>
      </c>
      <c r="BJ199" s="10" t="s">
        <v>85</v>
      </c>
      <c r="BK199" s="102">
        <f>ROUND(I199*H199,2)</f>
        <v>0</v>
      </c>
      <c r="BL199" s="10" t="s">
        <v>84</v>
      </c>
      <c r="BM199" s="101" t="s">
        <v>227</v>
      </c>
    </row>
    <row r="200" spans="2:65" s="7" customFormat="1" x14ac:dyDescent="0.2">
      <c r="B200" s="103"/>
      <c r="D200" s="104" t="s">
        <v>86</v>
      </c>
      <c r="E200" s="105" t="s">
        <v>0</v>
      </c>
      <c r="F200" s="106" t="s">
        <v>283</v>
      </c>
      <c r="H200" s="105" t="s">
        <v>0</v>
      </c>
      <c r="I200" s="107"/>
      <c r="L200" s="103"/>
      <c r="M200" s="108"/>
      <c r="T200" s="109"/>
      <c r="AT200" s="105" t="s">
        <v>86</v>
      </c>
      <c r="AU200" s="105" t="s">
        <v>85</v>
      </c>
      <c r="AV200" s="7" t="s">
        <v>47</v>
      </c>
      <c r="AW200" s="7" t="s">
        <v>19</v>
      </c>
      <c r="AX200" s="7" t="s">
        <v>46</v>
      </c>
      <c r="AY200" s="105" t="s">
        <v>78</v>
      </c>
    </row>
    <row r="201" spans="2:65" s="8" customFormat="1" x14ac:dyDescent="0.2">
      <c r="B201" s="110"/>
      <c r="D201" s="104" t="s">
        <v>86</v>
      </c>
      <c r="E201" s="111" t="s">
        <v>0</v>
      </c>
      <c r="F201" s="112" t="s">
        <v>341</v>
      </c>
      <c r="H201" s="113">
        <v>1</v>
      </c>
      <c r="I201" s="114"/>
      <c r="L201" s="110"/>
      <c r="M201" s="115"/>
      <c r="T201" s="116"/>
      <c r="AT201" s="111" t="s">
        <v>86</v>
      </c>
      <c r="AU201" s="111" t="s">
        <v>85</v>
      </c>
      <c r="AV201" s="8" t="s">
        <v>85</v>
      </c>
      <c r="AW201" s="8" t="s">
        <v>19</v>
      </c>
      <c r="AX201" s="8" t="s">
        <v>46</v>
      </c>
      <c r="AY201" s="111" t="s">
        <v>78</v>
      </c>
    </row>
    <row r="202" spans="2:65" s="9" customFormat="1" x14ac:dyDescent="0.2">
      <c r="B202" s="117"/>
      <c r="D202" s="104" t="s">
        <v>86</v>
      </c>
      <c r="E202" s="118" t="s">
        <v>0</v>
      </c>
      <c r="F202" s="119" t="s">
        <v>88</v>
      </c>
      <c r="H202" s="120">
        <v>1</v>
      </c>
      <c r="I202" s="121"/>
      <c r="L202" s="117"/>
      <c r="M202" s="122"/>
      <c r="T202" s="123"/>
      <c r="AT202" s="118" t="s">
        <v>86</v>
      </c>
      <c r="AU202" s="118" t="s">
        <v>85</v>
      </c>
      <c r="AV202" s="9" t="s">
        <v>84</v>
      </c>
      <c r="AW202" s="9" t="s">
        <v>19</v>
      </c>
      <c r="AX202" s="9" t="s">
        <v>47</v>
      </c>
      <c r="AY202" s="118" t="s">
        <v>78</v>
      </c>
    </row>
    <row r="203" spans="2:65" s="1" customFormat="1" ht="24.15" customHeight="1" x14ac:dyDescent="0.2">
      <c r="B203" s="88"/>
      <c r="C203" s="124" t="s">
        <v>160</v>
      </c>
      <c r="D203" s="124" t="s">
        <v>101</v>
      </c>
      <c r="E203" s="125" t="s">
        <v>284</v>
      </c>
      <c r="F203" s="126" t="s">
        <v>285</v>
      </c>
      <c r="G203" s="127" t="s">
        <v>271</v>
      </c>
      <c r="H203" s="128">
        <v>1</v>
      </c>
      <c r="I203" s="129"/>
      <c r="J203" s="130">
        <f>ROUND(I203*H203,2)</f>
        <v>0</v>
      </c>
      <c r="K203" s="131"/>
      <c r="L203" s="132"/>
      <c r="M203" s="133" t="s">
        <v>0</v>
      </c>
      <c r="N203" s="134" t="s">
        <v>29</v>
      </c>
      <c r="P203" s="99">
        <f>O203*H203</f>
        <v>0</v>
      </c>
      <c r="Q203" s="99">
        <v>0</v>
      </c>
      <c r="R203" s="99">
        <f>Q203*H203</f>
        <v>0</v>
      </c>
      <c r="S203" s="99">
        <v>0</v>
      </c>
      <c r="T203" s="100">
        <f>S203*H203</f>
        <v>0</v>
      </c>
      <c r="AR203" s="101" t="s">
        <v>99</v>
      </c>
      <c r="AT203" s="101" t="s">
        <v>101</v>
      </c>
      <c r="AU203" s="101" t="s">
        <v>85</v>
      </c>
      <c r="AY203" s="10" t="s">
        <v>78</v>
      </c>
      <c r="BE203" s="102">
        <f>IF(N203="základná",J203,0)</f>
        <v>0</v>
      </c>
      <c r="BF203" s="102">
        <f>IF(N203="znížená",J203,0)</f>
        <v>0</v>
      </c>
      <c r="BG203" s="102">
        <f>IF(N203="zákl. prenesená",J203,0)</f>
        <v>0</v>
      </c>
      <c r="BH203" s="102">
        <f>IF(N203="zníž. prenesená",J203,0)</f>
        <v>0</v>
      </c>
      <c r="BI203" s="102">
        <f>IF(N203="nulová",J203,0)</f>
        <v>0</v>
      </c>
      <c r="BJ203" s="10" t="s">
        <v>85</v>
      </c>
      <c r="BK203" s="102">
        <f>ROUND(I203*H203,2)</f>
        <v>0</v>
      </c>
      <c r="BL203" s="10" t="s">
        <v>84</v>
      </c>
      <c r="BM203" s="101" t="s">
        <v>231</v>
      </c>
    </row>
    <row r="204" spans="2:65" s="7" customFormat="1" x14ac:dyDescent="0.2">
      <c r="B204" s="103"/>
      <c r="D204" s="104" t="s">
        <v>86</v>
      </c>
      <c r="E204" s="105" t="s">
        <v>0</v>
      </c>
      <c r="F204" s="106" t="s">
        <v>195</v>
      </c>
      <c r="H204" s="105" t="s">
        <v>0</v>
      </c>
      <c r="I204" s="107"/>
      <c r="L204" s="103"/>
      <c r="M204" s="108"/>
      <c r="T204" s="109"/>
      <c r="AT204" s="105" t="s">
        <v>86</v>
      </c>
      <c r="AU204" s="105" t="s">
        <v>85</v>
      </c>
      <c r="AV204" s="7" t="s">
        <v>47</v>
      </c>
      <c r="AW204" s="7" t="s">
        <v>19</v>
      </c>
      <c r="AX204" s="7" t="s">
        <v>46</v>
      </c>
      <c r="AY204" s="105" t="s">
        <v>78</v>
      </c>
    </row>
    <row r="205" spans="2:65" s="7" customFormat="1" x14ac:dyDescent="0.2">
      <c r="B205" s="103"/>
      <c r="D205" s="104" t="s">
        <v>86</v>
      </c>
      <c r="E205" s="105" t="s">
        <v>0</v>
      </c>
      <c r="F205" s="106" t="s">
        <v>286</v>
      </c>
      <c r="H205" s="105" t="s">
        <v>0</v>
      </c>
      <c r="I205" s="107"/>
      <c r="L205" s="103"/>
      <c r="M205" s="108"/>
      <c r="T205" s="109"/>
      <c r="AT205" s="105" t="s">
        <v>86</v>
      </c>
      <c r="AU205" s="105" t="s">
        <v>85</v>
      </c>
      <c r="AV205" s="7" t="s">
        <v>47</v>
      </c>
      <c r="AW205" s="7" t="s">
        <v>19</v>
      </c>
      <c r="AX205" s="7" t="s">
        <v>46</v>
      </c>
      <c r="AY205" s="105" t="s">
        <v>78</v>
      </c>
    </row>
    <row r="206" spans="2:65" s="7" customFormat="1" x14ac:dyDescent="0.2">
      <c r="B206" s="103"/>
      <c r="D206" s="104" t="s">
        <v>86</v>
      </c>
      <c r="E206" s="105" t="s">
        <v>0</v>
      </c>
      <c r="F206" s="106" t="s">
        <v>287</v>
      </c>
      <c r="H206" s="105" t="s">
        <v>0</v>
      </c>
      <c r="I206" s="107"/>
      <c r="L206" s="103"/>
      <c r="M206" s="108"/>
      <c r="T206" s="109"/>
      <c r="AT206" s="105" t="s">
        <v>86</v>
      </c>
      <c r="AU206" s="105" t="s">
        <v>85</v>
      </c>
      <c r="AV206" s="7" t="s">
        <v>47</v>
      </c>
      <c r="AW206" s="7" t="s">
        <v>19</v>
      </c>
      <c r="AX206" s="7" t="s">
        <v>46</v>
      </c>
      <c r="AY206" s="105" t="s">
        <v>78</v>
      </c>
    </row>
    <row r="207" spans="2:65" s="8" customFormat="1" x14ac:dyDescent="0.2">
      <c r="B207" s="110"/>
      <c r="D207" s="104" t="s">
        <v>86</v>
      </c>
      <c r="E207" s="111" t="s">
        <v>0</v>
      </c>
      <c r="F207" s="112" t="s">
        <v>342</v>
      </c>
      <c r="H207" s="113">
        <v>1</v>
      </c>
      <c r="I207" s="114"/>
      <c r="L207" s="110"/>
      <c r="M207" s="115"/>
      <c r="T207" s="116"/>
      <c r="AT207" s="111" t="s">
        <v>86</v>
      </c>
      <c r="AU207" s="111" t="s">
        <v>85</v>
      </c>
      <c r="AV207" s="8" t="s">
        <v>85</v>
      </c>
      <c r="AW207" s="8" t="s">
        <v>19</v>
      </c>
      <c r="AX207" s="8" t="s">
        <v>46</v>
      </c>
      <c r="AY207" s="111" t="s">
        <v>78</v>
      </c>
    </row>
    <row r="208" spans="2:65" s="9" customFormat="1" x14ac:dyDescent="0.2">
      <c r="B208" s="117"/>
      <c r="D208" s="104" t="s">
        <v>86</v>
      </c>
      <c r="E208" s="118" t="s">
        <v>0</v>
      </c>
      <c r="F208" s="119" t="s">
        <v>88</v>
      </c>
      <c r="H208" s="120">
        <v>1</v>
      </c>
      <c r="I208" s="121"/>
      <c r="L208" s="117"/>
      <c r="M208" s="122"/>
      <c r="T208" s="123"/>
      <c r="AT208" s="118" t="s">
        <v>86</v>
      </c>
      <c r="AU208" s="118" t="s">
        <v>85</v>
      </c>
      <c r="AV208" s="9" t="s">
        <v>84</v>
      </c>
      <c r="AW208" s="9" t="s">
        <v>19</v>
      </c>
      <c r="AX208" s="9" t="s">
        <v>47</v>
      </c>
      <c r="AY208" s="118" t="s">
        <v>78</v>
      </c>
    </row>
    <row r="209" spans="2:65" s="1" customFormat="1" ht="37.75" customHeight="1" x14ac:dyDescent="0.2">
      <c r="B209" s="88"/>
      <c r="C209" s="89" t="s">
        <v>228</v>
      </c>
      <c r="D209" s="89" t="s">
        <v>80</v>
      </c>
      <c r="E209" s="90" t="s">
        <v>288</v>
      </c>
      <c r="F209" s="91" t="s">
        <v>289</v>
      </c>
      <c r="G209" s="92" t="s">
        <v>193</v>
      </c>
      <c r="H209" s="93">
        <v>21</v>
      </c>
      <c r="I209" s="94"/>
      <c r="J209" s="95">
        <f>ROUND(I209*H209,2)</f>
        <v>0</v>
      </c>
      <c r="K209" s="96"/>
      <c r="L209" s="19"/>
      <c r="M209" s="97" t="s">
        <v>0</v>
      </c>
      <c r="N209" s="98" t="s">
        <v>29</v>
      </c>
      <c r="P209" s="99">
        <f>O209*H209</f>
        <v>0</v>
      </c>
      <c r="Q209" s="99">
        <v>0</v>
      </c>
      <c r="R209" s="99">
        <f>Q209*H209</f>
        <v>0</v>
      </c>
      <c r="S209" s="99">
        <v>0</v>
      </c>
      <c r="T209" s="100">
        <f>S209*H209</f>
        <v>0</v>
      </c>
      <c r="AR209" s="101" t="s">
        <v>84</v>
      </c>
      <c r="AT209" s="101" t="s">
        <v>80</v>
      </c>
      <c r="AU209" s="101" t="s">
        <v>85</v>
      </c>
      <c r="AY209" s="10" t="s">
        <v>78</v>
      </c>
      <c r="BE209" s="102">
        <f>IF(N209="základná",J209,0)</f>
        <v>0</v>
      </c>
      <c r="BF209" s="102">
        <f>IF(N209="znížená",J209,0)</f>
        <v>0</v>
      </c>
      <c r="BG209" s="102">
        <f>IF(N209="zákl. prenesená",J209,0)</f>
        <v>0</v>
      </c>
      <c r="BH209" s="102">
        <f>IF(N209="zníž. prenesená",J209,0)</f>
        <v>0</v>
      </c>
      <c r="BI209" s="102">
        <f>IF(N209="nulová",J209,0)</f>
        <v>0</v>
      </c>
      <c r="BJ209" s="10" t="s">
        <v>85</v>
      </c>
      <c r="BK209" s="102">
        <f>ROUND(I209*H209,2)</f>
        <v>0</v>
      </c>
      <c r="BL209" s="10" t="s">
        <v>84</v>
      </c>
      <c r="BM209" s="101" t="s">
        <v>234</v>
      </c>
    </row>
    <row r="210" spans="2:65" s="7" customFormat="1" x14ac:dyDescent="0.2">
      <c r="B210" s="103"/>
      <c r="D210" s="104" t="s">
        <v>86</v>
      </c>
      <c r="E210" s="105" t="s">
        <v>0</v>
      </c>
      <c r="F210" s="106" t="s">
        <v>195</v>
      </c>
      <c r="H210" s="105" t="s">
        <v>0</v>
      </c>
      <c r="I210" s="107"/>
      <c r="L210" s="103"/>
      <c r="M210" s="108"/>
      <c r="T210" s="109"/>
      <c r="AT210" s="105" t="s">
        <v>86</v>
      </c>
      <c r="AU210" s="105" t="s">
        <v>85</v>
      </c>
      <c r="AV210" s="7" t="s">
        <v>47</v>
      </c>
      <c r="AW210" s="7" t="s">
        <v>19</v>
      </c>
      <c r="AX210" s="7" t="s">
        <v>46</v>
      </c>
      <c r="AY210" s="105" t="s">
        <v>78</v>
      </c>
    </row>
    <row r="211" spans="2:65" s="7" customFormat="1" x14ac:dyDescent="0.2">
      <c r="B211" s="103"/>
      <c r="D211" s="104" t="s">
        <v>86</v>
      </c>
      <c r="E211" s="105" t="s">
        <v>0</v>
      </c>
      <c r="F211" s="106" t="s">
        <v>343</v>
      </c>
      <c r="H211" s="105" t="s">
        <v>0</v>
      </c>
      <c r="I211" s="107"/>
      <c r="L211" s="103"/>
      <c r="M211" s="108"/>
      <c r="T211" s="109"/>
      <c r="AT211" s="105" t="s">
        <v>86</v>
      </c>
      <c r="AU211" s="105" t="s">
        <v>85</v>
      </c>
      <c r="AV211" s="7" t="s">
        <v>47</v>
      </c>
      <c r="AW211" s="7" t="s">
        <v>19</v>
      </c>
      <c r="AX211" s="7" t="s">
        <v>46</v>
      </c>
      <c r="AY211" s="105" t="s">
        <v>78</v>
      </c>
    </row>
    <row r="212" spans="2:65" s="7" customFormat="1" x14ac:dyDescent="0.2">
      <c r="B212" s="103"/>
      <c r="D212" s="104" t="s">
        <v>86</v>
      </c>
      <c r="E212" s="105" t="s">
        <v>0</v>
      </c>
      <c r="F212" s="106" t="s">
        <v>290</v>
      </c>
      <c r="H212" s="105" t="s">
        <v>0</v>
      </c>
      <c r="I212" s="107"/>
      <c r="L212" s="103"/>
      <c r="M212" s="108"/>
      <c r="T212" s="109"/>
      <c r="AT212" s="105" t="s">
        <v>86</v>
      </c>
      <c r="AU212" s="105" t="s">
        <v>85</v>
      </c>
      <c r="AV212" s="7" t="s">
        <v>47</v>
      </c>
      <c r="AW212" s="7" t="s">
        <v>19</v>
      </c>
      <c r="AX212" s="7" t="s">
        <v>46</v>
      </c>
      <c r="AY212" s="105" t="s">
        <v>78</v>
      </c>
    </row>
    <row r="213" spans="2:65" s="7" customFormat="1" x14ac:dyDescent="0.2">
      <c r="B213" s="103"/>
      <c r="D213" s="104" t="s">
        <v>86</v>
      </c>
      <c r="E213" s="105" t="s">
        <v>0</v>
      </c>
      <c r="F213" s="106" t="s">
        <v>291</v>
      </c>
      <c r="H213" s="105" t="s">
        <v>0</v>
      </c>
      <c r="I213" s="107"/>
      <c r="L213" s="103"/>
      <c r="M213" s="108"/>
      <c r="T213" s="109"/>
      <c r="AT213" s="105" t="s">
        <v>86</v>
      </c>
      <c r="AU213" s="105" t="s">
        <v>85</v>
      </c>
      <c r="AV213" s="7" t="s">
        <v>47</v>
      </c>
      <c r="AW213" s="7" t="s">
        <v>19</v>
      </c>
      <c r="AX213" s="7" t="s">
        <v>46</v>
      </c>
      <c r="AY213" s="105" t="s">
        <v>78</v>
      </c>
    </row>
    <row r="214" spans="2:65" s="8" customFormat="1" x14ac:dyDescent="0.2">
      <c r="B214" s="110"/>
      <c r="D214" s="104" t="s">
        <v>86</v>
      </c>
      <c r="E214" s="111" t="s">
        <v>0</v>
      </c>
      <c r="F214" s="112" t="s">
        <v>200</v>
      </c>
      <c r="H214" s="113">
        <v>21</v>
      </c>
      <c r="I214" s="114"/>
      <c r="L214" s="110"/>
      <c r="M214" s="115"/>
      <c r="T214" s="116"/>
      <c r="AT214" s="111" t="s">
        <v>86</v>
      </c>
      <c r="AU214" s="111" t="s">
        <v>85</v>
      </c>
      <c r="AV214" s="8" t="s">
        <v>85</v>
      </c>
      <c r="AW214" s="8" t="s">
        <v>19</v>
      </c>
      <c r="AX214" s="8" t="s">
        <v>46</v>
      </c>
      <c r="AY214" s="111" t="s">
        <v>78</v>
      </c>
    </row>
    <row r="215" spans="2:65" s="9" customFormat="1" x14ac:dyDescent="0.2">
      <c r="B215" s="117"/>
      <c r="D215" s="104" t="s">
        <v>86</v>
      </c>
      <c r="E215" s="118" t="s">
        <v>0</v>
      </c>
      <c r="F215" s="119" t="s">
        <v>88</v>
      </c>
      <c r="H215" s="120">
        <v>21</v>
      </c>
      <c r="I215" s="121"/>
      <c r="L215" s="117"/>
      <c r="M215" s="122"/>
      <c r="T215" s="123"/>
      <c r="AT215" s="118" t="s">
        <v>86</v>
      </c>
      <c r="AU215" s="118" t="s">
        <v>85</v>
      </c>
      <c r="AV215" s="9" t="s">
        <v>84</v>
      </c>
      <c r="AW215" s="9" t="s">
        <v>19</v>
      </c>
      <c r="AX215" s="9" t="s">
        <v>47</v>
      </c>
      <c r="AY215" s="118" t="s">
        <v>78</v>
      </c>
    </row>
    <row r="216" spans="2:65" s="1" customFormat="1" ht="16.5" customHeight="1" x14ac:dyDescent="0.2">
      <c r="B216" s="88"/>
      <c r="C216" s="124" t="s">
        <v>164</v>
      </c>
      <c r="D216" s="124" t="s">
        <v>101</v>
      </c>
      <c r="E216" s="125" t="s">
        <v>292</v>
      </c>
      <c r="F216" s="126" t="s">
        <v>293</v>
      </c>
      <c r="G216" s="127" t="s">
        <v>193</v>
      </c>
      <c r="H216" s="128">
        <v>21</v>
      </c>
      <c r="I216" s="129"/>
      <c r="J216" s="130">
        <f t="shared" ref="J216:J222" si="20">ROUND(I216*H216,2)</f>
        <v>0</v>
      </c>
      <c r="K216" s="131"/>
      <c r="L216" s="132"/>
      <c r="M216" s="133" t="s">
        <v>0</v>
      </c>
      <c r="N216" s="134" t="s">
        <v>29</v>
      </c>
      <c r="P216" s="99">
        <f t="shared" ref="P216:P222" si="21">O216*H216</f>
        <v>0</v>
      </c>
      <c r="Q216" s="99">
        <v>0</v>
      </c>
      <c r="R216" s="99">
        <f t="shared" ref="R216:R222" si="22">Q216*H216</f>
        <v>0</v>
      </c>
      <c r="S216" s="99">
        <v>0</v>
      </c>
      <c r="T216" s="100">
        <f t="shared" ref="T216:T222" si="23">S216*H216</f>
        <v>0</v>
      </c>
      <c r="AR216" s="101" t="s">
        <v>99</v>
      </c>
      <c r="AT216" s="101" t="s">
        <v>101</v>
      </c>
      <c r="AU216" s="101" t="s">
        <v>85</v>
      </c>
      <c r="AY216" s="10" t="s">
        <v>78</v>
      </c>
      <c r="BE216" s="102">
        <f t="shared" ref="BE216:BE222" si="24">IF(N216="základná",J216,0)</f>
        <v>0</v>
      </c>
      <c r="BF216" s="102">
        <f t="shared" ref="BF216:BF222" si="25">IF(N216="znížená",J216,0)</f>
        <v>0</v>
      </c>
      <c r="BG216" s="102">
        <f t="shared" ref="BG216:BG222" si="26">IF(N216="zákl. prenesená",J216,0)</f>
        <v>0</v>
      </c>
      <c r="BH216" s="102">
        <f t="shared" ref="BH216:BH222" si="27">IF(N216="zníž. prenesená",J216,0)</f>
        <v>0</v>
      </c>
      <c r="BI216" s="102">
        <f t="shared" ref="BI216:BI222" si="28">IF(N216="nulová",J216,0)</f>
        <v>0</v>
      </c>
      <c r="BJ216" s="10" t="s">
        <v>85</v>
      </c>
      <c r="BK216" s="102">
        <f t="shared" ref="BK216:BK222" si="29">ROUND(I216*H216,2)</f>
        <v>0</v>
      </c>
      <c r="BL216" s="10" t="s">
        <v>84</v>
      </c>
      <c r="BM216" s="101" t="s">
        <v>238</v>
      </c>
    </row>
    <row r="217" spans="2:65" s="1" customFormat="1" ht="16.5" customHeight="1" x14ac:dyDescent="0.2">
      <c r="B217" s="88"/>
      <c r="C217" s="124" t="s">
        <v>235</v>
      </c>
      <c r="D217" s="124" t="s">
        <v>101</v>
      </c>
      <c r="E217" s="125" t="s">
        <v>294</v>
      </c>
      <c r="F217" s="126" t="s">
        <v>295</v>
      </c>
      <c r="G217" s="127" t="s">
        <v>193</v>
      </c>
      <c r="H217" s="128">
        <v>21</v>
      </c>
      <c r="I217" s="129"/>
      <c r="J217" s="130">
        <f t="shared" si="20"/>
        <v>0</v>
      </c>
      <c r="K217" s="131"/>
      <c r="L217" s="132"/>
      <c r="M217" s="133" t="s">
        <v>0</v>
      </c>
      <c r="N217" s="134" t="s">
        <v>29</v>
      </c>
      <c r="P217" s="99">
        <f t="shared" si="21"/>
        <v>0</v>
      </c>
      <c r="Q217" s="99">
        <v>0</v>
      </c>
      <c r="R217" s="99">
        <f t="shared" si="22"/>
        <v>0</v>
      </c>
      <c r="S217" s="99">
        <v>0</v>
      </c>
      <c r="T217" s="100">
        <f t="shared" si="23"/>
        <v>0</v>
      </c>
      <c r="AR217" s="101" t="s">
        <v>99</v>
      </c>
      <c r="AT217" s="101" t="s">
        <v>101</v>
      </c>
      <c r="AU217" s="101" t="s">
        <v>85</v>
      </c>
      <c r="AY217" s="10" t="s">
        <v>78</v>
      </c>
      <c r="BE217" s="102">
        <f t="shared" si="24"/>
        <v>0</v>
      </c>
      <c r="BF217" s="102">
        <f t="shared" si="25"/>
        <v>0</v>
      </c>
      <c r="BG217" s="102">
        <f t="shared" si="26"/>
        <v>0</v>
      </c>
      <c r="BH217" s="102">
        <f t="shared" si="27"/>
        <v>0</v>
      </c>
      <c r="BI217" s="102">
        <f t="shared" si="28"/>
        <v>0</v>
      </c>
      <c r="BJ217" s="10" t="s">
        <v>85</v>
      </c>
      <c r="BK217" s="102">
        <f t="shared" si="29"/>
        <v>0</v>
      </c>
      <c r="BL217" s="10" t="s">
        <v>84</v>
      </c>
      <c r="BM217" s="101" t="s">
        <v>241</v>
      </c>
    </row>
    <row r="218" spans="2:65" s="1" customFormat="1" ht="16.5" customHeight="1" x14ac:dyDescent="0.2">
      <c r="B218" s="88"/>
      <c r="C218" s="124" t="s">
        <v>167</v>
      </c>
      <c r="D218" s="124" t="s">
        <v>101</v>
      </c>
      <c r="E218" s="125" t="s">
        <v>296</v>
      </c>
      <c r="F218" s="126" t="s">
        <v>297</v>
      </c>
      <c r="G218" s="127" t="s">
        <v>193</v>
      </c>
      <c r="H218" s="128">
        <v>21</v>
      </c>
      <c r="I218" s="129"/>
      <c r="J218" s="130">
        <f t="shared" si="20"/>
        <v>0</v>
      </c>
      <c r="K218" s="131"/>
      <c r="L218" s="132"/>
      <c r="M218" s="133" t="s">
        <v>0</v>
      </c>
      <c r="N218" s="134" t="s">
        <v>29</v>
      </c>
      <c r="P218" s="99">
        <f t="shared" si="21"/>
        <v>0</v>
      </c>
      <c r="Q218" s="99">
        <v>0</v>
      </c>
      <c r="R218" s="99">
        <f t="shared" si="22"/>
        <v>0</v>
      </c>
      <c r="S218" s="99">
        <v>0</v>
      </c>
      <c r="T218" s="100">
        <f t="shared" si="23"/>
        <v>0</v>
      </c>
      <c r="AR218" s="101" t="s">
        <v>99</v>
      </c>
      <c r="AT218" s="101" t="s">
        <v>101</v>
      </c>
      <c r="AU218" s="101" t="s">
        <v>85</v>
      </c>
      <c r="AY218" s="10" t="s">
        <v>78</v>
      </c>
      <c r="BE218" s="102">
        <f t="shared" si="24"/>
        <v>0</v>
      </c>
      <c r="BF218" s="102">
        <f t="shared" si="25"/>
        <v>0</v>
      </c>
      <c r="BG218" s="102">
        <f t="shared" si="26"/>
        <v>0</v>
      </c>
      <c r="BH218" s="102">
        <f t="shared" si="27"/>
        <v>0</v>
      </c>
      <c r="BI218" s="102">
        <f t="shared" si="28"/>
        <v>0</v>
      </c>
      <c r="BJ218" s="10" t="s">
        <v>85</v>
      </c>
      <c r="BK218" s="102">
        <f t="shared" si="29"/>
        <v>0</v>
      </c>
      <c r="BL218" s="10" t="s">
        <v>84</v>
      </c>
      <c r="BM218" s="101" t="s">
        <v>245</v>
      </c>
    </row>
    <row r="219" spans="2:65" s="1" customFormat="1" ht="16.5" customHeight="1" x14ac:dyDescent="0.2">
      <c r="B219" s="88"/>
      <c r="C219" s="124" t="s">
        <v>242</v>
      </c>
      <c r="D219" s="124" t="s">
        <v>101</v>
      </c>
      <c r="E219" s="125" t="s">
        <v>201</v>
      </c>
      <c r="F219" s="126" t="s">
        <v>202</v>
      </c>
      <c r="G219" s="127" t="s">
        <v>193</v>
      </c>
      <c r="H219" s="128">
        <v>21</v>
      </c>
      <c r="I219" s="129"/>
      <c r="J219" s="130">
        <f t="shared" si="20"/>
        <v>0</v>
      </c>
      <c r="K219" s="131"/>
      <c r="L219" s="132"/>
      <c r="M219" s="133" t="s">
        <v>0</v>
      </c>
      <c r="N219" s="134" t="s">
        <v>29</v>
      </c>
      <c r="P219" s="99">
        <f t="shared" si="21"/>
        <v>0</v>
      </c>
      <c r="Q219" s="99">
        <v>0</v>
      </c>
      <c r="R219" s="99">
        <f t="shared" si="22"/>
        <v>0</v>
      </c>
      <c r="S219" s="99">
        <v>0</v>
      </c>
      <c r="T219" s="100">
        <f t="shared" si="23"/>
        <v>0</v>
      </c>
      <c r="AR219" s="101" t="s">
        <v>99</v>
      </c>
      <c r="AT219" s="101" t="s">
        <v>101</v>
      </c>
      <c r="AU219" s="101" t="s">
        <v>85</v>
      </c>
      <c r="AY219" s="10" t="s">
        <v>78</v>
      </c>
      <c r="BE219" s="102">
        <f t="shared" si="24"/>
        <v>0</v>
      </c>
      <c r="BF219" s="102">
        <f t="shared" si="25"/>
        <v>0</v>
      </c>
      <c r="BG219" s="102">
        <f t="shared" si="26"/>
        <v>0</v>
      </c>
      <c r="BH219" s="102">
        <f t="shared" si="27"/>
        <v>0</v>
      </c>
      <c r="BI219" s="102">
        <f t="shared" si="28"/>
        <v>0</v>
      </c>
      <c r="BJ219" s="10" t="s">
        <v>85</v>
      </c>
      <c r="BK219" s="102">
        <f t="shared" si="29"/>
        <v>0</v>
      </c>
      <c r="BL219" s="10" t="s">
        <v>84</v>
      </c>
      <c r="BM219" s="101" t="s">
        <v>252</v>
      </c>
    </row>
    <row r="220" spans="2:65" s="1" customFormat="1" ht="21.75" customHeight="1" x14ac:dyDescent="0.2">
      <c r="B220" s="88"/>
      <c r="C220" s="124" t="s">
        <v>174</v>
      </c>
      <c r="D220" s="124" t="s">
        <v>101</v>
      </c>
      <c r="E220" s="125" t="s">
        <v>205</v>
      </c>
      <c r="F220" s="126" t="s">
        <v>206</v>
      </c>
      <c r="G220" s="127" t="s">
        <v>193</v>
      </c>
      <c r="H220" s="128">
        <v>21</v>
      </c>
      <c r="I220" s="129"/>
      <c r="J220" s="130">
        <f t="shared" si="20"/>
        <v>0</v>
      </c>
      <c r="K220" s="131"/>
      <c r="L220" s="132"/>
      <c r="M220" s="133" t="s">
        <v>0</v>
      </c>
      <c r="N220" s="134" t="s">
        <v>29</v>
      </c>
      <c r="P220" s="99">
        <f t="shared" si="21"/>
        <v>0</v>
      </c>
      <c r="Q220" s="99">
        <v>0</v>
      </c>
      <c r="R220" s="99">
        <f t="shared" si="22"/>
        <v>0</v>
      </c>
      <c r="S220" s="99">
        <v>0</v>
      </c>
      <c r="T220" s="100">
        <f t="shared" si="23"/>
        <v>0</v>
      </c>
      <c r="AR220" s="101" t="s">
        <v>99</v>
      </c>
      <c r="AT220" s="101" t="s">
        <v>101</v>
      </c>
      <c r="AU220" s="101" t="s">
        <v>85</v>
      </c>
      <c r="AY220" s="10" t="s">
        <v>78</v>
      </c>
      <c r="BE220" s="102">
        <f t="shared" si="24"/>
        <v>0</v>
      </c>
      <c r="BF220" s="102">
        <f t="shared" si="25"/>
        <v>0</v>
      </c>
      <c r="BG220" s="102">
        <f t="shared" si="26"/>
        <v>0</v>
      </c>
      <c r="BH220" s="102">
        <f t="shared" si="27"/>
        <v>0</v>
      </c>
      <c r="BI220" s="102">
        <f t="shared" si="28"/>
        <v>0</v>
      </c>
      <c r="BJ220" s="10" t="s">
        <v>85</v>
      </c>
      <c r="BK220" s="102">
        <f t="shared" si="29"/>
        <v>0</v>
      </c>
      <c r="BL220" s="10" t="s">
        <v>84</v>
      </c>
      <c r="BM220" s="101" t="s">
        <v>258</v>
      </c>
    </row>
    <row r="221" spans="2:65" s="1" customFormat="1" ht="16.5" customHeight="1" x14ac:dyDescent="0.2">
      <c r="B221" s="88"/>
      <c r="C221" s="124" t="s">
        <v>248</v>
      </c>
      <c r="D221" s="124" t="s">
        <v>101</v>
      </c>
      <c r="E221" s="125" t="s">
        <v>298</v>
      </c>
      <c r="F221" s="126" t="s">
        <v>299</v>
      </c>
      <c r="G221" s="127" t="s">
        <v>193</v>
      </c>
      <c r="H221" s="128">
        <v>21</v>
      </c>
      <c r="I221" s="129"/>
      <c r="J221" s="130">
        <f t="shared" si="20"/>
        <v>0</v>
      </c>
      <c r="K221" s="131"/>
      <c r="L221" s="132"/>
      <c r="M221" s="133" t="s">
        <v>0</v>
      </c>
      <c r="N221" s="134" t="s">
        <v>29</v>
      </c>
      <c r="P221" s="99">
        <f t="shared" si="21"/>
        <v>0</v>
      </c>
      <c r="Q221" s="99">
        <v>0</v>
      </c>
      <c r="R221" s="99">
        <f t="shared" si="22"/>
        <v>0</v>
      </c>
      <c r="S221" s="99">
        <v>0</v>
      </c>
      <c r="T221" s="100">
        <f t="shared" si="23"/>
        <v>0</v>
      </c>
      <c r="AR221" s="101" t="s">
        <v>99</v>
      </c>
      <c r="AT221" s="101" t="s">
        <v>101</v>
      </c>
      <c r="AU221" s="101" t="s">
        <v>85</v>
      </c>
      <c r="AY221" s="10" t="s">
        <v>78</v>
      </c>
      <c r="BE221" s="102">
        <f t="shared" si="24"/>
        <v>0</v>
      </c>
      <c r="BF221" s="102">
        <f t="shared" si="25"/>
        <v>0</v>
      </c>
      <c r="BG221" s="102">
        <f t="shared" si="26"/>
        <v>0</v>
      </c>
      <c r="BH221" s="102">
        <f t="shared" si="27"/>
        <v>0</v>
      </c>
      <c r="BI221" s="102">
        <f t="shared" si="28"/>
        <v>0</v>
      </c>
      <c r="BJ221" s="10" t="s">
        <v>85</v>
      </c>
      <c r="BK221" s="102">
        <f t="shared" si="29"/>
        <v>0</v>
      </c>
      <c r="BL221" s="10" t="s">
        <v>84</v>
      </c>
      <c r="BM221" s="101" t="s">
        <v>262</v>
      </c>
    </row>
    <row r="222" spans="2:65" s="1" customFormat="1" ht="16.5" customHeight="1" x14ac:dyDescent="0.2">
      <c r="B222" s="88"/>
      <c r="C222" s="89" t="s">
        <v>176</v>
      </c>
      <c r="D222" s="89" t="s">
        <v>80</v>
      </c>
      <c r="E222" s="90" t="s">
        <v>191</v>
      </c>
      <c r="F222" s="91" t="s">
        <v>192</v>
      </c>
      <c r="G222" s="92" t="s">
        <v>193</v>
      </c>
      <c r="H222" s="93">
        <v>59</v>
      </c>
      <c r="I222" s="94"/>
      <c r="J222" s="95">
        <f t="shared" si="20"/>
        <v>0</v>
      </c>
      <c r="K222" s="96"/>
      <c r="L222" s="19"/>
      <c r="M222" s="97" t="s">
        <v>0</v>
      </c>
      <c r="N222" s="98" t="s">
        <v>29</v>
      </c>
      <c r="P222" s="99">
        <f t="shared" si="21"/>
        <v>0</v>
      </c>
      <c r="Q222" s="99">
        <v>0</v>
      </c>
      <c r="R222" s="99">
        <f t="shared" si="22"/>
        <v>0</v>
      </c>
      <c r="S222" s="99">
        <v>0</v>
      </c>
      <c r="T222" s="100">
        <f t="shared" si="23"/>
        <v>0</v>
      </c>
      <c r="AR222" s="101" t="s">
        <v>84</v>
      </c>
      <c r="AT222" s="101" t="s">
        <v>80</v>
      </c>
      <c r="AU222" s="101" t="s">
        <v>85</v>
      </c>
      <c r="AY222" s="10" t="s">
        <v>78</v>
      </c>
      <c r="BE222" s="102">
        <f t="shared" si="24"/>
        <v>0</v>
      </c>
      <c r="BF222" s="102">
        <f t="shared" si="25"/>
        <v>0</v>
      </c>
      <c r="BG222" s="102">
        <f t="shared" si="26"/>
        <v>0</v>
      </c>
      <c r="BH222" s="102">
        <f t="shared" si="27"/>
        <v>0</v>
      </c>
      <c r="BI222" s="102">
        <f t="shared" si="28"/>
        <v>0</v>
      </c>
      <c r="BJ222" s="10" t="s">
        <v>85</v>
      </c>
      <c r="BK222" s="102">
        <f t="shared" si="29"/>
        <v>0</v>
      </c>
      <c r="BL222" s="10" t="s">
        <v>84</v>
      </c>
      <c r="BM222" s="101" t="s">
        <v>265</v>
      </c>
    </row>
    <row r="223" spans="2:65" s="7" customFormat="1" x14ac:dyDescent="0.2">
      <c r="B223" s="103"/>
      <c r="D223" s="104" t="s">
        <v>86</v>
      </c>
      <c r="E223" s="105" t="s">
        <v>0</v>
      </c>
      <c r="F223" s="106" t="s">
        <v>195</v>
      </c>
      <c r="H223" s="105" t="s">
        <v>0</v>
      </c>
      <c r="I223" s="107"/>
      <c r="L223" s="103"/>
      <c r="M223" s="108"/>
      <c r="T223" s="109"/>
      <c r="AT223" s="105" t="s">
        <v>86</v>
      </c>
      <c r="AU223" s="105" t="s">
        <v>85</v>
      </c>
      <c r="AV223" s="7" t="s">
        <v>47</v>
      </c>
      <c r="AW223" s="7" t="s">
        <v>19</v>
      </c>
      <c r="AX223" s="7" t="s">
        <v>46</v>
      </c>
      <c r="AY223" s="105" t="s">
        <v>78</v>
      </c>
    </row>
    <row r="224" spans="2:65" s="7" customFormat="1" x14ac:dyDescent="0.2">
      <c r="B224" s="103"/>
      <c r="D224" s="104" t="s">
        <v>86</v>
      </c>
      <c r="E224" s="105" t="s">
        <v>0</v>
      </c>
      <c r="F224" s="106" t="s">
        <v>196</v>
      </c>
      <c r="H224" s="105" t="s">
        <v>0</v>
      </c>
      <c r="I224" s="107"/>
      <c r="L224" s="103"/>
      <c r="M224" s="108"/>
      <c r="T224" s="109"/>
      <c r="AT224" s="105" t="s">
        <v>86</v>
      </c>
      <c r="AU224" s="105" t="s">
        <v>85</v>
      </c>
      <c r="AV224" s="7" t="s">
        <v>47</v>
      </c>
      <c r="AW224" s="7" t="s">
        <v>19</v>
      </c>
      <c r="AX224" s="7" t="s">
        <v>46</v>
      </c>
      <c r="AY224" s="105" t="s">
        <v>78</v>
      </c>
    </row>
    <row r="225" spans="2:65" s="7" customFormat="1" x14ac:dyDescent="0.2">
      <c r="B225" s="103"/>
      <c r="D225" s="104" t="s">
        <v>86</v>
      </c>
      <c r="E225" s="105" t="s">
        <v>0</v>
      </c>
      <c r="F225" s="106" t="s">
        <v>197</v>
      </c>
      <c r="H225" s="105" t="s">
        <v>0</v>
      </c>
      <c r="I225" s="107"/>
      <c r="L225" s="103"/>
      <c r="M225" s="108"/>
      <c r="T225" s="109"/>
      <c r="AT225" s="105" t="s">
        <v>86</v>
      </c>
      <c r="AU225" s="105" t="s">
        <v>85</v>
      </c>
      <c r="AV225" s="7" t="s">
        <v>47</v>
      </c>
      <c r="AW225" s="7" t="s">
        <v>19</v>
      </c>
      <c r="AX225" s="7" t="s">
        <v>46</v>
      </c>
      <c r="AY225" s="105" t="s">
        <v>78</v>
      </c>
    </row>
    <row r="226" spans="2:65" s="7" customFormat="1" x14ac:dyDescent="0.2">
      <c r="B226" s="103"/>
      <c r="D226" s="104" t="s">
        <v>86</v>
      </c>
      <c r="E226" s="105" t="s">
        <v>0</v>
      </c>
      <c r="F226" s="106" t="s">
        <v>198</v>
      </c>
      <c r="H226" s="105" t="s">
        <v>0</v>
      </c>
      <c r="I226" s="107"/>
      <c r="L226" s="103"/>
      <c r="M226" s="108"/>
      <c r="T226" s="109"/>
      <c r="AT226" s="105" t="s">
        <v>86</v>
      </c>
      <c r="AU226" s="105" t="s">
        <v>85</v>
      </c>
      <c r="AV226" s="7" t="s">
        <v>47</v>
      </c>
      <c r="AW226" s="7" t="s">
        <v>19</v>
      </c>
      <c r="AX226" s="7" t="s">
        <v>46</v>
      </c>
      <c r="AY226" s="105" t="s">
        <v>78</v>
      </c>
    </row>
    <row r="227" spans="2:65" s="7" customFormat="1" x14ac:dyDescent="0.2">
      <c r="B227" s="103"/>
      <c r="D227" s="104" t="s">
        <v>86</v>
      </c>
      <c r="E227" s="105" t="s">
        <v>0</v>
      </c>
      <c r="F227" s="106" t="s">
        <v>199</v>
      </c>
      <c r="H227" s="105" t="s">
        <v>0</v>
      </c>
      <c r="I227" s="107"/>
      <c r="L227" s="103"/>
      <c r="M227" s="108"/>
      <c r="T227" s="109"/>
      <c r="AT227" s="105" t="s">
        <v>86</v>
      </c>
      <c r="AU227" s="105" t="s">
        <v>85</v>
      </c>
      <c r="AV227" s="7" t="s">
        <v>47</v>
      </c>
      <c r="AW227" s="7" t="s">
        <v>19</v>
      </c>
      <c r="AX227" s="7" t="s">
        <v>46</v>
      </c>
      <c r="AY227" s="105" t="s">
        <v>78</v>
      </c>
    </row>
    <row r="228" spans="2:65" s="8" customFormat="1" x14ac:dyDescent="0.2">
      <c r="B228" s="110"/>
      <c r="D228" s="104" t="s">
        <v>86</v>
      </c>
      <c r="E228" s="111" t="s">
        <v>0</v>
      </c>
      <c r="F228" s="112" t="s">
        <v>344</v>
      </c>
      <c r="H228" s="113">
        <v>59</v>
      </c>
      <c r="I228" s="114"/>
      <c r="L228" s="110"/>
      <c r="M228" s="115"/>
      <c r="T228" s="116"/>
      <c r="AT228" s="111" t="s">
        <v>86</v>
      </c>
      <c r="AU228" s="111" t="s">
        <v>85</v>
      </c>
      <c r="AV228" s="8" t="s">
        <v>85</v>
      </c>
      <c r="AW228" s="8" t="s">
        <v>19</v>
      </c>
      <c r="AX228" s="8" t="s">
        <v>46</v>
      </c>
      <c r="AY228" s="111" t="s">
        <v>78</v>
      </c>
    </row>
    <row r="229" spans="2:65" s="9" customFormat="1" x14ac:dyDescent="0.2">
      <c r="B229" s="117"/>
      <c r="D229" s="104" t="s">
        <v>86</v>
      </c>
      <c r="E229" s="118" t="s">
        <v>0</v>
      </c>
      <c r="F229" s="119" t="s">
        <v>88</v>
      </c>
      <c r="H229" s="120">
        <v>59</v>
      </c>
      <c r="I229" s="121"/>
      <c r="L229" s="117"/>
      <c r="M229" s="122"/>
      <c r="T229" s="123"/>
      <c r="AT229" s="118" t="s">
        <v>86</v>
      </c>
      <c r="AU229" s="118" t="s">
        <v>85</v>
      </c>
      <c r="AV229" s="9" t="s">
        <v>84</v>
      </c>
      <c r="AW229" s="9" t="s">
        <v>19</v>
      </c>
      <c r="AX229" s="9" t="s">
        <v>47</v>
      </c>
      <c r="AY229" s="118" t="s">
        <v>78</v>
      </c>
    </row>
    <row r="230" spans="2:65" s="1" customFormat="1" ht="16.5" customHeight="1" x14ac:dyDescent="0.2">
      <c r="B230" s="88"/>
      <c r="C230" s="124" t="s">
        <v>249</v>
      </c>
      <c r="D230" s="124" t="s">
        <v>101</v>
      </c>
      <c r="E230" s="125" t="s">
        <v>201</v>
      </c>
      <c r="F230" s="126" t="s">
        <v>202</v>
      </c>
      <c r="G230" s="127" t="s">
        <v>193</v>
      </c>
      <c r="H230" s="128">
        <v>59</v>
      </c>
      <c r="I230" s="129"/>
      <c r="J230" s="130">
        <f t="shared" ref="J230:J237" si="30">ROUND(I230*H230,2)</f>
        <v>0</v>
      </c>
      <c r="K230" s="131"/>
      <c r="L230" s="132"/>
      <c r="M230" s="133" t="s">
        <v>0</v>
      </c>
      <c r="N230" s="134" t="s">
        <v>29</v>
      </c>
      <c r="P230" s="99">
        <f t="shared" ref="P230:P237" si="31">O230*H230</f>
        <v>0</v>
      </c>
      <c r="Q230" s="99">
        <v>0</v>
      </c>
      <c r="R230" s="99">
        <f t="shared" ref="R230:R237" si="32">Q230*H230</f>
        <v>0</v>
      </c>
      <c r="S230" s="99">
        <v>0</v>
      </c>
      <c r="T230" s="100">
        <f t="shared" ref="T230:T237" si="33">S230*H230</f>
        <v>0</v>
      </c>
      <c r="AR230" s="101" t="s">
        <v>99</v>
      </c>
      <c r="AT230" s="101" t="s">
        <v>101</v>
      </c>
      <c r="AU230" s="101" t="s">
        <v>85</v>
      </c>
      <c r="AY230" s="10" t="s">
        <v>78</v>
      </c>
      <c r="BE230" s="102">
        <f t="shared" ref="BE230:BE237" si="34">IF(N230="základná",J230,0)</f>
        <v>0</v>
      </c>
      <c r="BF230" s="102">
        <f t="shared" ref="BF230:BF237" si="35">IF(N230="znížená",J230,0)</f>
        <v>0</v>
      </c>
      <c r="BG230" s="102">
        <f t="shared" ref="BG230:BG237" si="36">IF(N230="zákl. prenesená",J230,0)</f>
        <v>0</v>
      </c>
      <c r="BH230" s="102">
        <f t="shared" ref="BH230:BH237" si="37">IF(N230="zníž. prenesená",J230,0)</f>
        <v>0</v>
      </c>
      <c r="BI230" s="102">
        <f t="shared" ref="BI230:BI237" si="38">IF(N230="nulová",J230,0)</f>
        <v>0</v>
      </c>
      <c r="BJ230" s="10" t="s">
        <v>85</v>
      </c>
      <c r="BK230" s="102">
        <f t="shared" ref="BK230:BK237" si="39">ROUND(I230*H230,2)</f>
        <v>0</v>
      </c>
      <c r="BL230" s="10" t="s">
        <v>84</v>
      </c>
      <c r="BM230" s="101" t="s">
        <v>273</v>
      </c>
    </row>
    <row r="231" spans="2:65" s="1" customFormat="1" ht="21.75" customHeight="1" x14ac:dyDescent="0.2">
      <c r="B231" s="88"/>
      <c r="C231" s="124" t="s">
        <v>179</v>
      </c>
      <c r="D231" s="124" t="s">
        <v>101</v>
      </c>
      <c r="E231" s="125" t="s">
        <v>205</v>
      </c>
      <c r="F231" s="126" t="s">
        <v>206</v>
      </c>
      <c r="G231" s="127" t="s">
        <v>193</v>
      </c>
      <c r="H231" s="128">
        <v>59</v>
      </c>
      <c r="I231" s="129"/>
      <c r="J231" s="130">
        <f t="shared" si="30"/>
        <v>0</v>
      </c>
      <c r="K231" s="131"/>
      <c r="L231" s="132"/>
      <c r="M231" s="133" t="s">
        <v>0</v>
      </c>
      <c r="N231" s="134" t="s">
        <v>29</v>
      </c>
      <c r="P231" s="99">
        <f t="shared" si="31"/>
        <v>0</v>
      </c>
      <c r="Q231" s="99">
        <v>0</v>
      </c>
      <c r="R231" s="99">
        <f t="shared" si="32"/>
        <v>0</v>
      </c>
      <c r="S231" s="99">
        <v>0</v>
      </c>
      <c r="T231" s="100">
        <f t="shared" si="33"/>
        <v>0</v>
      </c>
      <c r="AR231" s="101" t="s">
        <v>99</v>
      </c>
      <c r="AT231" s="101" t="s">
        <v>101</v>
      </c>
      <c r="AU231" s="101" t="s">
        <v>85</v>
      </c>
      <c r="AY231" s="10" t="s">
        <v>78</v>
      </c>
      <c r="BE231" s="102">
        <f t="shared" si="34"/>
        <v>0</v>
      </c>
      <c r="BF231" s="102">
        <f t="shared" si="35"/>
        <v>0</v>
      </c>
      <c r="BG231" s="102">
        <f t="shared" si="36"/>
        <v>0</v>
      </c>
      <c r="BH231" s="102">
        <f t="shared" si="37"/>
        <v>0</v>
      </c>
      <c r="BI231" s="102">
        <f t="shared" si="38"/>
        <v>0</v>
      </c>
      <c r="BJ231" s="10" t="s">
        <v>85</v>
      </c>
      <c r="BK231" s="102">
        <f t="shared" si="39"/>
        <v>0</v>
      </c>
      <c r="BL231" s="10" t="s">
        <v>84</v>
      </c>
      <c r="BM231" s="101" t="s">
        <v>276</v>
      </c>
    </row>
    <row r="232" spans="2:65" s="1" customFormat="1" ht="16.5" customHeight="1" x14ac:dyDescent="0.2">
      <c r="B232" s="88"/>
      <c r="C232" s="89" t="s">
        <v>250</v>
      </c>
      <c r="D232" s="89" t="s">
        <v>80</v>
      </c>
      <c r="E232" s="90" t="s">
        <v>208</v>
      </c>
      <c r="F232" s="91" t="s">
        <v>209</v>
      </c>
      <c r="G232" s="92" t="s">
        <v>193</v>
      </c>
      <c r="H232" s="93">
        <v>40</v>
      </c>
      <c r="I232" s="94"/>
      <c r="J232" s="95">
        <f t="shared" si="30"/>
        <v>0</v>
      </c>
      <c r="K232" s="96"/>
      <c r="L232" s="19"/>
      <c r="M232" s="97" t="s">
        <v>0</v>
      </c>
      <c r="N232" s="98" t="s">
        <v>29</v>
      </c>
      <c r="P232" s="99">
        <f t="shared" si="31"/>
        <v>0</v>
      </c>
      <c r="Q232" s="99">
        <v>0</v>
      </c>
      <c r="R232" s="99">
        <f t="shared" si="32"/>
        <v>0</v>
      </c>
      <c r="S232" s="99">
        <v>0</v>
      </c>
      <c r="T232" s="100">
        <f t="shared" si="33"/>
        <v>0</v>
      </c>
      <c r="AR232" s="101" t="s">
        <v>84</v>
      </c>
      <c r="AT232" s="101" t="s">
        <v>80</v>
      </c>
      <c r="AU232" s="101" t="s">
        <v>85</v>
      </c>
      <c r="AY232" s="10" t="s">
        <v>78</v>
      </c>
      <c r="BE232" s="102">
        <f t="shared" si="34"/>
        <v>0</v>
      </c>
      <c r="BF232" s="102">
        <f t="shared" si="35"/>
        <v>0</v>
      </c>
      <c r="BG232" s="102">
        <f t="shared" si="36"/>
        <v>0</v>
      </c>
      <c r="BH232" s="102">
        <f t="shared" si="37"/>
        <v>0</v>
      </c>
      <c r="BI232" s="102">
        <f t="shared" si="38"/>
        <v>0</v>
      </c>
      <c r="BJ232" s="10" t="s">
        <v>85</v>
      </c>
      <c r="BK232" s="102">
        <f t="shared" si="39"/>
        <v>0</v>
      </c>
      <c r="BL232" s="10" t="s">
        <v>84</v>
      </c>
      <c r="BM232" s="101" t="s">
        <v>280</v>
      </c>
    </row>
    <row r="233" spans="2:65" s="1" customFormat="1" ht="16.5" customHeight="1" x14ac:dyDescent="0.2">
      <c r="B233" s="88"/>
      <c r="C233" s="89" t="s">
        <v>181</v>
      </c>
      <c r="D233" s="89" t="s">
        <v>80</v>
      </c>
      <c r="E233" s="90" t="s">
        <v>212</v>
      </c>
      <c r="F233" s="91" t="s">
        <v>213</v>
      </c>
      <c r="G233" s="92" t="s">
        <v>193</v>
      </c>
      <c r="H233" s="93">
        <v>2</v>
      </c>
      <c r="I233" s="94"/>
      <c r="J233" s="95">
        <f t="shared" si="30"/>
        <v>0</v>
      </c>
      <c r="K233" s="96"/>
      <c r="L233" s="19"/>
      <c r="M233" s="97" t="s">
        <v>0</v>
      </c>
      <c r="N233" s="98" t="s">
        <v>29</v>
      </c>
      <c r="P233" s="99">
        <f t="shared" si="31"/>
        <v>0</v>
      </c>
      <c r="Q233" s="99">
        <v>0</v>
      </c>
      <c r="R233" s="99">
        <f t="shared" si="32"/>
        <v>0</v>
      </c>
      <c r="S233" s="99">
        <v>0</v>
      </c>
      <c r="T233" s="100">
        <f t="shared" si="33"/>
        <v>0</v>
      </c>
      <c r="AR233" s="101" t="s">
        <v>84</v>
      </c>
      <c r="AT233" s="101" t="s">
        <v>80</v>
      </c>
      <c r="AU233" s="101" t="s">
        <v>85</v>
      </c>
      <c r="AY233" s="10" t="s">
        <v>78</v>
      </c>
      <c r="BE233" s="102">
        <f t="shared" si="34"/>
        <v>0</v>
      </c>
      <c r="BF233" s="102">
        <f t="shared" si="35"/>
        <v>0</v>
      </c>
      <c r="BG233" s="102">
        <f t="shared" si="36"/>
        <v>0</v>
      </c>
      <c r="BH233" s="102">
        <f t="shared" si="37"/>
        <v>0</v>
      </c>
      <c r="BI233" s="102">
        <f t="shared" si="38"/>
        <v>0</v>
      </c>
      <c r="BJ233" s="10" t="s">
        <v>85</v>
      </c>
      <c r="BK233" s="102">
        <f t="shared" si="39"/>
        <v>0</v>
      </c>
      <c r="BL233" s="10" t="s">
        <v>84</v>
      </c>
      <c r="BM233" s="101" t="s">
        <v>345</v>
      </c>
    </row>
    <row r="234" spans="2:65" s="1" customFormat="1" ht="24.15" customHeight="1" x14ac:dyDescent="0.2">
      <c r="B234" s="88"/>
      <c r="C234" s="89" t="s">
        <v>253</v>
      </c>
      <c r="D234" s="89" t="s">
        <v>80</v>
      </c>
      <c r="E234" s="90" t="s">
        <v>346</v>
      </c>
      <c r="F234" s="91" t="s">
        <v>347</v>
      </c>
      <c r="G234" s="92" t="s">
        <v>126</v>
      </c>
      <c r="H234" s="93">
        <v>64</v>
      </c>
      <c r="I234" s="94"/>
      <c r="J234" s="95">
        <f t="shared" si="30"/>
        <v>0</v>
      </c>
      <c r="K234" s="96"/>
      <c r="L234" s="19"/>
      <c r="M234" s="97" t="s">
        <v>0</v>
      </c>
      <c r="N234" s="98" t="s">
        <v>29</v>
      </c>
      <c r="P234" s="99">
        <f t="shared" si="31"/>
        <v>0</v>
      </c>
      <c r="Q234" s="99">
        <v>0.112543</v>
      </c>
      <c r="R234" s="99">
        <f t="shared" si="32"/>
        <v>7.2027520000000003</v>
      </c>
      <c r="S234" s="99">
        <v>0</v>
      </c>
      <c r="T234" s="100">
        <f t="shared" si="33"/>
        <v>0</v>
      </c>
      <c r="AR234" s="101" t="s">
        <v>84</v>
      </c>
      <c r="AT234" s="101" t="s">
        <v>80</v>
      </c>
      <c r="AU234" s="101" t="s">
        <v>85</v>
      </c>
      <c r="AY234" s="10" t="s">
        <v>78</v>
      </c>
      <c r="BE234" s="102">
        <f t="shared" si="34"/>
        <v>0</v>
      </c>
      <c r="BF234" s="102">
        <f t="shared" si="35"/>
        <v>0</v>
      </c>
      <c r="BG234" s="102">
        <f t="shared" si="36"/>
        <v>0</v>
      </c>
      <c r="BH234" s="102">
        <f t="shared" si="37"/>
        <v>0</v>
      </c>
      <c r="BI234" s="102">
        <f t="shared" si="38"/>
        <v>0</v>
      </c>
      <c r="BJ234" s="10" t="s">
        <v>85</v>
      </c>
      <c r="BK234" s="102">
        <f t="shared" si="39"/>
        <v>0</v>
      </c>
      <c r="BL234" s="10" t="s">
        <v>84</v>
      </c>
      <c r="BM234" s="101" t="s">
        <v>348</v>
      </c>
    </row>
    <row r="235" spans="2:65" s="1" customFormat="1" ht="21.75" customHeight="1" x14ac:dyDescent="0.2">
      <c r="B235" s="88"/>
      <c r="C235" s="124" t="s">
        <v>184</v>
      </c>
      <c r="D235" s="124" t="s">
        <v>101</v>
      </c>
      <c r="E235" s="125" t="s">
        <v>349</v>
      </c>
      <c r="F235" s="126" t="s">
        <v>350</v>
      </c>
      <c r="G235" s="127" t="s">
        <v>193</v>
      </c>
      <c r="H235" s="128">
        <v>64</v>
      </c>
      <c r="I235" s="129"/>
      <c r="J235" s="130">
        <f t="shared" si="30"/>
        <v>0</v>
      </c>
      <c r="K235" s="131"/>
      <c r="L235" s="132"/>
      <c r="M235" s="133" t="s">
        <v>0</v>
      </c>
      <c r="N235" s="134" t="s">
        <v>29</v>
      </c>
      <c r="P235" s="99">
        <f t="shared" si="31"/>
        <v>0</v>
      </c>
      <c r="Q235" s="99">
        <v>1.7999999999999999E-2</v>
      </c>
      <c r="R235" s="99">
        <f t="shared" si="32"/>
        <v>1.1519999999999999</v>
      </c>
      <c r="S235" s="99">
        <v>0</v>
      </c>
      <c r="T235" s="100">
        <f t="shared" si="33"/>
        <v>0</v>
      </c>
      <c r="AR235" s="101" t="s">
        <v>99</v>
      </c>
      <c r="AT235" s="101" t="s">
        <v>101</v>
      </c>
      <c r="AU235" s="101" t="s">
        <v>85</v>
      </c>
      <c r="AY235" s="10" t="s">
        <v>78</v>
      </c>
      <c r="BE235" s="102">
        <f t="shared" si="34"/>
        <v>0</v>
      </c>
      <c r="BF235" s="102">
        <f t="shared" si="35"/>
        <v>0</v>
      </c>
      <c r="BG235" s="102">
        <f t="shared" si="36"/>
        <v>0</v>
      </c>
      <c r="BH235" s="102">
        <f t="shared" si="37"/>
        <v>0</v>
      </c>
      <c r="BI235" s="102">
        <f t="shared" si="38"/>
        <v>0</v>
      </c>
      <c r="BJ235" s="10" t="s">
        <v>85</v>
      </c>
      <c r="BK235" s="102">
        <f t="shared" si="39"/>
        <v>0</v>
      </c>
      <c r="BL235" s="10" t="s">
        <v>84</v>
      </c>
      <c r="BM235" s="101" t="s">
        <v>351</v>
      </c>
    </row>
    <row r="236" spans="2:65" s="1" customFormat="1" ht="24.15" customHeight="1" x14ac:dyDescent="0.2">
      <c r="B236" s="88"/>
      <c r="C236" s="124" t="s">
        <v>259</v>
      </c>
      <c r="D236" s="124" t="s">
        <v>101</v>
      </c>
      <c r="E236" s="125" t="s">
        <v>352</v>
      </c>
      <c r="F236" s="126" t="s">
        <v>353</v>
      </c>
      <c r="G236" s="127" t="s">
        <v>95</v>
      </c>
      <c r="H236" s="128">
        <v>37661.800000000003</v>
      </c>
      <c r="I236" s="129"/>
      <c r="J236" s="130">
        <f t="shared" si="30"/>
        <v>0</v>
      </c>
      <c r="K236" s="131"/>
      <c r="L236" s="132"/>
      <c r="M236" s="133" t="s">
        <v>0</v>
      </c>
      <c r="N236" s="134" t="s">
        <v>29</v>
      </c>
      <c r="P236" s="99">
        <f t="shared" si="31"/>
        <v>0</v>
      </c>
      <c r="Q236" s="99">
        <v>0</v>
      </c>
      <c r="R236" s="99">
        <f t="shared" si="32"/>
        <v>0</v>
      </c>
      <c r="S236" s="99">
        <v>0</v>
      </c>
      <c r="T236" s="100">
        <f t="shared" si="33"/>
        <v>0</v>
      </c>
      <c r="AR236" s="101" t="s">
        <v>99</v>
      </c>
      <c r="AT236" s="101" t="s">
        <v>101</v>
      </c>
      <c r="AU236" s="101" t="s">
        <v>85</v>
      </c>
      <c r="AY236" s="10" t="s">
        <v>78</v>
      </c>
      <c r="BE236" s="102">
        <f t="shared" si="34"/>
        <v>0</v>
      </c>
      <c r="BF236" s="102">
        <f t="shared" si="35"/>
        <v>0</v>
      </c>
      <c r="BG236" s="102">
        <f t="shared" si="36"/>
        <v>0</v>
      </c>
      <c r="BH236" s="102">
        <f t="shared" si="37"/>
        <v>0</v>
      </c>
      <c r="BI236" s="102">
        <f t="shared" si="38"/>
        <v>0</v>
      </c>
      <c r="BJ236" s="10" t="s">
        <v>85</v>
      </c>
      <c r="BK236" s="102">
        <f t="shared" si="39"/>
        <v>0</v>
      </c>
      <c r="BL236" s="10" t="s">
        <v>84</v>
      </c>
      <c r="BM236" s="101" t="s">
        <v>354</v>
      </c>
    </row>
    <row r="237" spans="2:65" s="1" customFormat="1" ht="37.75" customHeight="1" x14ac:dyDescent="0.2">
      <c r="B237" s="88"/>
      <c r="C237" s="89" t="s">
        <v>188</v>
      </c>
      <c r="D237" s="89" t="s">
        <v>80</v>
      </c>
      <c r="E237" s="90" t="s">
        <v>355</v>
      </c>
      <c r="F237" s="91" t="s">
        <v>356</v>
      </c>
      <c r="G237" s="92" t="s">
        <v>126</v>
      </c>
      <c r="H237" s="93">
        <v>145</v>
      </c>
      <c r="I237" s="94"/>
      <c r="J237" s="95">
        <f t="shared" si="30"/>
        <v>0</v>
      </c>
      <c r="K237" s="96"/>
      <c r="L237" s="19"/>
      <c r="M237" s="97" t="s">
        <v>0</v>
      </c>
      <c r="N237" s="98" t="s">
        <v>29</v>
      </c>
      <c r="P237" s="99">
        <f t="shared" si="31"/>
        <v>0</v>
      </c>
      <c r="Q237" s="99">
        <v>0.158270352</v>
      </c>
      <c r="R237" s="99">
        <f t="shared" si="32"/>
        <v>22.949201040000002</v>
      </c>
      <c r="S237" s="99">
        <v>0</v>
      </c>
      <c r="T237" s="100">
        <f t="shared" si="33"/>
        <v>0</v>
      </c>
      <c r="AR237" s="101" t="s">
        <v>84</v>
      </c>
      <c r="AT237" s="101" t="s">
        <v>80</v>
      </c>
      <c r="AU237" s="101" t="s">
        <v>85</v>
      </c>
      <c r="AY237" s="10" t="s">
        <v>78</v>
      </c>
      <c r="BE237" s="102">
        <f t="shared" si="34"/>
        <v>0</v>
      </c>
      <c r="BF237" s="102">
        <f t="shared" si="35"/>
        <v>0</v>
      </c>
      <c r="BG237" s="102">
        <f t="shared" si="36"/>
        <v>0</v>
      </c>
      <c r="BH237" s="102">
        <f t="shared" si="37"/>
        <v>0</v>
      </c>
      <c r="BI237" s="102">
        <f t="shared" si="38"/>
        <v>0</v>
      </c>
      <c r="BJ237" s="10" t="s">
        <v>85</v>
      </c>
      <c r="BK237" s="102">
        <f t="shared" si="39"/>
        <v>0</v>
      </c>
      <c r="BL237" s="10" t="s">
        <v>84</v>
      </c>
      <c r="BM237" s="101" t="s">
        <v>357</v>
      </c>
    </row>
    <row r="238" spans="2:65" s="8" customFormat="1" ht="20" x14ac:dyDescent="0.2">
      <c r="B238" s="110"/>
      <c r="D238" s="104" t="s">
        <v>86</v>
      </c>
      <c r="E238" s="111" t="s">
        <v>0</v>
      </c>
      <c r="F238" s="112" t="s">
        <v>358</v>
      </c>
      <c r="H238" s="113">
        <v>145</v>
      </c>
      <c r="I238" s="114"/>
      <c r="L238" s="110"/>
      <c r="M238" s="115"/>
      <c r="T238" s="116"/>
      <c r="AT238" s="111" t="s">
        <v>86</v>
      </c>
      <c r="AU238" s="111" t="s">
        <v>85</v>
      </c>
      <c r="AV238" s="8" t="s">
        <v>85</v>
      </c>
      <c r="AW238" s="8" t="s">
        <v>19</v>
      </c>
      <c r="AX238" s="8" t="s">
        <v>46</v>
      </c>
      <c r="AY238" s="111" t="s">
        <v>78</v>
      </c>
    </row>
    <row r="239" spans="2:65" s="8" customFormat="1" x14ac:dyDescent="0.2">
      <c r="B239" s="110"/>
      <c r="D239" s="104" t="s">
        <v>86</v>
      </c>
      <c r="E239" s="111" t="s">
        <v>0</v>
      </c>
      <c r="F239" s="112" t="s">
        <v>359</v>
      </c>
      <c r="H239" s="113">
        <v>0</v>
      </c>
      <c r="I239" s="114"/>
      <c r="L239" s="110"/>
      <c r="M239" s="115"/>
      <c r="T239" s="116"/>
      <c r="AT239" s="111" t="s">
        <v>86</v>
      </c>
      <c r="AU239" s="111" t="s">
        <v>85</v>
      </c>
      <c r="AV239" s="8" t="s">
        <v>85</v>
      </c>
      <c r="AW239" s="8" t="s">
        <v>19</v>
      </c>
      <c r="AX239" s="8" t="s">
        <v>46</v>
      </c>
      <c r="AY239" s="111" t="s">
        <v>78</v>
      </c>
    </row>
    <row r="240" spans="2:65" s="8" customFormat="1" x14ac:dyDescent="0.2">
      <c r="B240" s="110"/>
      <c r="D240" s="104" t="s">
        <v>86</v>
      </c>
      <c r="E240" s="111" t="s">
        <v>0</v>
      </c>
      <c r="F240" s="112" t="s">
        <v>359</v>
      </c>
      <c r="H240" s="113">
        <v>0</v>
      </c>
      <c r="I240" s="114"/>
      <c r="L240" s="110"/>
      <c r="M240" s="115"/>
      <c r="T240" s="116"/>
      <c r="AT240" s="111" t="s">
        <v>86</v>
      </c>
      <c r="AU240" s="111" t="s">
        <v>85</v>
      </c>
      <c r="AV240" s="8" t="s">
        <v>85</v>
      </c>
      <c r="AW240" s="8" t="s">
        <v>19</v>
      </c>
      <c r="AX240" s="8" t="s">
        <v>46</v>
      </c>
      <c r="AY240" s="111" t="s">
        <v>78</v>
      </c>
    </row>
    <row r="241" spans="2:65" s="8" customFormat="1" x14ac:dyDescent="0.2">
      <c r="B241" s="110"/>
      <c r="D241" s="104" t="s">
        <v>86</v>
      </c>
      <c r="E241" s="111" t="s">
        <v>0</v>
      </c>
      <c r="F241" s="112" t="s">
        <v>359</v>
      </c>
      <c r="H241" s="113">
        <v>0</v>
      </c>
      <c r="I241" s="114"/>
      <c r="L241" s="110"/>
      <c r="M241" s="115"/>
      <c r="T241" s="116"/>
      <c r="AT241" s="111" t="s">
        <v>86</v>
      </c>
      <c r="AU241" s="111" t="s">
        <v>85</v>
      </c>
      <c r="AV241" s="8" t="s">
        <v>85</v>
      </c>
      <c r="AW241" s="8" t="s">
        <v>19</v>
      </c>
      <c r="AX241" s="8" t="s">
        <v>46</v>
      </c>
      <c r="AY241" s="111" t="s">
        <v>78</v>
      </c>
    </row>
    <row r="242" spans="2:65" s="8" customFormat="1" x14ac:dyDescent="0.2">
      <c r="B242" s="110"/>
      <c r="D242" s="104" t="s">
        <v>86</v>
      </c>
      <c r="E242" s="111" t="s">
        <v>0</v>
      </c>
      <c r="F242" s="112" t="s">
        <v>359</v>
      </c>
      <c r="H242" s="113">
        <v>0</v>
      </c>
      <c r="I242" s="114"/>
      <c r="L242" s="110"/>
      <c r="M242" s="115"/>
      <c r="T242" s="116"/>
      <c r="AT242" s="111" t="s">
        <v>86</v>
      </c>
      <c r="AU242" s="111" t="s">
        <v>85</v>
      </c>
      <c r="AV242" s="8" t="s">
        <v>85</v>
      </c>
      <c r="AW242" s="8" t="s">
        <v>19</v>
      </c>
      <c r="AX242" s="8" t="s">
        <v>46</v>
      </c>
      <c r="AY242" s="111" t="s">
        <v>78</v>
      </c>
    </row>
    <row r="243" spans="2:65" s="8" customFormat="1" x14ac:dyDescent="0.2">
      <c r="B243" s="110"/>
      <c r="D243" s="104" t="s">
        <v>86</v>
      </c>
      <c r="E243" s="111" t="s">
        <v>0</v>
      </c>
      <c r="F243" s="112" t="s">
        <v>359</v>
      </c>
      <c r="H243" s="113">
        <v>0</v>
      </c>
      <c r="I243" s="114"/>
      <c r="L243" s="110"/>
      <c r="M243" s="115"/>
      <c r="T243" s="116"/>
      <c r="AT243" s="111" t="s">
        <v>86</v>
      </c>
      <c r="AU243" s="111" t="s">
        <v>85</v>
      </c>
      <c r="AV243" s="8" t="s">
        <v>85</v>
      </c>
      <c r="AW243" s="8" t="s">
        <v>19</v>
      </c>
      <c r="AX243" s="8" t="s">
        <v>46</v>
      </c>
      <c r="AY243" s="111" t="s">
        <v>78</v>
      </c>
    </row>
    <row r="244" spans="2:65" s="8" customFormat="1" x14ac:dyDescent="0.2">
      <c r="B244" s="110"/>
      <c r="D244" s="104" t="s">
        <v>86</v>
      </c>
      <c r="E244" s="111" t="s">
        <v>0</v>
      </c>
      <c r="F244" s="112" t="s">
        <v>359</v>
      </c>
      <c r="H244" s="113">
        <v>0</v>
      </c>
      <c r="I244" s="114"/>
      <c r="L244" s="110"/>
      <c r="M244" s="115"/>
      <c r="T244" s="116"/>
      <c r="AT244" s="111" t="s">
        <v>86</v>
      </c>
      <c r="AU244" s="111" t="s">
        <v>85</v>
      </c>
      <c r="AV244" s="8" t="s">
        <v>85</v>
      </c>
      <c r="AW244" s="8" t="s">
        <v>19</v>
      </c>
      <c r="AX244" s="8" t="s">
        <v>46</v>
      </c>
      <c r="AY244" s="111" t="s">
        <v>78</v>
      </c>
    </row>
    <row r="245" spans="2:65" s="8" customFormat="1" x14ac:dyDescent="0.2">
      <c r="B245" s="110"/>
      <c r="D245" s="104" t="s">
        <v>86</v>
      </c>
      <c r="E245" s="111" t="s">
        <v>0</v>
      </c>
      <c r="F245" s="112" t="s">
        <v>359</v>
      </c>
      <c r="H245" s="113">
        <v>0</v>
      </c>
      <c r="I245" s="114"/>
      <c r="L245" s="110"/>
      <c r="M245" s="115"/>
      <c r="T245" s="116"/>
      <c r="AT245" s="111" t="s">
        <v>86</v>
      </c>
      <c r="AU245" s="111" t="s">
        <v>85</v>
      </c>
      <c r="AV245" s="8" t="s">
        <v>85</v>
      </c>
      <c r="AW245" s="8" t="s">
        <v>19</v>
      </c>
      <c r="AX245" s="8" t="s">
        <v>46</v>
      </c>
      <c r="AY245" s="111" t="s">
        <v>78</v>
      </c>
    </row>
    <row r="246" spans="2:65" s="8" customFormat="1" x14ac:dyDescent="0.2">
      <c r="B246" s="110"/>
      <c r="D246" s="104" t="s">
        <v>86</v>
      </c>
      <c r="E246" s="111" t="s">
        <v>0</v>
      </c>
      <c r="F246" s="112" t="s">
        <v>359</v>
      </c>
      <c r="H246" s="113">
        <v>0</v>
      </c>
      <c r="I246" s="114"/>
      <c r="L246" s="110"/>
      <c r="M246" s="115"/>
      <c r="T246" s="116"/>
      <c r="AT246" s="111" t="s">
        <v>86</v>
      </c>
      <c r="AU246" s="111" t="s">
        <v>85</v>
      </c>
      <c r="AV246" s="8" t="s">
        <v>85</v>
      </c>
      <c r="AW246" s="8" t="s">
        <v>19</v>
      </c>
      <c r="AX246" s="8" t="s">
        <v>46</v>
      </c>
      <c r="AY246" s="111" t="s">
        <v>78</v>
      </c>
    </row>
    <row r="247" spans="2:65" s="8" customFormat="1" x14ac:dyDescent="0.2">
      <c r="B247" s="110"/>
      <c r="D247" s="104" t="s">
        <v>86</v>
      </c>
      <c r="E247" s="111" t="s">
        <v>0</v>
      </c>
      <c r="F247" s="112" t="s">
        <v>359</v>
      </c>
      <c r="H247" s="113">
        <v>0</v>
      </c>
      <c r="I247" s="114"/>
      <c r="L247" s="110"/>
      <c r="M247" s="115"/>
      <c r="T247" s="116"/>
      <c r="AT247" s="111" t="s">
        <v>86</v>
      </c>
      <c r="AU247" s="111" t="s">
        <v>85</v>
      </c>
      <c r="AV247" s="8" t="s">
        <v>85</v>
      </c>
      <c r="AW247" s="8" t="s">
        <v>19</v>
      </c>
      <c r="AX247" s="8" t="s">
        <v>46</v>
      </c>
      <c r="AY247" s="111" t="s">
        <v>78</v>
      </c>
    </row>
    <row r="248" spans="2:65" s="8" customFormat="1" x14ac:dyDescent="0.2">
      <c r="B248" s="110"/>
      <c r="D248" s="104" t="s">
        <v>86</v>
      </c>
      <c r="E248" s="111" t="s">
        <v>0</v>
      </c>
      <c r="F248" s="112" t="s">
        <v>359</v>
      </c>
      <c r="H248" s="113">
        <v>0</v>
      </c>
      <c r="I248" s="114"/>
      <c r="L248" s="110"/>
      <c r="M248" s="115"/>
      <c r="T248" s="116"/>
      <c r="AT248" s="111" t="s">
        <v>86</v>
      </c>
      <c r="AU248" s="111" t="s">
        <v>85</v>
      </c>
      <c r="AV248" s="8" t="s">
        <v>85</v>
      </c>
      <c r="AW248" s="8" t="s">
        <v>19</v>
      </c>
      <c r="AX248" s="8" t="s">
        <v>46</v>
      </c>
      <c r="AY248" s="111" t="s">
        <v>78</v>
      </c>
    </row>
    <row r="249" spans="2:65" s="8" customFormat="1" x14ac:dyDescent="0.2">
      <c r="B249" s="110"/>
      <c r="D249" s="104" t="s">
        <v>86</v>
      </c>
      <c r="E249" s="111" t="s">
        <v>0</v>
      </c>
      <c r="F249" s="112" t="s">
        <v>359</v>
      </c>
      <c r="H249" s="113">
        <v>0</v>
      </c>
      <c r="I249" s="114"/>
      <c r="L249" s="110"/>
      <c r="M249" s="115"/>
      <c r="T249" s="116"/>
      <c r="AT249" s="111" t="s">
        <v>86</v>
      </c>
      <c r="AU249" s="111" t="s">
        <v>85</v>
      </c>
      <c r="AV249" s="8" t="s">
        <v>85</v>
      </c>
      <c r="AW249" s="8" t="s">
        <v>19</v>
      </c>
      <c r="AX249" s="8" t="s">
        <v>46</v>
      </c>
      <c r="AY249" s="111" t="s">
        <v>78</v>
      </c>
    </row>
    <row r="250" spans="2:65" s="9" customFormat="1" x14ac:dyDescent="0.2">
      <c r="B250" s="117"/>
      <c r="D250" s="104" t="s">
        <v>86</v>
      </c>
      <c r="E250" s="118" t="s">
        <v>0</v>
      </c>
      <c r="F250" s="119" t="s">
        <v>88</v>
      </c>
      <c r="H250" s="120">
        <v>145</v>
      </c>
      <c r="I250" s="121"/>
      <c r="L250" s="117"/>
      <c r="M250" s="122"/>
      <c r="T250" s="123"/>
      <c r="AT250" s="118" t="s">
        <v>86</v>
      </c>
      <c r="AU250" s="118" t="s">
        <v>85</v>
      </c>
      <c r="AV250" s="9" t="s">
        <v>84</v>
      </c>
      <c r="AW250" s="9" t="s">
        <v>19</v>
      </c>
      <c r="AX250" s="9" t="s">
        <v>47</v>
      </c>
      <c r="AY250" s="118" t="s">
        <v>78</v>
      </c>
    </row>
    <row r="251" spans="2:65" s="1" customFormat="1" ht="16.5" customHeight="1" x14ac:dyDescent="0.2">
      <c r="B251" s="88"/>
      <c r="C251" s="124" t="s">
        <v>268</v>
      </c>
      <c r="D251" s="124" t="s">
        <v>101</v>
      </c>
      <c r="E251" s="125" t="s">
        <v>360</v>
      </c>
      <c r="F251" s="126" t="s">
        <v>361</v>
      </c>
      <c r="G251" s="127" t="s">
        <v>126</v>
      </c>
      <c r="H251" s="128">
        <v>145</v>
      </c>
      <c r="I251" s="129"/>
      <c r="J251" s="130">
        <f>ROUND(I251*H251,2)</f>
        <v>0</v>
      </c>
      <c r="K251" s="131"/>
      <c r="L251" s="132"/>
      <c r="M251" s="133" t="s">
        <v>0</v>
      </c>
      <c r="N251" s="134" t="s">
        <v>29</v>
      </c>
      <c r="P251" s="99">
        <f>O251*H251</f>
        <v>0</v>
      </c>
      <c r="Q251" s="99">
        <v>0</v>
      </c>
      <c r="R251" s="99">
        <f>Q251*H251</f>
        <v>0</v>
      </c>
      <c r="S251" s="99">
        <v>0</v>
      </c>
      <c r="T251" s="100">
        <f>S251*H251</f>
        <v>0</v>
      </c>
      <c r="AR251" s="101" t="s">
        <v>99</v>
      </c>
      <c r="AT251" s="101" t="s">
        <v>101</v>
      </c>
      <c r="AU251" s="101" t="s">
        <v>85</v>
      </c>
      <c r="AY251" s="10" t="s">
        <v>78</v>
      </c>
      <c r="BE251" s="102">
        <f>IF(N251="základná",J251,0)</f>
        <v>0</v>
      </c>
      <c r="BF251" s="102">
        <f>IF(N251="znížená",J251,0)</f>
        <v>0</v>
      </c>
      <c r="BG251" s="102">
        <f>IF(N251="zákl. prenesená",J251,0)</f>
        <v>0</v>
      </c>
      <c r="BH251" s="102">
        <f>IF(N251="zníž. prenesená",J251,0)</f>
        <v>0</v>
      </c>
      <c r="BI251" s="102">
        <f>IF(N251="nulová",J251,0)</f>
        <v>0</v>
      </c>
      <c r="BJ251" s="10" t="s">
        <v>85</v>
      </c>
      <c r="BK251" s="102">
        <f>ROUND(I251*H251,2)</f>
        <v>0</v>
      </c>
      <c r="BL251" s="10" t="s">
        <v>84</v>
      </c>
      <c r="BM251" s="101" t="s">
        <v>362</v>
      </c>
    </row>
    <row r="252" spans="2:65" s="1" customFormat="1" ht="33" customHeight="1" x14ac:dyDescent="0.2">
      <c r="B252" s="88"/>
      <c r="C252" s="89" t="s">
        <v>189</v>
      </c>
      <c r="D252" s="89" t="s">
        <v>80</v>
      </c>
      <c r="E252" s="90" t="s">
        <v>215</v>
      </c>
      <c r="F252" s="91" t="s">
        <v>216</v>
      </c>
      <c r="G252" s="92" t="s">
        <v>126</v>
      </c>
      <c r="H252" s="93">
        <v>5102</v>
      </c>
      <c r="I252" s="94"/>
      <c r="J252" s="95">
        <f>ROUND(I252*H252,2)</f>
        <v>0</v>
      </c>
      <c r="K252" s="96"/>
      <c r="L252" s="19"/>
      <c r="M252" s="97" t="s">
        <v>0</v>
      </c>
      <c r="N252" s="98" t="s">
        <v>29</v>
      </c>
      <c r="P252" s="99">
        <f>O252*H252</f>
        <v>0</v>
      </c>
      <c r="Q252" s="99">
        <v>0.15223175999999999</v>
      </c>
      <c r="R252" s="99">
        <f>Q252*H252</f>
        <v>776.68643952000002</v>
      </c>
      <c r="S252" s="99">
        <v>0</v>
      </c>
      <c r="T252" s="100">
        <f>S252*H252</f>
        <v>0</v>
      </c>
      <c r="AR252" s="101" t="s">
        <v>84</v>
      </c>
      <c r="AT252" s="101" t="s">
        <v>80</v>
      </c>
      <c r="AU252" s="101" t="s">
        <v>85</v>
      </c>
      <c r="AY252" s="10" t="s">
        <v>78</v>
      </c>
      <c r="BE252" s="102">
        <f>IF(N252="základná",J252,0)</f>
        <v>0</v>
      </c>
      <c r="BF252" s="102">
        <f>IF(N252="znížená",J252,0)</f>
        <v>0</v>
      </c>
      <c r="BG252" s="102">
        <f>IF(N252="zákl. prenesená",J252,0)</f>
        <v>0</v>
      </c>
      <c r="BH252" s="102">
        <f>IF(N252="zníž. prenesená",J252,0)</f>
        <v>0</v>
      </c>
      <c r="BI252" s="102">
        <f>IF(N252="nulová",J252,0)</f>
        <v>0</v>
      </c>
      <c r="BJ252" s="10" t="s">
        <v>85</v>
      </c>
      <c r="BK252" s="102">
        <f>ROUND(I252*H252,2)</f>
        <v>0</v>
      </c>
      <c r="BL252" s="10" t="s">
        <v>84</v>
      </c>
      <c r="BM252" s="101" t="s">
        <v>363</v>
      </c>
    </row>
    <row r="253" spans="2:65" s="1" customFormat="1" ht="16.5" customHeight="1" x14ac:dyDescent="0.2">
      <c r="B253" s="88"/>
      <c r="C253" s="124" t="s">
        <v>277</v>
      </c>
      <c r="D253" s="124" t="s">
        <v>101</v>
      </c>
      <c r="E253" s="125" t="s">
        <v>219</v>
      </c>
      <c r="F253" s="126" t="s">
        <v>220</v>
      </c>
      <c r="G253" s="127" t="s">
        <v>193</v>
      </c>
      <c r="H253" s="128">
        <v>5255</v>
      </c>
      <c r="I253" s="129"/>
      <c r="J253" s="130">
        <f>ROUND(I253*H253,2)</f>
        <v>0</v>
      </c>
      <c r="K253" s="131"/>
      <c r="L253" s="132"/>
      <c r="M253" s="133" t="s">
        <v>0</v>
      </c>
      <c r="N253" s="134" t="s">
        <v>29</v>
      </c>
      <c r="P253" s="99">
        <f>O253*H253</f>
        <v>0</v>
      </c>
      <c r="Q253" s="99">
        <v>0</v>
      </c>
      <c r="R253" s="99">
        <f>Q253*H253</f>
        <v>0</v>
      </c>
      <c r="S253" s="99">
        <v>0</v>
      </c>
      <c r="T253" s="100">
        <f>S253*H253</f>
        <v>0</v>
      </c>
      <c r="AR253" s="101" t="s">
        <v>99</v>
      </c>
      <c r="AT253" s="101" t="s">
        <v>101</v>
      </c>
      <c r="AU253" s="101" t="s">
        <v>85</v>
      </c>
      <c r="AY253" s="10" t="s">
        <v>78</v>
      </c>
      <c r="BE253" s="102">
        <f>IF(N253="základná",J253,0)</f>
        <v>0</v>
      </c>
      <c r="BF253" s="102">
        <f>IF(N253="znížená",J253,0)</f>
        <v>0</v>
      </c>
      <c r="BG253" s="102">
        <f>IF(N253="zákl. prenesená",J253,0)</f>
        <v>0</v>
      </c>
      <c r="BH253" s="102">
        <f>IF(N253="zníž. prenesená",J253,0)</f>
        <v>0</v>
      </c>
      <c r="BI253" s="102">
        <f>IF(N253="nulová",J253,0)</f>
        <v>0</v>
      </c>
      <c r="BJ253" s="10" t="s">
        <v>85</v>
      </c>
      <c r="BK253" s="102">
        <f>ROUND(I253*H253,2)</f>
        <v>0</v>
      </c>
      <c r="BL253" s="10" t="s">
        <v>84</v>
      </c>
      <c r="BM253" s="101" t="s">
        <v>364</v>
      </c>
    </row>
    <row r="254" spans="2:65" s="8" customFormat="1" x14ac:dyDescent="0.2">
      <c r="B254" s="110"/>
      <c r="D254" s="104" t="s">
        <v>86</v>
      </c>
      <c r="E254" s="111" t="s">
        <v>0</v>
      </c>
      <c r="F254" s="112" t="s">
        <v>365</v>
      </c>
      <c r="H254" s="113">
        <v>5102</v>
      </c>
      <c r="I254" s="114"/>
      <c r="L254" s="110"/>
      <c r="M254" s="115"/>
      <c r="T254" s="116"/>
      <c r="AT254" s="111" t="s">
        <v>86</v>
      </c>
      <c r="AU254" s="111" t="s">
        <v>85</v>
      </c>
      <c r="AV254" s="8" t="s">
        <v>85</v>
      </c>
      <c r="AW254" s="8" t="s">
        <v>19</v>
      </c>
      <c r="AX254" s="8" t="s">
        <v>46</v>
      </c>
      <c r="AY254" s="111" t="s">
        <v>78</v>
      </c>
    </row>
    <row r="255" spans="2:65" s="8" customFormat="1" x14ac:dyDescent="0.2">
      <c r="B255" s="110"/>
      <c r="D255" s="104" t="s">
        <v>86</v>
      </c>
      <c r="E255" s="111" t="s">
        <v>0</v>
      </c>
      <c r="F255" s="112" t="s">
        <v>366</v>
      </c>
      <c r="H255" s="113">
        <v>153</v>
      </c>
      <c r="I255" s="114"/>
      <c r="L255" s="110"/>
      <c r="M255" s="115"/>
      <c r="T255" s="116"/>
      <c r="AT255" s="111" t="s">
        <v>86</v>
      </c>
      <c r="AU255" s="111" t="s">
        <v>85</v>
      </c>
      <c r="AV255" s="8" t="s">
        <v>85</v>
      </c>
      <c r="AW255" s="8" t="s">
        <v>19</v>
      </c>
      <c r="AX255" s="8" t="s">
        <v>46</v>
      </c>
      <c r="AY255" s="111" t="s">
        <v>78</v>
      </c>
    </row>
    <row r="256" spans="2:65" s="9" customFormat="1" x14ac:dyDescent="0.2">
      <c r="B256" s="117"/>
      <c r="D256" s="104" t="s">
        <v>86</v>
      </c>
      <c r="E256" s="118" t="s">
        <v>0</v>
      </c>
      <c r="F256" s="119" t="s">
        <v>91</v>
      </c>
      <c r="H256" s="120">
        <v>5255</v>
      </c>
      <c r="I256" s="121"/>
      <c r="L256" s="117"/>
      <c r="M256" s="122"/>
      <c r="T256" s="123"/>
      <c r="AT256" s="118" t="s">
        <v>86</v>
      </c>
      <c r="AU256" s="118" t="s">
        <v>85</v>
      </c>
      <c r="AV256" s="9" t="s">
        <v>84</v>
      </c>
      <c r="AW256" s="9" t="s">
        <v>19</v>
      </c>
      <c r="AX256" s="9" t="s">
        <v>47</v>
      </c>
      <c r="AY256" s="118" t="s">
        <v>78</v>
      </c>
    </row>
    <row r="257" spans="2:65" s="1" customFormat="1" ht="33" customHeight="1" x14ac:dyDescent="0.2">
      <c r="B257" s="88"/>
      <c r="C257" s="89" t="s">
        <v>194</v>
      </c>
      <c r="D257" s="89" t="s">
        <v>80</v>
      </c>
      <c r="E257" s="90" t="s">
        <v>225</v>
      </c>
      <c r="F257" s="91" t="s">
        <v>226</v>
      </c>
      <c r="G257" s="92" t="s">
        <v>126</v>
      </c>
      <c r="H257" s="93">
        <v>1674</v>
      </c>
      <c r="I257" s="94"/>
      <c r="J257" s="95">
        <f>ROUND(I257*H257,2)</f>
        <v>0</v>
      </c>
      <c r="K257" s="96"/>
      <c r="L257" s="19"/>
      <c r="M257" s="97" t="s">
        <v>0</v>
      </c>
      <c r="N257" s="98" t="s">
        <v>29</v>
      </c>
      <c r="P257" s="99">
        <f>O257*H257</f>
        <v>0</v>
      </c>
      <c r="Q257" s="99">
        <v>0.1258406</v>
      </c>
      <c r="R257" s="99">
        <f>Q257*H257</f>
        <v>210.6571644</v>
      </c>
      <c r="S257" s="99">
        <v>0</v>
      </c>
      <c r="T257" s="100">
        <f>S257*H257</f>
        <v>0</v>
      </c>
      <c r="AR257" s="101" t="s">
        <v>84</v>
      </c>
      <c r="AT257" s="101" t="s">
        <v>80</v>
      </c>
      <c r="AU257" s="101" t="s">
        <v>85</v>
      </c>
      <c r="AY257" s="10" t="s">
        <v>78</v>
      </c>
      <c r="BE257" s="102">
        <f>IF(N257="základná",J257,0)</f>
        <v>0</v>
      </c>
      <c r="BF257" s="102">
        <f>IF(N257="znížená",J257,0)</f>
        <v>0</v>
      </c>
      <c r="BG257" s="102">
        <f>IF(N257="zákl. prenesená",J257,0)</f>
        <v>0</v>
      </c>
      <c r="BH257" s="102">
        <f>IF(N257="zníž. prenesená",J257,0)</f>
        <v>0</v>
      </c>
      <c r="BI257" s="102">
        <f>IF(N257="nulová",J257,0)</f>
        <v>0</v>
      </c>
      <c r="BJ257" s="10" t="s">
        <v>85</v>
      </c>
      <c r="BK257" s="102">
        <f>ROUND(I257*H257,2)</f>
        <v>0</v>
      </c>
      <c r="BL257" s="10" t="s">
        <v>84</v>
      </c>
      <c r="BM257" s="101" t="s">
        <v>367</v>
      </c>
    </row>
    <row r="258" spans="2:65" s="1" customFormat="1" ht="16.5" customHeight="1" x14ac:dyDescent="0.2">
      <c r="B258" s="88"/>
      <c r="C258" s="124" t="s">
        <v>368</v>
      </c>
      <c r="D258" s="124" t="s">
        <v>101</v>
      </c>
      <c r="E258" s="125" t="s">
        <v>229</v>
      </c>
      <c r="F258" s="126" t="s">
        <v>230</v>
      </c>
      <c r="G258" s="127" t="s">
        <v>193</v>
      </c>
      <c r="H258" s="128">
        <v>1754</v>
      </c>
      <c r="I258" s="129"/>
      <c r="J258" s="130">
        <f>ROUND(I258*H258,2)</f>
        <v>0</v>
      </c>
      <c r="K258" s="131"/>
      <c r="L258" s="132"/>
      <c r="M258" s="133" t="s">
        <v>0</v>
      </c>
      <c r="N258" s="134" t="s">
        <v>29</v>
      </c>
      <c r="P258" s="99">
        <f>O258*H258</f>
        <v>0</v>
      </c>
      <c r="Q258" s="99">
        <v>0</v>
      </c>
      <c r="R258" s="99">
        <f>Q258*H258</f>
        <v>0</v>
      </c>
      <c r="S258" s="99">
        <v>0</v>
      </c>
      <c r="T258" s="100">
        <f>S258*H258</f>
        <v>0</v>
      </c>
      <c r="AR258" s="101" t="s">
        <v>99</v>
      </c>
      <c r="AT258" s="101" t="s">
        <v>101</v>
      </c>
      <c r="AU258" s="101" t="s">
        <v>85</v>
      </c>
      <c r="AY258" s="10" t="s">
        <v>78</v>
      </c>
      <c r="BE258" s="102">
        <f>IF(N258="základná",J258,0)</f>
        <v>0</v>
      </c>
      <c r="BF258" s="102">
        <f>IF(N258="znížená",J258,0)</f>
        <v>0</v>
      </c>
      <c r="BG258" s="102">
        <f>IF(N258="zákl. prenesená",J258,0)</f>
        <v>0</v>
      </c>
      <c r="BH258" s="102">
        <f>IF(N258="zníž. prenesená",J258,0)</f>
        <v>0</v>
      </c>
      <c r="BI258" s="102">
        <f>IF(N258="nulová",J258,0)</f>
        <v>0</v>
      </c>
      <c r="BJ258" s="10" t="s">
        <v>85</v>
      </c>
      <c r="BK258" s="102">
        <f>ROUND(I258*H258,2)</f>
        <v>0</v>
      </c>
      <c r="BL258" s="10" t="s">
        <v>84</v>
      </c>
      <c r="BM258" s="101" t="s">
        <v>369</v>
      </c>
    </row>
    <row r="259" spans="2:65" s="8" customFormat="1" x14ac:dyDescent="0.2">
      <c r="B259" s="110"/>
      <c r="D259" s="104" t="s">
        <v>86</v>
      </c>
      <c r="E259" s="111" t="s">
        <v>0</v>
      </c>
      <c r="F259" s="112" t="s">
        <v>370</v>
      </c>
      <c r="H259" s="113">
        <v>1674</v>
      </c>
      <c r="I259" s="114"/>
      <c r="L259" s="110"/>
      <c r="M259" s="115"/>
      <c r="T259" s="116"/>
      <c r="AT259" s="111" t="s">
        <v>86</v>
      </c>
      <c r="AU259" s="111" t="s">
        <v>85</v>
      </c>
      <c r="AV259" s="8" t="s">
        <v>85</v>
      </c>
      <c r="AW259" s="8" t="s">
        <v>19</v>
      </c>
      <c r="AX259" s="8" t="s">
        <v>46</v>
      </c>
      <c r="AY259" s="111" t="s">
        <v>78</v>
      </c>
    </row>
    <row r="260" spans="2:65" s="8" customFormat="1" x14ac:dyDescent="0.2">
      <c r="B260" s="110"/>
      <c r="D260" s="104" t="s">
        <v>86</v>
      </c>
      <c r="E260" s="111" t="s">
        <v>0</v>
      </c>
      <c r="F260" s="112" t="s">
        <v>371</v>
      </c>
      <c r="H260" s="113">
        <v>80</v>
      </c>
      <c r="I260" s="114"/>
      <c r="L260" s="110"/>
      <c r="M260" s="115"/>
      <c r="T260" s="116"/>
      <c r="AT260" s="111" t="s">
        <v>86</v>
      </c>
      <c r="AU260" s="111" t="s">
        <v>85</v>
      </c>
      <c r="AV260" s="8" t="s">
        <v>85</v>
      </c>
      <c r="AW260" s="8" t="s">
        <v>19</v>
      </c>
      <c r="AX260" s="8" t="s">
        <v>46</v>
      </c>
      <c r="AY260" s="111" t="s">
        <v>78</v>
      </c>
    </row>
    <row r="261" spans="2:65" s="9" customFormat="1" x14ac:dyDescent="0.2">
      <c r="B261" s="117"/>
      <c r="D261" s="104" t="s">
        <v>86</v>
      </c>
      <c r="E261" s="118" t="s">
        <v>0</v>
      </c>
      <c r="F261" s="119" t="s">
        <v>91</v>
      </c>
      <c r="H261" s="120">
        <v>1754</v>
      </c>
      <c r="I261" s="121"/>
      <c r="L261" s="117"/>
      <c r="M261" s="122"/>
      <c r="T261" s="123"/>
      <c r="AT261" s="118" t="s">
        <v>86</v>
      </c>
      <c r="AU261" s="118" t="s">
        <v>85</v>
      </c>
      <c r="AV261" s="9" t="s">
        <v>84</v>
      </c>
      <c r="AW261" s="9" t="s">
        <v>19</v>
      </c>
      <c r="AX261" s="9" t="s">
        <v>47</v>
      </c>
      <c r="AY261" s="118" t="s">
        <v>78</v>
      </c>
    </row>
    <row r="262" spans="2:65" s="1" customFormat="1" ht="37.75" customHeight="1" x14ac:dyDescent="0.2">
      <c r="B262" s="88"/>
      <c r="C262" s="89" t="s">
        <v>203</v>
      </c>
      <c r="D262" s="89" t="s">
        <v>80</v>
      </c>
      <c r="E262" s="90" t="s">
        <v>372</v>
      </c>
      <c r="F262" s="91" t="s">
        <v>373</v>
      </c>
      <c r="G262" s="92" t="s">
        <v>126</v>
      </c>
      <c r="H262" s="93">
        <v>1050</v>
      </c>
      <c r="I262" s="94"/>
      <c r="J262" s="95">
        <f t="shared" ref="J262:J267" si="40">ROUND(I262*H262,2)</f>
        <v>0</v>
      </c>
      <c r="K262" s="96"/>
      <c r="L262" s="19"/>
      <c r="M262" s="97" t="s">
        <v>0</v>
      </c>
      <c r="N262" s="98" t="s">
        <v>29</v>
      </c>
      <c r="P262" s="99">
        <f t="shared" ref="P262:P267" si="41">O262*H262</f>
        <v>0</v>
      </c>
      <c r="Q262" s="99">
        <v>6.9999999999999997E-7</v>
      </c>
      <c r="R262" s="99">
        <f t="shared" ref="R262:R267" si="42">Q262*H262</f>
        <v>7.3499999999999998E-4</v>
      </c>
      <c r="S262" s="99">
        <v>0</v>
      </c>
      <c r="T262" s="100">
        <f t="shared" ref="T262:T267" si="43">S262*H262</f>
        <v>0</v>
      </c>
      <c r="AR262" s="101" t="s">
        <v>84</v>
      </c>
      <c r="AT262" s="101" t="s">
        <v>80</v>
      </c>
      <c r="AU262" s="101" t="s">
        <v>85</v>
      </c>
      <c r="AY262" s="10" t="s">
        <v>78</v>
      </c>
      <c r="BE262" s="102">
        <f t="shared" ref="BE262:BE267" si="44">IF(N262="základná",J262,0)</f>
        <v>0</v>
      </c>
      <c r="BF262" s="102">
        <f t="shared" ref="BF262:BF267" si="45">IF(N262="znížená",J262,0)</f>
        <v>0</v>
      </c>
      <c r="BG262" s="102">
        <f t="shared" ref="BG262:BG267" si="46">IF(N262="zákl. prenesená",J262,0)</f>
        <v>0</v>
      </c>
      <c r="BH262" s="102">
        <f t="shared" ref="BH262:BH267" si="47">IF(N262="zníž. prenesená",J262,0)</f>
        <v>0</v>
      </c>
      <c r="BI262" s="102">
        <f t="shared" ref="BI262:BI267" si="48">IF(N262="nulová",J262,0)</f>
        <v>0</v>
      </c>
      <c r="BJ262" s="10" t="s">
        <v>85</v>
      </c>
      <c r="BK262" s="102">
        <f t="shared" ref="BK262:BK267" si="49">ROUND(I262*H262,2)</f>
        <v>0</v>
      </c>
      <c r="BL262" s="10" t="s">
        <v>84</v>
      </c>
      <c r="BM262" s="101" t="s">
        <v>374</v>
      </c>
    </row>
    <row r="263" spans="2:65" s="1" customFormat="1" ht="33" customHeight="1" x14ac:dyDescent="0.2">
      <c r="B263" s="88"/>
      <c r="C263" s="89" t="s">
        <v>375</v>
      </c>
      <c r="D263" s="89" t="s">
        <v>80</v>
      </c>
      <c r="E263" s="90" t="s">
        <v>232</v>
      </c>
      <c r="F263" s="91" t="s">
        <v>233</v>
      </c>
      <c r="G263" s="92" t="s">
        <v>126</v>
      </c>
      <c r="H263" s="93">
        <v>6645</v>
      </c>
      <c r="I263" s="94"/>
      <c r="J263" s="95">
        <f t="shared" si="40"/>
        <v>0</v>
      </c>
      <c r="K263" s="96"/>
      <c r="L263" s="19"/>
      <c r="M263" s="97" t="s">
        <v>0</v>
      </c>
      <c r="N263" s="98" t="s">
        <v>29</v>
      </c>
      <c r="P263" s="99">
        <f t="shared" si="41"/>
        <v>0</v>
      </c>
      <c r="Q263" s="99">
        <v>1.75E-6</v>
      </c>
      <c r="R263" s="99">
        <f t="shared" si="42"/>
        <v>1.162875E-2</v>
      </c>
      <c r="S263" s="99">
        <v>0</v>
      </c>
      <c r="T263" s="100">
        <f t="shared" si="43"/>
        <v>0</v>
      </c>
      <c r="AR263" s="101" t="s">
        <v>84</v>
      </c>
      <c r="AT263" s="101" t="s">
        <v>80</v>
      </c>
      <c r="AU263" s="101" t="s">
        <v>85</v>
      </c>
      <c r="AY263" s="10" t="s">
        <v>78</v>
      </c>
      <c r="BE263" s="102">
        <f t="shared" si="44"/>
        <v>0</v>
      </c>
      <c r="BF263" s="102">
        <f t="shared" si="45"/>
        <v>0</v>
      </c>
      <c r="BG263" s="102">
        <f t="shared" si="46"/>
        <v>0</v>
      </c>
      <c r="BH263" s="102">
        <f t="shared" si="47"/>
        <v>0</v>
      </c>
      <c r="BI263" s="102">
        <f t="shared" si="48"/>
        <v>0</v>
      </c>
      <c r="BJ263" s="10" t="s">
        <v>85</v>
      </c>
      <c r="BK263" s="102">
        <f t="shared" si="49"/>
        <v>0</v>
      </c>
      <c r="BL263" s="10" t="s">
        <v>84</v>
      </c>
      <c r="BM263" s="101" t="s">
        <v>376</v>
      </c>
    </row>
    <row r="264" spans="2:65" s="1" customFormat="1" ht="33" customHeight="1" x14ac:dyDescent="0.2">
      <c r="B264" s="88"/>
      <c r="C264" s="89" t="s">
        <v>207</v>
      </c>
      <c r="D264" s="89" t="s">
        <v>80</v>
      </c>
      <c r="E264" s="90" t="s">
        <v>236</v>
      </c>
      <c r="F264" s="91" t="s">
        <v>237</v>
      </c>
      <c r="G264" s="92" t="s">
        <v>126</v>
      </c>
      <c r="H264" s="93">
        <v>216</v>
      </c>
      <c r="I264" s="94"/>
      <c r="J264" s="95">
        <f t="shared" si="40"/>
        <v>0</v>
      </c>
      <c r="K264" s="96"/>
      <c r="L264" s="19"/>
      <c r="M264" s="97" t="s">
        <v>0</v>
      </c>
      <c r="N264" s="98" t="s">
        <v>29</v>
      </c>
      <c r="P264" s="99">
        <f t="shared" si="41"/>
        <v>0</v>
      </c>
      <c r="Q264" s="99">
        <v>3.0450000000000001E-6</v>
      </c>
      <c r="R264" s="99">
        <f t="shared" si="42"/>
        <v>6.5771999999999998E-4</v>
      </c>
      <c r="S264" s="99">
        <v>0</v>
      </c>
      <c r="T264" s="100">
        <f t="shared" si="43"/>
        <v>0</v>
      </c>
      <c r="AR264" s="101" t="s">
        <v>84</v>
      </c>
      <c r="AT264" s="101" t="s">
        <v>80</v>
      </c>
      <c r="AU264" s="101" t="s">
        <v>85</v>
      </c>
      <c r="AY264" s="10" t="s">
        <v>78</v>
      </c>
      <c r="BE264" s="102">
        <f t="shared" si="44"/>
        <v>0</v>
      </c>
      <c r="BF264" s="102">
        <f t="shared" si="45"/>
        <v>0</v>
      </c>
      <c r="BG264" s="102">
        <f t="shared" si="46"/>
        <v>0</v>
      </c>
      <c r="BH264" s="102">
        <f t="shared" si="47"/>
        <v>0</v>
      </c>
      <c r="BI264" s="102">
        <f t="shared" si="48"/>
        <v>0</v>
      </c>
      <c r="BJ264" s="10" t="s">
        <v>85</v>
      </c>
      <c r="BK264" s="102">
        <f t="shared" si="49"/>
        <v>0</v>
      </c>
      <c r="BL264" s="10" t="s">
        <v>84</v>
      </c>
      <c r="BM264" s="101" t="s">
        <v>377</v>
      </c>
    </row>
    <row r="265" spans="2:65" s="1" customFormat="1" ht="33" customHeight="1" x14ac:dyDescent="0.2">
      <c r="B265" s="88"/>
      <c r="C265" s="89" t="s">
        <v>378</v>
      </c>
      <c r="D265" s="89" t="s">
        <v>80</v>
      </c>
      <c r="E265" s="90" t="s">
        <v>239</v>
      </c>
      <c r="F265" s="91" t="s">
        <v>240</v>
      </c>
      <c r="G265" s="92" t="s">
        <v>126</v>
      </c>
      <c r="H265" s="93">
        <v>5447</v>
      </c>
      <c r="I265" s="94"/>
      <c r="J265" s="95">
        <f t="shared" si="40"/>
        <v>0</v>
      </c>
      <c r="K265" s="96"/>
      <c r="L265" s="19"/>
      <c r="M265" s="97" t="s">
        <v>0</v>
      </c>
      <c r="N265" s="98" t="s">
        <v>29</v>
      </c>
      <c r="P265" s="99">
        <f t="shared" si="41"/>
        <v>0</v>
      </c>
      <c r="Q265" s="99">
        <v>6.9999999999999999E-6</v>
      </c>
      <c r="R265" s="99">
        <f t="shared" si="42"/>
        <v>3.8128999999999996E-2</v>
      </c>
      <c r="S265" s="99">
        <v>0</v>
      </c>
      <c r="T265" s="100">
        <f t="shared" si="43"/>
        <v>0</v>
      </c>
      <c r="AR265" s="101" t="s">
        <v>84</v>
      </c>
      <c r="AT265" s="101" t="s">
        <v>80</v>
      </c>
      <c r="AU265" s="101" t="s">
        <v>85</v>
      </c>
      <c r="AY265" s="10" t="s">
        <v>78</v>
      </c>
      <c r="BE265" s="102">
        <f t="shared" si="44"/>
        <v>0</v>
      </c>
      <c r="BF265" s="102">
        <f t="shared" si="45"/>
        <v>0</v>
      </c>
      <c r="BG265" s="102">
        <f t="shared" si="46"/>
        <v>0</v>
      </c>
      <c r="BH265" s="102">
        <f t="shared" si="47"/>
        <v>0</v>
      </c>
      <c r="BI265" s="102">
        <f t="shared" si="48"/>
        <v>0</v>
      </c>
      <c r="BJ265" s="10" t="s">
        <v>85</v>
      </c>
      <c r="BK265" s="102">
        <f t="shared" si="49"/>
        <v>0</v>
      </c>
      <c r="BL265" s="10" t="s">
        <v>84</v>
      </c>
      <c r="BM265" s="101" t="s">
        <v>379</v>
      </c>
    </row>
    <row r="266" spans="2:65" s="1" customFormat="1" ht="24.15" customHeight="1" x14ac:dyDescent="0.2">
      <c r="B266" s="88"/>
      <c r="C266" s="89" t="s">
        <v>210</v>
      </c>
      <c r="D266" s="89" t="s">
        <v>80</v>
      </c>
      <c r="E266" s="90" t="s">
        <v>380</v>
      </c>
      <c r="F266" s="91" t="s">
        <v>381</v>
      </c>
      <c r="G266" s="92" t="s">
        <v>126</v>
      </c>
      <c r="H266" s="93">
        <v>1050</v>
      </c>
      <c r="I266" s="94"/>
      <c r="J266" s="95">
        <f t="shared" si="40"/>
        <v>0</v>
      </c>
      <c r="K266" s="96"/>
      <c r="L266" s="19"/>
      <c r="M266" s="97" t="s">
        <v>0</v>
      </c>
      <c r="N266" s="98" t="s">
        <v>29</v>
      </c>
      <c r="P266" s="99">
        <f t="shared" si="41"/>
        <v>0</v>
      </c>
      <c r="Q266" s="99">
        <v>3.7141000000000002E-4</v>
      </c>
      <c r="R266" s="99">
        <f t="shared" si="42"/>
        <v>0.38998050000000001</v>
      </c>
      <c r="S266" s="99">
        <v>0</v>
      </c>
      <c r="T266" s="100">
        <f t="shared" si="43"/>
        <v>0</v>
      </c>
      <c r="AR266" s="101" t="s">
        <v>84</v>
      </c>
      <c r="AT266" s="101" t="s">
        <v>80</v>
      </c>
      <c r="AU266" s="101" t="s">
        <v>85</v>
      </c>
      <c r="AY266" s="10" t="s">
        <v>78</v>
      </c>
      <c r="BE266" s="102">
        <f t="shared" si="44"/>
        <v>0</v>
      </c>
      <c r="BF266" s="102">
        <f t="shared" si="45"/>
        <v>0</v>
      </c>
      <c r="BG266" s="102">
        <f t="shared" si="46"/>
        <v>0</v>
      </c>
      <c r="BH266" s="102">
        <f t="shared" si="47"/>
        <v>0</v>
      </c>
      <c r="BI266" s="102">
        <f t="shared" si="48"/>
        <v>0</v>
      </c>
      <c r="BJ266" s="10" t="s">
        <v>85</v>
      </c>
      <c r="BK266" s="102">
        <f t="shared" si="49"/>
        <v>0</v>
      </c>
      <c r="BL266" s="10" t="s">
        <v>84</v>
      </c>
      <c r="BM266" s="101" t="s">
        <v>382</v>
      </c>
    </row>
    <row r="267" spans="2:65" s="1" customFormat="1" ht="24.15" customHeight="1" x14ac:dyDescent="0.2">
      <c r="B267" s="88"/>
      <c r="C267" s="89" t="s">
        <v>383</v>
      </c>
      <c r="D267" s="89" t="s">
        <v>80</v>
      </c>
      <c r="E267" s="90" t="s">
        <v>243</v>
      </c>
      <c r="F267" s="91" t="s">
        <v>244</v>
      </c>
      <c r="G267" s="92" t="s">
        <v>126</v>
      </c>
      <c r="H267" s="93">
        <v>6645</v>
      </c>
      <c r="I267" s="94"/>
      <c r="J267" s="95">
        <f t="shared" si="40"/>
        <v>0</v>
      </c>
      <c r="K267" s="96"/>
      <c r="L267" s="19"/>
      <c r="M267" s="97" t="s">
        <v>0</v>
      </c>
      <c r="N267" s="98" t="s">
        <v>29</v>
      </c>
      <c r="P267" s="99">
        <f t="shared" si="41"/>
        <v>0</v>
      </c>
      <c r="Q267" s="99">
        <v>4.5811000000000002E-4</v>
      </c>
      <c r="R267" s="99">
        <f t="shared" si="42"/>
        <v>3.0441409500000001</v>
      </c>
      <c r="S267" s="99">
        <v>0</v>
      </c>
      <c r="T267" s="100">
        <f t="shared" si="43"/>
        <v>0</v>
      </c>
      <c r="AR267" s="101" t="s">
        <v>84</v>
      </c>
      <c r="AT267" s="101" t="s">
        <v>80</v>
      </c>
      <c r="AU267" s="101" t="s">
        <v>85</v>
      </c>
      <c r="AY267" s="10" t="s">
        <v>78</v>
      </c>
      <c r="BE267" s="102">
        <f t="shared" si="44"/>
        <v>0</v>
      </c>
      <c r="BF267" s="102">
        <f t="shared" si="45"/>
        <v>0</v>
      </c>
      <c r="BG267" s="102">
        <f t="shared" si="46"/>
        <v>0</v>
      </c>
      <c r="BH267" s="102">
        <f t="shared" si="47"/>
        <v>0</v>
      </c>
      <c r="BI267" s="102">
        <f t="shared" si="48"/>
        <v>0</v>
      </c>
      <c r="BJ267" s="10" t="s">
        <v>85</v>
      </c>
      <c r="BK267" s="102">
        <f t="shared" si="49"/>
        <v>0</v>
      </c>
      <c r="BL267" s="10" t="s">
        <v>84</v>
      </c>
      <c r="BM267" s="101" t="s">
        <v>384</v>
      </c>
    </row>
    <row r="268" spans="2:65" s="6" customFormat="1" ht="22.75" customHeight="1" x14ac:dyDescent="0.25">
      <c r="B268" s="76"/>
      <c r="D268" s="77" t="s">
        <v>45</v>
      </c>
      <c r="E268" s="86" t="s">
        <v>246</v>
      </c>
      <c r="F268" s="86" t="s">
        <v>247</v>
      </c>
      <c r="I268" s="79"/>
      <c r="J268" s="87">
        <f>BK268</f>
        <v>0</v>
      </c>
      <c r="L268" s="76"/>
      <c r="M268" s="81"/>
      <c r="P268" s="82">
        <f>SUM(P269:P292)</f>
        <v>0</v>
      </c>
      <c r="R268" s="82">
        <f>SUM(R269:R292)</f>
        <v>2.76388809</v>
      </c>
      <c r="T268" s="83">
        <f>SUM(T269:T292)</f>
        <v>0</v>
      </c>
      <c r="AR268" s="77" t="s">
        <v>47</v>
      </c>
      <c r="AT268" s="84" t="s">
        <v>45</v>
      </c>
      <c r="AU268" s="84" t="s">
        <v>47</v>
      </c>
      <c r="AY268" s="77" t="s">
        <v>78</v>
      </c>
      <c r="BK268" s="85">
        <f>SUM(BK269:BK292)</f>
        <v>0</v>
      </c>
    </row>
    <row r="269" spans="2:65" s="1" customFormat="1" ht="33" customHeight="1" x14ac:dyDescent="0.2">
      <c r="B269" s="88"/>
      <c r="C269" s="89" t="s">
        <v>214</v>
      </c>
      <c r="D269" s="89" t="s">
        <v>80</v>
      </c>
      <c r="E269" s="90" t="s">
        <v>251</v>
      </c>
      <c r="F269" s="91" t="s">
        <v>300</v>
      </c>
      <c r="G269" s="92" t="s">
        <v>126</v>
      </c>
      <c r="H269" s="93">
        <v>1806</v>
      </c>
      <c r="I269" s="94"/>
      <c r="J269" s="95">
        <f>ROUND(I269*H269,2)</f>
        <v>0</v>
      </c>
      <c r="K269" s="96"/>
      <c r="L269" s="19"/>
      <c r="M269" s="97" t="s">
        <v>0</v>
      </c>
      <c r="N269" s="98" t="s">
        <v>29</v>
      </c>
      <c r="P269" s="99">
        <f>O269*H269</f>
        <v>0</v>
      </c>
      <c r="Q269" s="99">
        <v>1.08E-4</v>
      </c>
      <c r="R269" s="99">
        <f>Q269*H269</f>
        <v>0.195048</v>
      </c>
      <c r="S269" s="99">
        <v>0</v>
      </c>
      <c r="T269" s="100">
        <f>S269*H269</f>
        <v>0</v>
      </c>
      <c r="AR269" s="101" t="s">
        <v>84</v>
      </c>
      <c r="AT269" s="101" t="s">
        <v>80</v>
      </c>
      <c r="AU269" s="101" t="s">
        <v>85</v>
      </c>
      <c r="AY269" s="10" t="s">
        <v>78</v>
      </c>
      <c r="BE269" s="102">
        <f>IF(N269="základná",J269,0)</f>
        <v>0</v>
      </c>
      <c r="BF269" s="102">
        <f>IF(N269="znížená",J269,0)</f>
        <v>0</v>
      </c>
      <c r="BG269" s="102">
        <f>IF(N269="zákl. prenesená",J269,0)</f>
        <v>0</v>
      </c>
      <c r="BH269" s="102">
        <f>IF(N269="zníž. prenesená",J269,0)</f>
        <v>0</v>
      </c>
      <c r="BI269" s="102">
        <f>IF(N269="nulová",J269,0)</f>
        <v>0</v>
      </c>
      <c r="BJ269" s="10" t="s">
        <v>85</v>
      </c>
      <c r="BK269" s="102">
        <f>ROUND(I269*H269,2)</f>
        <v>0</v>
      </c>
      <c r="BL269" s="10" t="s">
        <v>84</v>
      </c>
      <c r="BM269" s="101" t="s">
        <v>385</v>
      </c>
    </row>
    <row r="270" spans="2:65" s="8" customFormat="1" x14ac:dyDescent="0.2">
      <c r="B270" s="110"/>
      <c r="D270" s="104" t="s">
        <v>86</v>
      </c>
      <c r="E270" s="111" t="s">
        <v>0</v>
      </c>
      <c r="F270" s="112" t="s">
        <v>386</v>
      </c>
      <c r="H270" s="113">
        <v>1806</v>
      </c>
      <c r="I270" s="114"/>
      <c r="L270" s="110"/>
      <c r="M270" s="115"/>
      <c r="T270" s="116"/>
      <c r="AT270" s="111" t="s">
        <v>86</v>
      </c>
      <c r="AU270" s="111" t="s">
        <v>85</v>
      </c>
      <c r="AV270" s="8" t="s">
        <v>85</v>
      </c>
      <c r="AW270" s="8" t="s">
        <v>19</v>
      </c>
      <c r="AX270" s="8" t="s">
        <v>46</v>
      </c>
      <c r="AY270" s="111" t="s">
        <v>78</v>
      </c>
    </row>
    <row r="271" spans="2:65" s="9" customFormat="1" x14ac:dyDescent="0.2">
      <c r="B271" s="117"/>
      <c r="D271" s="104" t="s">
        <v>86</v>
      </c>
      <c r="E271" s="118" t="s">
        <v>0</v>
      </c>
      <c r="F271" s="119" t="s">
        <v>88</v>
      </c>
      <c r="H271" s="120">
        <v>1806</v>
      </c>
      <c r="I271" s="121"/>
      <c r="L271" s="117"/>
      <c r="M271" s="122"/>
      <c r="T271" s="123"/>
      <c r="AT271" s="118" t="s">
        <v>86</v>
      </c>
      <c r="AU271" s="118" t="s">
        <v>85</v>
      </c>
      <c r="AV271" s="9" t="s">
        <v>84</v>
      </c>
      <c r="AW271" s="9" t="s">
        <v>19</v>
      </c>
      <c r="AX271" s="9" t="s">
        <v>47</v>
      </c>
      <c r="AY271" s="118" t="s">
        <v>78</v>
      </c>
    </row>
    <row r="272" spans="2:65" s="1" customFormat="1" ht="33" customHeight="1" x14ac:dyDescent="0.2">
      <c r="B272" s="88"/>
      <c r="C272" s="89" t="s">
        <v>387</v>
      </c>
      <c r="D272" s="89" t="s">
        <v>80</v>
      </c>
      <c r="E272" s="90" t="s">
        <v>302</v>
      </c>
      <c r="F272" s="91" t="s">
        <v>303</v>
      </c>
      <c r="G272" s="92" t="s">
        <v>126</v>
      </c>
      <c r="H272" s="93">
        <v>4744</v>
      </c>
      <c r="I272" s="94"/>
      <c r="J272" s="95">
        <f>ROUND(I272*H272,2)</f>
        <v>0</v>
      </c>
      <c r="K272" s="96"/>
      <c r="L272" s="19"/>
      <c r="M272" s="97" t="s">
        <v>0</v>
      </c>
      <c r="N272" s="98" t="s">
        <v>29</v>
      </c>
      <c r="P272" s="99">
        <f>O272*H272</f>
        <v>0</v>
      </c>
      <c r="Q272" s="99">
        <v>1.014E-4</v>
      </c>
      <c r="R272" s="99">
        <f>Q272*H272</f>
        <v>0.48104160000000001</v>
      </c>
      <c r="S272" s="99">
        <v>0</v>
      </c>
      <c r="T272" s="100">
        <f>S272*H272</f>
        <v>0</v>
      </c>
      <c r="AR272" s="101" t="s">
        <v>84</v>
      </c>
      <c r="AT272" s="101" t="s">
        <v>80</v>
      </c>
      <c r="AU272" s="101" t="s">
        <v>85</v>
      </c>
      <c r="AY272" s="10" t="s">
        <v>78</v>
      </c>
      <c r="BE272" s="102">
        <f>IF(N272="základná",J272,0)</f>
        <v>0</v>
      </c>
      <c r="BF272" s="102">
        <f>IF(N272="znížená",J272,0)</f>
        <v>0</v>
      </c>
      <c r="BG272" s="102">
        <f>IF(N272="zákl. prenesená",J272,0)</f>
        <v>0</v>
      </c>
      <c r="BH272" s="102">
        <f>IF(N272="zníž. prenesená",J272,0)</f>
        <v>0</v>
      </c>
      <c r="BI272" s="102">
        <f>IF(N272="nulová",J272,0)</f>
        <v>0</v>
      </c>
      <c r="BJ272" s="10" t="s">
        <v>85</v>
      </c>
      <c r="BK272" s="102">
        <f>ROUND(I272*H272,2)</f>
        <v>0</v>
      </c>
      <c r="BL272" s="10" t="s">
        <v>84</v>
      </c>
      <c r="BM272" s="101" t="s">
        <v>388</v>
      </c>
    </row>
    <row r="273" spans="2:65" s="8" customFormat="1" x14ac:dyDescent="0.2">
      <c r="B273" s="110"/>
      <c r="D273" s="104" t="s">
        <v>86</v>
      </c>
      <c r="E273" s="111" t="s">
        <v>0</v>
      </c>
      <c r="F273" s="112" t="s">
        <v>389</v>
      </c>
      <c r="H273" s="113">
        <v>4744</v>
      </c>
      <c r="I273" s="114"/>
      <c r="L273" s="110"/>
      <c r="M273" s="115"/>
      <c r="T273" s="116"/>
      <c r="AT273" s="111" t="s">
        <v>86</v>
      </c>
      <c r="AU273" s="111" t="s">
        <v>85</v>
      </c>
      <c r="AV273" s="8" t="s">
        <v>85</v>
      </c>
      <c r="AW273" s="8" t="s">
        <v>19</v>
      </c>
      <c r="AX273" s="8" t="s">
        <v>46</v>
      </c>
      <c r="AY273" s="111" t="s">
        <v>78</v>
      </c>
    </row>
    <row r="274" spans="2:65" s="9" customFormat="1" x14ac:dyDescent="0.2">
      <c r="B274" s="117"/>
      <c r="D274" s="104" t="s">
        <v>86</v>
      </c>
      <c r="E274" s="118" t="s">
        <v>0</v>
      </c>
      <c r="F274" s="119" t="s">
        <v>88</v>
      </c>
      <c r="H274" s="120">
        <v>4744</v>
      </c>
      <c r="I274" s="121"/>
      <c r="L274" s="117"/>
      <c r="M274" s="122"/>
      <c r="T274" s="123"/>
      <c r="AT274" s="118" t="s">
        <v>86</v>
      </c>
      <c r="AU274" s="118" t="s">
        <v>85</v>
      </c>
      <c r="AV274" s="9" t="s">
        <v>84</v>
      </c>
      <c r="AW274" s="9" t="s">
        <v>19</v>
      </c>
      <c r="AX274" s="9" t="s">
        <v>47</v>
      </c>
      <c r="AY274" s="118" t="s">
        <v>78</v>
      </c>
    </row>
    <row r="275" spans="2:65" s="1" customFormat="1" ht="37.75" customHeight="1" x14ac:dyDescent="0.2">
      <c r="B275" s="88"/>
      <c r="C275" s="89" t="s">
        <v>217</v>
      </c>
      <c r="D275" s="89" t="s">
        <v>80</v>
      </c>
      <c r="E275" s="90" t="s">
        <v>390</v>
      </c>
      <c r="F275" s="91" t="s">
        <v>301</v>
      </c>
      <c r="G275" s="92" t="s">
        <v>126</v>
      </c>
      <c r="H275" s="93">
        <v>40</v>
      </c>
      <c r="I275" s="94"/>
      <c r="J275" s="95">
        <f>ROUND(I275*H275,2)</f>
        <v>0</v>
      </c>
      <c r="K275" s="96"/>
      <c r="L275" s="19"/>
      <c r="M275" s="97" t="s">
        <v>0</v>
      </c>
      <c r="N275" s="98" t="s">
        <v>29</v>
      </c>
      <c r="P275" s="99">
        <f>O275*H275</f>
        <v>0</v>
      </c>
      <c r="Q275" s="99">
        <v>0</v>
      </c>
      <c r="R275" s="99">
        <f>Q275*H275</f>
        <v>0</v>
      </c>
      <c r="S275" s="99">
        <v>0</v>
      </c>
      <c r="T275" s="100">
        <f>S275*H275</f>
        <v>0</v>
      </c>
      <c r="AR275" s="101" t="s">
        <v>84</v>
      </c>
      <c r="AT275" s="101" t="s">
        <v>80</v>
      </c>
      <c r="AU275" s="101" t="s">
        <v>85</v>
      </c>
      <c r="AY275" s="10" t="s">
        <v>78</v>
      </c>
      <c r="BE275" s="102">
        <f>IF(N275="základná",J275,0)</f>
        <v>0</v>
      </c>
      <c r="BF275" s="102">
        <f>IF(N275="znížená",J275,0)</f>
        <v>0</v>
      </c>
      <c r="BG275" s="102">
        <f>IF(N275="zákl. prenesená",J275,0)</f>
        <v>0</v>
      </c>
      <c r="BH275" s="102">
        <f>IF(N275="zníž. prenesená",J275,0)</f>
        <v>0</v>
      </c>
      <c r="BI275" s="102">
        <f>IF(N275="nulová",J275,0)</f>
        <v>0</v>
      </c>
      <c r="BJ275" s="10" t="s">
        <v>85</v>
      </c>
      <c r="BK275" s="102">
        <f>ROUND(I275*H275,2)</f>
        <v>0</v>
      </c>
      <c r="BL275" s="10" t="s">
        <v>84</v>
      </c>
      <c r="BM275" s="101" t="s">
        <v>391</v>
      </c>
    </row>
    <row r="276" spans="2:65" s="8" customFormat="1" x14ac:dyDescent="0.2">
      <c r="B276" s="110"/>
      <c r="D276" s="104" t="s">
        <v>86</v>
      </c>
      <c r="E276" s="111" t="s">
        <v>0</v>
      </c>
      <c r="F276" s="112" t="s">
        <v>392</v>
      </c>
      <c r="H276" s="113">
        <v>40</v>
      </c>
      <c r="I276" s="114"/>
      <c r="L276" s="110"/>
      <c r="M276" s="115"/>
      <c r="T276" s="116"/>
      <c r="AT276" s="111" t="s">
        <v>86</v>
      </c>
      <c r="AU276" s="111" t="s">
        <v>85</v>
      </c>
      <c r="AV276" s="8" t="s">
        <v>85</v>
      </c>
      <c r="AW276" s="8" t="s">
        <v>19</v>
      </c>
      <c r="AX276" s="8" t="s">
        <v>46</v>
      </c>
      <c r="AY276" s="111" t="s">
        <v>78</v>
      </c>
    </row>
    <row r="277" spans="2:65" s="9" customFormat="1" x14ac:dyDescent="0.2">
      <c r="B277" s="117"/>
      <c r="D277" s="104" t="s">
        <v>86</v>
      </c>
      <c r="E277" s="118" t="s">
        <v>0</v>
      </c>
      <c r="F277" s="119" t="s">
        <v>88</v>
      </c>
      <c r="H277" s="120">
        <v>40</v>
      </c>
      <c r="I277" s="121"/>
      <c r="L277" s="117"/>
      <c r="M277" s="122"/>
      <c r="T277" s="123"/>
      <c r="AT277" s="118" t="s">
        <v>86</v>
      </c>
      <c r="AU277" s="118" t="s">
        <v>85</v>
      </c>
      <c r="AV277" s="9" t="s">
        <v>84</v>
      </c>
      <c r="AW277" s="9" t="s">
        <v>19</v>
      </c>
      <c r="AX277" s="9" t="s">
        <v>47</v>
      </c>
      <c r="AY277" s="118" t="s">
        <v>78</v>
      </c>
    </row>
    <row r="278" spans="2:65" s="1" customFormat="1" ht="24.15" customHeight="1" x14ac:dyDescent="0.2">
      <c r="B278" s="88"/>
      <c r="C278" s="89" t="s">
        <v>393</v>
      </c>
      <c r="D278" s="89" t="s">
        <v>80</v>
      </c>
      <c r="E278" s="90" t="s">
        <v>254</v>
      </c>
      <c r="F278" s="91" t="s">
        <v>255</v>
      </c>
      <c r="G278" s="92" t="s">
        <v>126</v>
      </c>
      <c r="H278" s="93">
        <v>257</v>
      </c>
      <c r="I278" s="94"/>
      <c r="J278" s="95">
        <f>ROUND(I278*H278,2)</f>
        <v>0</v>
      </c>
      <c r="K278" s="96"/>
      <c r="L278" s="19"/>
      <c r="M278" s="97" t="s">
        <v>0</v>
      </c>
      <c r="N278" s="98" t="s">
        <v>29</v>
      </c>
      <c r="P278" s="99">
        <f>O278*H278</f>
        <v>0</v>
      </c>
      <c r="Q278" s="99">
        <v>2.5161699999999999E-3</v>
      </c>
      <c r="R278" s="99">
        <f>Q278*H278</f>
        <v>0.64665569000000001</v>
      </c>
      <c r="S278" s="99">
        <v>0</v>
      </c>
      <c r="T278" s="100">
        <f>S278*H278</f>
        <v>0</v>
      </c>
      <c r="AR278" s="101" t="s">
        <v>84</v>
      </c>
      <c r="AT278" s="101" t="s">
        <v>80</v>
      </c>
      <c r="AU278" s="101" t="s">
        <v>85</v>
      </c>
      <c r="AY278" s="10" t="s">
        <v>78</v>
      </c>
      <c r="BE278" s="102">
        <f>IF(N278="základná",J278,0)</f>
        <v>0</v>
      </c>
      <c r="BF278" s="102">
        <f>IF(N278="znížená",J278,0)</f>
        <v>0</v>
      </c>
      <c r="BG278" s="102">
        <f>IF(N278="zákl. prenesená",J278,0)</f>
        <v>0</v>
      </c>
      <c r="BH278" s="102">
        <f>IF(N278="zníž. prenesená",J278,0)</f>
        <v>0</v>
      </c>
      <c r="BI278" s="102">
        <f>IF(N278="nulová",J278,0)</f>
        <v>0</v>
      </c>
      <c r="BJ278" s="10" t="s">
        <v>85</v>
      </c>
      <c r="BK278" s="102">
        <f>ROUND(I278*H278,2)</f>
        <v>0</v>
      </c>
      <c r="BL278" s="10" t="s">
        <v>84</v>
      </c>
      <c r="BM278" s="101" t="s">
        <v>394</v>
      </c>
    </row>
    <row r="279" spans="2:65" s="8" customFormat="1" x14ac:dyDescent="0.2">
      <c r="B279" s="110"/>
      <c r="D279" s="104" t="s">
        <v>86</v>
      </c>
      <c r="E279" s="111" t="s">
        <v>0</v>
      </c>
      <c r="F279" s="112" t="s">
        <v>395</v>
      </c>
      <c r="H279" s="113">
        <v>257</v>
      </c>
      <c r="I279" s="114"/>
      <c r="L279" s="110"/>
      <c r="M279" s="115"/>
      <c r="T279" s="116"/>
      <c r="AT279" s="111" t="s">
        <v>86</v>
      </c>
      <c r="AU279" s="111" t="s">
        <v>85</v>
      </c>
      <c r="AV279" s="8" t="s">
        <v>85</v>
      </c>
      <c r="AW279" s="8" t="s">
        <v>19</v>
      </c>
      <c r="AX279" s="8" t="s">
        <v>47</v>
      </c>
      <c r="AY279" s="111" t="s">
        <v>78</v>
      </c>
    </row>
    <row r="280" spans="2:65" s="1" customFormat="1" ht="37.75" customHeight="1" x14ac:dyDescent="0.2">
      <c r="B280" s="88"/>
      <c r="C280" s="89" t="s">
        <v>221</v>
      </c>
      <c r="D280" s="89" t="s">
        <v>80</v>
      </c>
      <c r="E280" s="90" t="s">
        <v>396</v>
      </c>
      <c r="F280" s="91" t="s">
        <v>397</v>
      </c>
      <c r="G280" s="92" t="s">
        <v>126</v>
      </c>
      <c r="H280" s="93">
        <v>678</v>
      </c>
      <c r="I280" s="94"/>
      <c r="J280" s="95">
        <f>ROUND(I280*H280,2)</f>
        <v>0</v>
      </c>
      <c r="K280" s="96"/>
      <c r="L280" s="19"/>
      <c r="M280" s="97" t="s">
        <v>0</v>
      </c>
      <c r="N280" s="98" t="s">
        <v>29</v>
      </c>
      <c r="P280" s="99">
        <f>O280*H280</f>
        <v>0</v>
      </c>
      <c r="Q280" s="99">
        <v>2.2499999999999999E-4</v>
      </c>
      <c r="R280" s="99">
        <f>Q280*H280</f>
        <v>0.15254999999999999</v>
      </c>
      <c r="S280" s="99">
        <v>0</v>
      </c>
      <c r="T280" s="100">
        <f>S280*H280</f>
        <v>0</v>
      </c>
      <c r="AR280" s="101" t="s">
        <v>84</v>
      </c>
      <c r="AT280" s="101" t="s">
        <v>80</v>
      </c>
      <c r="AU280" s="101" t="s">
        <v>85</v>
      </c>
      <c r="AY280" s="10" t="s">
        <v>78</v>
      </c>
      <c r="BE280" s="102">
        <f>IF(N280="základná",J280,0)</f>
        <v>0</v>
      </c>
      <c r="BF280" s="102">
        <f>IF(N280="znížená",J280,0)</f>
        <v>0</v>
      </c>
      <c r="BG280" s="102">
        <f>IF(N280="zákl. prenesená",J280,0)</f>
        <v>0</v>
      </c>
      <c r="BH280" s="102">
        <f>IF(N280="zníž. prenesená",J280,0)</f>
        <v>0</v>
      </c>
      <c r="BI280" s="102">
        <f>IF(N280="nulová",J280,0)</f>
        <v>0</v>
      </c>
      <c r="BJ280" s="10" t="s">
        <v>85</v>
      </c>
      <c r="BK280" s="102">
        <f>ROUND(I280*H280,2)</f>
        <v>0</v>
      </c>
      <c r="BL280" s="10" t="s">
        <v>84</v>
      </c>
      <c r="BM280" s="101" t="s">
        <v>398</v>
      </c>
    </row>
    <row r="281" spans="2:65" s="8" customFormat="1" x14ac:dyDescent="0.2">
      <c r="B281" s="110"/>
      <c r="D281" s="104" t="s">
        <v>86</v>
      </c>
      <c r="E281" s="111" t="s">
        <v>0</v>
      </c>
      <c r="F281" s="112" t="s">
        <v>399</v>
      </c>
      <c r="H281" s="113">
        <v>440</v>
      </c>
      <c r="I281" s="114"/>
      <c r="L281" s="110"/>
      <c r="M281" s="115"/>
      <c r="T281" s="116"/>
      <c r="AT281" s="111" t="s">
        <v>86</v>
      </c>
      <c r="AU281" s="111" t="s">
        <v>85</v>
      </c>
      <c r="AV281" s="8" t="s">
        <v>85</v>
      </c>
      <c r="AW281" s="8" t="s">
        <v>19</v>
      </c>
      <c r="AX281" s="8" t="s">
        <v>46</v>
      </c>
      <c r="AY281" s="111" t="s">
        <v>78</v>
      </c>
    </row>
    <row r="282" spans="2:65" s="8" customFormat="1" x14ac:dyDescent="0.2">
      <c r="B282" s="110"/>
      <c r="D282" s="104" t="s">
        <v>86</v>
      </c>
      <c r="E282" s="111" t="s">
        <v>0</v>
      </c>
      <c r="F282" s="112" t="s">
        <v>400</v>
      </c>
      <c r="H282" s="113">
        <v>238</v>
      </c>
      <c r="I282" s="114"/>
      <c r="L282" s="110"/>
      <c r="M282" s="115"/>
      <c r="T282" s="116"/>
      <c r="AT282" s="111" t="s">
        <v>86</v>
      </c>
      <c r="AU282" s="111" t="s">
        <v>85</v>
      </c>
      <c r="AV282" s="8" t="s">
        <v>85</v>
      </c>
      <c r="AW282" s="8" t="s">
        <v>19</v>
      </c>
      <c r="AX282" s="8" t="s">
        <v>46</v>
      </c>
      <c r="AY282" s="111" t="s">
        <v>78</v>
      </c>
    </row>
    <row r="283" spans="2:65" s="9" customFormat="1" x14ac:dyDescent="0.2">
      <c r="B283" s="117"/>
      <c r="D283" s="104" t="s">
        <v>86</v>
      </c>
      <c r="E283" s="118" t="s">
        <v>0</v>
      </c>
      <c r="F283" s="119" t="s">
        <v>88</v>
      </c>
      <c r="H283" s="120">
        <v>678</v>
      </c>
      <c r="I283" s="121"/>
      <c r="L283" s="117"/>
      <c r="M283" s="122"/>
      <c r="T283" s="123"/>
      <c r="AT283" s="118" t="s">
        <v>86</v>
      </c>
      <c r="AU283" s="118" t="s">
        <v>85</v>
      </c>
      <c r="AV283" s="9" t="s">
        <v>84</v>
      </c>
      <c r="AW283" s="9" t="s">
        <v>19</v>
      </c>
      <c r="AX283" s="9" t="s">
        <v>47</v>
      </c>
      <c r="AY283" s="118" t="s">
        <v>78</v>
      </c>
    </row>
    <row r="284" spans="2:65" s="1" customFormat="1" ht="37.75" customHeight="1" x14ac:dyDescent="0.2">
      <c r="B284" s="88"/>
      <c r="C284" s="89" t="s">
        <v>401</v>
      </c>
      <c r="D284" s="89" t="s">
        <v>80</v>
      </c>
      <c r="E284" s="90" t="s">
        <v>256</v>
      </c>
      <c r="F284" s="91" t="s">
        <v>257</v>
      </c>
      <c r="G284" s="92" t="s">
        <v>95</v>
      </c>
      <c r="H284" s="93">
        <v>1387</v>
      </c>
      <c r="I284" s="94"/>
      <c r="J284" s="95">
        <f>ROUND(I284*H284,2)</f>
        <v>0</v>
      </c>
      <c r="K284" s="96"/>
      <c r="L284" s="19"/>
      <c r="M284" s="97" t="s">
        <v>0</v>
      </c>
      <c r="N284" s="98" t="s">
        <v>29</v>
      </c>
      <c r="P284" s="99">
        <f>O284*H284</f>
        <v>0</v>
      </c>
      <c r="Q284" s="99">
        <v>8.9999999999999998E-4</v>
      </c>
      <c r="R284" s="99">
        <f>Q284*H284</f>
        <v>1.2483</v>
      </c>
      <c r="S284" s="99">
        <v>0</v>
      </c>
      <c r="T284" s="100">
        <f>S284*H284</f>
        <v>0</v>
      </c>
      <c r="AR284" s="101" t="s">
        <v>84</v>
      </c>
      <c r="AT284" s="101" t="s">
        <v>80</v>
      </c>
      <c r="AU284" s="101" t="s">
        <v>85</v>
      </c>
      <c r="AY284" s="10" t="s">
        <v>78</v>
      </c>
      <c r="BE284" s="102">
        <f>IF(N284="základná",J284,0)</f>
        <v>0</v>
      </c>
      <c r="BF284" s="102">
        <f>IF(N284="znížená",J284,0)</f>
        <v>0</v>
      </c>
      <c r="BG284" s="102">
        <f>IF(N284="zákl. prenesená",J284,0)</f>
        <v>0</v>
      </c>
      <c r="BH284" s="102">
        <f>IF(N284="zníž. prenesená",J284,0)</f>
        <v>0</v>
      </c>
      <c r="BI284" s="102">
        <f>IF(N284="nulová",J284,0)</f>
        <v>0</v>
      </c>
      <c r="BJ284" s="10" t="s">
        <v>85</v>
      </c>
      <c r="BK284" s="102">
        <f>ROUND(I284*H284,2)</f>
        <v>0</v>
      </c>
      <c r="BL284" s="10" t="s">
        <v>84</v>
      </c>
      <c r="BM284" s="101" t="s">
        <v>402</v>
      </c>
    </row>
    <row r="285" spans="2:65" s="8" customFormat="1" x14ac:dyDescent="0.2">
      <c r="B285" s="110"/>
      <c r="D285" s="104" t="s">
        <v>86</v>
      </c>
      <c r="E285" s="111" t="s">
        <v>0</v>
      </c>
      <c r="F285" s="112" t="s">
        <v>403</v>
      </c>
      <c r="H285" s="113">
        <v>1151</v>
      </c>
      <c r="I285" s="114"/>
      <c r="L285" s="110"/>
      <c r="M285" s="115"/>
      <c r="T285" s="116"/>
      <c r="AT285" s="111" t="s">
        <v>86</v>
      </c>
      <c r="AU285" s="111" t="s">
        <v>85</v>
      </c>
      <c r="AV285" s="8" t="s">
        <v>85</v>
      </c>
      <c r="AW285" s="8" t="s">
        <v>19</v>
      </c>
      <c r="AX285" s="8" t="s">
        <v>46</v>
      </c>
      <c r="AY285" s="111" t="s">
        <v>78</v>
      </c>
    </row>
    <row r="286" spans="2:65" s="8" customFormat="1" x14ac:dyDescent="0.2">
      <c r="B286" s="110"/>
      <c r="D286" s="104" t="s">
        <v>86</v>
      </c>
      <c r="E286" s="111" t="s">
        <v>0</v>
      </c>
      <c r="F286" s="112" t="s">
        <v>404</v>
      </c>
      <c r="H286" s="113">
        <v>206</v>
      </c>
      <c r="I286" s="114"/>
      <c r="L286" s="110"/>
      <c r="M286" s="115"/>
      <c r="T286" s="116"/>
      <c r="AT286" s="111" t="s">
        <v>86</v>
      </c>
      <c r="AU286" s="111" t="s">
        <v>85</v>
      </c>
      <c r="AV286" s="8" t="s">
        <v>85</v>
      </c>
      <c r="AW286" s="8" t="s">
        <v>19</v>
      </c>
      <c r="AX286" s="8" t="s">
        <v>46</v>
      </c>
      <c r="AY286" s="111" t="s">
        <v>78</v>
      </c>
    </row>
    <row r="287" spans="2:65" s="8" customFormat="1" x14ac:dyDescent="0.2">
      <c r="B287" s="110"/>
      <c r="D287" s="104" t="s">
        <v>86</v>
      </c>
      <c r="E287" s="111" t="s">
        <v>0</v>
      </c>
      <c r="F287" s="112" t="s">
        <v>405</v>
      </c>
      <c r="H287" s="113">
        <v>30</v>
      </c>
      <c r="I287" s="114"/>
      <c r="L287" s="110"/>
      <c r="M287" s="115"/>
      <c r="T287" s="116"/>
      <c r="AT287" s="111" t="s">
        <v>86</v>
      </c>
      <c r="AU287" s="111" t="s">
        <v>85</v>
      </c>
      <c r="AV287" s="8" t="s">
        <v>85</v>
      </c>
      <c r="AW287" s="8" t="s">
        <v>19</v>
      </c>
      <c r="AX287" s="8" t="s">
        <v>46</v>
      </c>
      <c r="AY287" s="111" t="s">
        <v>78</v>
      </c>
    </row>
    <row r="288" spans="2:65" s="9" customFormat="1" x14ac:dyDescent="0.2">
      <c r="B288" s="117"/>
      <c r="D288" s="104" t="s">
        <v>86</v>
      </c>
      <c r="E288" s="118" t="s">
        <v>0</v>
      </c>
      <c r="F288" s="119" t="s">
        <v>91</v>
      </c>
      <c r="H288" s="120">
        <v>1387</v>
      </c>
      <c r="I288" s="121"/>
      <c r="L288" s="117"/>
      <c r="M288" s="122"/>
      <c r="T288" s="123"/>
      <c r="AT288" s="118" t="s">
        <v>86</v>
      </c>
      <c r="AU288" s="118" t="s">
        <v>85</v>
      </c>
      <c r="AV288" s="9" t="s">
        <v>84</v>
      </c>
      <c r="AW288" s="9" t="s">
        <v>19</v>
      </c>
      <c r="AX288" s="9" t="s">
        <v>47</v>
      </c>
      <c r="AY288" s="118" t="s">
        <v>78</v>
      </c>
    </row>
    <row r="289" spans="2:65" s="1" customFormat="1" ht="24.15" customHeight="1" x14ac:dyDescent="0.2">
      <c r="B289" s="88"/>
      <c r="C289" s="89" t="s">
        <v>222</v>
      </c>
      <c r="D289" s="89" t="s">
        <v>80</v>
      </c>
      <c r="E289" s="90" t="s">
        <v>260</v>
      </c>
      <c r="F289" s="91" t="s">
        <v>261</v>
      </c>
      <c r="G289" s="92" t="s">
        <v>126</v>
      </c>
      <c r="H289" s="93">
        <v>7268</v>
      </c>
      <c r="I289" s="94"/>
      <c r="J289" s="95">
        <f>ROUND(I289*H289,2)</f>
        <v>0</v>
      </c>
      <c r="K289" s="96"/>
      <c r="L289" s="19"/>
      <c r="M289" s="97" t="s">
        <v>0</v>
      </c>
      <c r="N289" s="98" t="s">
        <v>29</v>
      </c>
      <c r="P289" s="99">
        <f>O289*H289</f>
        <v>0</v>
      </c>
      <c r="Q289" s="99">
        <v>3.7500000000000001E-6</v>
      </c>
      <c r="R289" s="99">
        <f>Q289*H289</f>
        <v>2.7255000000000001E-2</v>
      </c>
      <c r="S289" s="99">
        <v>0</v>
      </c>
      <c r="T289" s="100">
        <f>S289*H289</f>
        <v>0</v>
      </c>
      <c r="AR289" s="101" t="s">
        <v>84</v>
      </c>
      <c r="AT289" s="101" t="s">
        <v>80</v>
      </c>
      <c r="AU289" s="101" t="s">
        <v>85</v>
      </c>
      <c r="AY289" s="10" t="s">
        <v>78</v>
      </c>
      <c r="BE289" s="102">
        <f>IF(N289="základná",J289,0)</f>
        <v>0</v>
      </c>
      <c r="BF289" s="102">
        <f>IF(N289="znížená",J289,0)</f>
        <v>0</v>
      </c>
      <c r="BG289" s="102">
        <f>IF(N289="zákl. prenesená",J289,0)</f>
        <v>0</v>
      </c>
      <c r="BH289" s="102">
        <f>IF(N289="zníž. prenesená",J289,0)</f>
        <v>0</v>
      </c>
      <c r="BI289" s="102">
        <f>IF(N289="nulová",J289,0)</f>
        <v>0</v>
      </c>
      <c r="BJ289" s="10" t="s">
        <v>85</v>
      </c>
      <c r="BK289" s="102">
        <f>ROUND(I289*H289,2)</f>
        <v>0</v>
      </c>
      <c r="BL289" s="10" t="s">
        <v>84</v>
      </c>
      <c r="BM289" s="101" t="s">
        <v>406</v>
      </c>
    </row>
    <row r="290" spans="2:65" s="8" customFormat="1" x14ac:dyDescent="0.2">
      <c r="B290" s="110"/>
      <c r="D290" s="104" t="s">
        <v>86</v>
      </c>
      <c r="E290" s="111" t="s">
        <v>0</v>
      </c>
      <c r="F290" s="112" t="s">
        <v>407</v>
      </c>
      <c r="H290" s="113">
        <v>7268</v>
      </c>
      <c r="I290" s="114"/>
      <c r="L290" s="110"/>
      <c r="M290" s="115"/>
      <c r="T290" s="116"/>
      <c r="AT290" s="111" t="s">
        <v>86</v>
      </c>
      <c r="AU290" s="111" t="s">
        <v>85</v>
      </c>
      <c r="AV290" s="8" t="s">
        <v>85</v>
      </c>
      <c r="AW290" s="8" t="s">
        <v>19</v>
      </c>
      <c r="AX290" s="8" t="s">
        <v>46</v>
      </c>
      <c r="AY290" s="111" t="s">
        <v>78</v>
      </c>
    </row>
    <row r="291" spans="2:65" s="9" customFormat="1" x14ac:dyDescent="0.2">
      <c r="B291" s="117"/>
      <c r="D291" s="104" t="s">
        <v>86</v>
      </c>
      <c r="E291" s="118" t="s">
        <v>0</v>
      </c>
      <c r="F291" s="119" t="s">
        <v>88</v>
      </c>
      <c r="H291" s="120">
        <v>7268</v>
      </c>
      <c r="I291" s="121"/>
      <c r="L291" s="117"/>
      <c r="M291" s="122"/>
      <c r="T291" s="123"/>
      <c r="AT291" s="118" t="s">
        <v>86</v>
      </c>
      <c r="AU291" s="118" t="s">
        <v>85</v>
      </c>
      <c r="AV291" s="9" t="s">
        <v>84</v>
      </c>
      <c r="AW291" s="9" t="s">
        <v>19</v>
      </c>
      <c r="AX291" s="9" t="s">
        <v>47</v>
      </c>
      <c r="AY291" s="118" t="s">
        <v>78</v>
      </c>
    </row>
    <row r="292" spans="2:65" s="1" customFormat="1" ht="24.15" customHeight="1" x14ac:dyDescent="0.2">
      <c r="B292" s="88"/>
      <c r="C292" s="89" t="s">
        <v>408</v>
      </c>
      <c r="D292" s="89" t="s">
        <v>80</v>
      </c>
      <c r="E292" s="90" t="s">
        <v>263</v>
      </c>
      <c r="F292" s="91" t="s">
        <v>264</v>
      </c>
      <c r="G292" s="92" t="s">
        <v>95</v>
      </c>
      <c r="H292" s="93">
        <v>1387</v>
      </c>
      <c r="I292" s="94"/>
      <c r="J292" s="95">
        <f>ROUND(I292*H292,2)</f>
        <v>0</v>
      </c>
      <c r="K292" s="96"/>
      <c r="L292" s="19"/>
      <c r="M292" s="97" t="s">
        <v>0</v>
      </c>
      <c r="N292" s="98" t="s">
        <v>29</v>
      </c>
      <c r="P292" s="99">
        <f>O292*H292</f>
        <v>0</v>
      </c>
      <c r="Q292" s="99">
        <v>9.3999999999999998E-6</v>
      </c>
      <c r="R292" s="99">
        <f>Q292*H292</f>
        <v>1.30378E-2</v>
      </c>
      <c r="S292" s="99">
        <v>0</v>
      </c>
      <c r="T292" s="100">
        <f>S292*H292</f>
        <v>0</v>
      </c>
      <c r="AR292" s="101" t="s">
        <v>84</v>
      </c>
      <c r="AT292" s="101" t="s">
        <v>80</v>
      </c>
      <c r="AU292" s="101" t="s">
        <v>85</v>
      </c>
      <c r="AY292" s="10" t="s">
        <v>78</v>
      </c>
      <c r="BE292" s="102">
        <f>IF(N292="základná",J292,0)</f>
        <v>0</v>
      </c>
      <c r="BF292" s="102">
        <f>IF(N292="znížená",J292,0)</f>
        <v>0</v>
      </c>
      <c r="BG292" s="102">
        <f>IF(N292="zákl. prenesená",J292,0)</f>
        <v>0</v>
      </c>
      <c r="BH292" s="102">
        <f>IF(N292="zníž. prenesená",J292,0)</f>
        <v>0</v>
      </c>
      <c r="BI292" s="102">
        <f>IF(N292="nulová",J292,0)</f>
        <v>0</v>
      </c>
      <c r="BJ292" s="10" t="s">
        <v>85</v>
      </c>
      <c r="BK292" s="102">
        <f>ROUND(I292*H292,2)</f>
        <v>0</v>
      </c>
      <c r="BL292" s="10" t="s">
        <v>84</v>
      </c>
      <c r="BM292" s="101" t="s">
        <v>409</v>
      </c>
    </row>
    <row r="293" spans="2:65" s="6" customFormat="1" ht="22.75" customHeight="1" x14ac:dyDescent="0.25">
      <c r="B293" s="76"/>
      <c r="D293" s="77" t="s">
        <v>45</v>
      </c>
      <c r="E293" s="86" t="s">
        <v>410</v>
      </c>
      <c r="F293" s="86" t="s">
        <v>411</v>
      </c>
      <c r="I293" s="79"/>
      <c r="J293" s="87">
        <f>BK293</f>
        <v>0</v>
      </c>
      <c r="L293" s="76"/>
      <c r="M293" s="81"/>
      <c r="P293" s="82">
        <f>SUM(P294:P314)</f>
        <v>0</v>
      </c>
      <c r="R293" s="82">
        <f>SUM(R294:R314)</f>
        <v>554.12444559999994</v>
      </c>
      <c r="T293" s="83">
        <f>SUM(T294:T314)</f>
        <v>0</v>
      </c>
      <c r="AR293" s="77" t="s">
        <v>47</v>
      </c>
      <c r="AT293" s="84" t="s">
        <v>45</v>
      </c>
      <c r="AU293" s="84" t="s">
        <v>47</v>
      </c>
      <c r="AY293" s="77" t="s">
        <v>78</v>
      </c>
      <c r="BK293" s="85">
        <f>SUM(BK294:BK314)</f>
        <v>0</v>
      </c>
    </row>
    <row r="294" spans="2:65" s="1" customFormat="1" ht="21.75" customHeight="1" x14ac:dyDescent="0.2">
      <c r="B294" s="88"/>
      <c r="C294" s="89" t="s">
        <v>224</v>
      </c>
      <c r="D294" s="89" t="s">
        <v>80</v>
      </c>
      <c r="E294" s="90" t="s">
        <v>134</v>
      </c>
      <c r="F294" s="91" t="s">
        <v>135</v>
      </c>
      <c r="G294" s="92" t="s">
        <v>95</v>
      </c>
      <c r="H294" s="93">
        <v>440</v>
      </c>
      <c r="I294" s="94"/>
      <c r="J294" s="95">
        <f>ROUND(I294*H294,2)</f>
        <v>0</v>
      </c>
      <c r="K294" s="96"/>
      <c r="L294" s="19"/>
      <c r="M294" s="97" t="s">
        <v>0</v>
      </c>
      <c r="N294" s="98" t="s">
        <v>29</v>
      </c>
      <c r="P294" s="99">
        <f>O294*H294</f>
        <v>0</v>
      </c>
      <c r="Q294" s="99">
        <v>0</v>
      </c>
      <c r="R294" s="99">
        <f>Q294*H294</f>
        <v>0</v>
      </c>
      <c r="S294" s="99">
        <v>0</v>
      </c>
      <c r="T294" s="100">
        <f>S294*H294</f>
        <v>0</v>
      </c>
      <c r="AR294" s="101" t="s">
        <v>84</v>
      </c>
      <c r="AT294" s="101" t="s">
        <v>80</v>
      </c>
      <c r="AU294" s="101" t="s">
        <v>85</v>
      </c>
      <c r="AY294" s="10" t="s">
        <v>78</v>
      </c>
      <c r="BE294" s="102">
        <f>IF(N294="základná",J294,0)</f>
        <v>0</v>
      </c>
      <c r="BF294" s="102">
        <f>IF(N294="znížená",J294,0)</f>
        <v>0</v>
      </c>
      <c r="BG294" s="102">
        <f>IF(N294="zákl. prenesená",J294,0)</f>
        <v>0</v>
      </c>
      <c r="BH294" s="102">
        <f>IF(N294="zníž. prenesená",J294,0)</f>
        <v>0</v>
      </c>
      <c r="BI294" s="102">
        <f>IF(N294="nulová",J294,0)</f>
        <v>0</v>
      </c>
      <c r="BJ294" s="10" t="s">
        <v>85</v>
      </c>
      <c r="BK294" s="102">
        <f>ROUND(I294*H294,2)</f>
        <v>0</v>
      </c>
      <c r="BL294" s="10" t="s">
        <v>84</v>
      </c>
      <c r="BM294" s="101" t="s">
        <v>412</v>
      </c>
    </row>
    <row r="295" spans="2:65" s="1" customFormat="1" ht="16.5" customHeight="1" x14ac:dyDescent="0.2">
      <c r="B295" s="88"/>
      <c r="C295" s="124" t="s">
        <v>413</v>
      </c>
      <c r="D295" s="124" t="s">
        <v>101</v>
      </c>
      <c r="E295" s="125" t="s">
        <v>141</v>
      </c>
      <c r="F295" s="126" t="s">
        <v>142</v>
      </c>
      <c r="G295" s="127" t="s">
        <v>0</v>
      </c>
      <c r="H295" s="128">
        <v>484</v>
      </c>
      <c r="I295" s="129"/>
      <c r="J295" s="130">
        <f>ROUND(I295*H295,2)</f>
        <v>0</v>
      </c>
      <c r="K295" s="131"/>
      <c r="L295" s="132"/>
      <c r="M295" s="133" t="s">
        <v>0</v>
      </c>
      <c r="N295" s="134" t="s">
        <v>29</v>
      </c>
      <c r="P295" s="99">
        <f>O295*H295</f>
        <v>0</v>
      </c>
      <c r="Q295" s="99">
        <v>0</v>
      </c>
      <c r="R295" s="99">
        <f>Q295*H295</f>
        <v>0</v>
      </c>
      <c r="S295" s="99">
        <v>0</v>
      </c>
      <c r="T295" s="100">
        <f>S295*H295</f>
        <v>0</v>
      </c>
      <c r="AR295" s="101" t="s">
        <v>99</v>
      </c>
      <c r="AT295" s="101" t="s">
        <v>101</v>
      </c>
      <c r="AU295" s="101" t="s">
        <v>85</v>
      </c>
      <c r="AY295" s="10" t="s">
        <v>78</v>
      </c>
      <c r="BE295" s="102">
        <f>IF(N295="základná",J295,0)</f>
        <v>0</v>
      </c>
      <c r="BF295" s="102">
        <f>IF(N295="znížená",J295,0)</f>
        <v>0</v>
      </c>
      <c r="BG295" s="102">
        <f>IF(N295="zákl. prenesená",J295,0)</f>
        <v>0</v>
      </c>
      <c r="BH295" s="102">
        <f>IF(N295="zníž. prenesená",J295,0)</f>
        <v>0</v>
      </c>
      <c r="BI295" s="102">
        <f>IF(N295="nulová",J295,0)</f>
        <v>0</v>
      </c>
      <c r="BJ295" s="10" t="s">
        <v>85</v>
      </c>
      <c r="BK295" s="102">
        <f>ROUND(I295*H295,2)</f>
        <v>0</v>
      </c>
      <c r="BL295" s="10" t="s">
        <v>84</v>
      </c>
      <c r="BM295" s="101" t="s">
        <v>414</v>
      </c>
    </row>
    <row r="296" spans="2:65" s="8" customFormat="1" x14ac:dyDescent="0.2">
      <c r="B296" s="110"/>
      <c r="D296" s="104" t="s">
        <v>86</v>
      </c>
      <c r="E296" s="111" t="s">
        <v>0</v>
      </c>
      <c r="F296" s="112" t="s">
        <v>415</v>
      </c>
      <c r="H296" s="113">
        <v>484</v>
      </c>
      <c r="I296" s="114"/>
      <c r="L296" s="110"/>
      <c r="M296" s="115"/>
      <c r="T296" s="116"/>
      <c r="AT296" s="111" t="s">
        <v>86</v>
      </c>
      <c r="AU296" s="111" t="s">
        <v>85</v>
      </c>
      <c r="AV296" s="8" t="s">
        <v>85</v>
      </c>
      <c r="AW296" s="8" t="s">
        <v>19</v>
      </c>
      <c r="AX296" s="8" t="s">
        <v>46</v>
      </c>
      <c r="AY296" s="111" t="s">
        <v>78</v>
      </c>
    </row>
    <row r="297" spans="2:65" s="9" customFormat="1" x14ac:dyDescent="0.2">
      <c r="B297" s="117"/>
      <c r="D297" s="104" t="s">
        <v>86</v>
      </c>
      <c r="E297" s="118" t="s">
        <v>0</v>
      </c>
      <c r="F297" s="119" t="s">
        <v>88</v>
      </c>
      <c r="H297" s="120">
        <v>484</v>
      </c>
      <c r="I297" s="121"/>
      <c r="L297" s="117"/>
      <c r="M297" s="122"/>
      <c r="T297" s="123"/>
      <c r="AT297" s="118" t="s">
        <v>86</v>
      </c>
      <c r="AU297" s="118" t="s">
        <v>85</v>
      </c>
      <c r="AV297" s="9" t="s">
        <v>84</v>
      </c>
      <c r="AW297" s="9" t="s">
        <v>19</v>
      </c>
      <c r="AX297" s="9" t="s">
        <v>47</v>
      </c>
      <c r="AY297" s="118" t="s">
        <v>78</v>
      </c>
    </row>
    <row r="298" spans="2:65" s="1" customFormat="1" ht="24.15" customHeight="1" x14ac:dyDescent="0.2">
      <c r="B298" s="88"/>
      <c r="C298" s="89" t="s">
        <v>227</v>
      </c>
      <c r="D298" s="89" t="s">
        <v>80</v>
      </c>
      <c r="E298" s="90" t="s">
        <v>137</v>
      </c>
      <c r="F298" s="91" t="s">
        <v>138</v>
      </c>
      <c r="G298" s="92" t="s">
        <v>95</v>
      </c>
      <c r="H298" s="93">
        <v>484</v>
      </c>
      <c r="I298" s="94"/>
      <c r="J298" s="95">
        <f>ROUND(I298*H298,2)</f>
        <v>0</v>
      </c>
      <c r="K298" s="96"/>
      <c r="L298" s="19"/>
      <c r="M298" s="97" t="s">
        <v>0</v>
      </c>
      <c r="N298" s="98" t="s">
        <v>29</v>
      </c>
      <c r="P298" s="99">
        <f>O298*H298</f>
        <v>0</v>
      </c>
      <c r="Q298" s="99">
        <v>3.3000000000000003E-5</v>
      </c>
      <c r="R298" s="99">
        <f>Q298*H298</f>
        <v>1.5972E-2</v>
      </c>
      <c r="S298" s="99">
        <v>0</v>
      </c>
      <c r="T298" s="100">
        <f>S298*H298</f>
        <v>0</v>
      </c>
      <c r="AR298" s="101" t="s">
        <v>84</v>
      </c>
      <c r="AT298" s="101" t="s">
        <v>80</v>
      </c>
      <c r="AU298" s="101" t="s">
        <v>85</v>
      </c>
      <c r="AY298" s="10" t="s">
        <v>78</v>
      </c>
      <c r="BE298" s="102">
        <f>IF(N298="základná",J298,0)</f>
        <v>0</v>
      </c>
      <c r="BF298" s="102">
        <f>IF(N298="znížená",J298,0)</f>
        <v>0</v>
      </c>
      <c r="BG298" s="102">
        <f>IF(N298="zákl. prenesená",J298,0)</f>
        <v>0</v>
      </c>
      <c r="BH298" s="102">
        <f>IF(N298="zníž. prenesená",J298,0)</f>
        <v>0</v>
      </c>
      <c r="BI298" s="102">
        <f>IF(N298="nulová",J298,0)</f>
        <v>0</v>
      </c>
      <c r="BJ298" s="10" t="s">
        <v>85</v>
      </c>
      <c r="BK298" s="102">
        <f>ROUND(I298*H298,2)</f>
        <v>0</v>
      </c>
      <c r="BL298" s="10" t="s">
        <v>84</v>
      </c>
      <c r="BM298" s="101" t="s">
        <v>416</v>
      </c>
    </row>
    <row r="299" spans="2:65" s="8" customFormat="1" x14ac:dyDescent="0.2">
      <c r="B299" s="110"/>
      <c r="D299" s="104" t="s">
        <v>86</v>
      </c>
      <c r="E299" s="111" t="s">
        <v>0</v>
      </c>
      <c r="F299" s="112" t="s">
        <v>417</v>
      </c>
      <c r="H299" s="113">
        <v>484</v>
      </c>
      <c r="I299" s="114"/>
      <c r="L299" s="110"/>
      <c r="M299" s="115"/>
      <c r="T299" s="116"/>
      <c r="AT299" s="111" t="s">
        <v>86</v>
      </c>
      <c r="AU299" s="111" t="s">
        <v>85</v>
      </c>
      <c r="AV299" s="8" t="s">
        <v>85</v>
      </c>
      <c r="AW299" s="8" t="s">
        <v>19</v>
      </c>
      <c r="AX299" s="8" t="s">
        <v>46</v>
      </c>
      <c r="AY299" s="111" t="s">
        <v>78</v>
      </c>
    </row>
    <row r="300" spans="2:65" s="9" customFormat="1" x14ac:dyDescent="0.2">
      <c r="B300" s="117"/>
      <c r="D300" s="104" t="s">
        <v>86</v>
      </c>
      <c r="E300" s="118" t="s">
        <v>0</v>
      </c>
      <c r="F300" s="119" t="s">
        <v>88</v>
      </c>
      <c r="H300" s="120">
        <v>484</v>
      </c>
      <c r="I300" s="121"/>
      <c r="L300" s="117"/>
      <c r="M300" s="122"/>
      <c r="T300" s="123"/>
      <c r="AT300" s="118" t="s">
        <v>86</v>
      </c>
      <c r="AU300" s="118" t="s">
        <v>85</v>
      </c>
      <c r="AV300" s="9" t="s">
        <v>84</v>
      </c>
      <c r="AW300" s="9" t="s">
        <v>19</v>
      </c>
      <c r="AX300" s="9" t="s">
        <v>47</v>
      </c>
      <c r="AY300" s="118" t="s">
        <v>78</v>
      </c>
    </row>
    <row r="301" spans="2:65" s="1" customFormat="1" ht="16.5" customHeight="1" x14ac:dyDescent="0.2">
      <c r="B301" s="88"/>
      <c r="C301" s="89" t="s">
        <v>418</v>
      </c>
      <c r="D301" s="89" t="s">
        <v>80</v>
      </c>
      <c r="E301" s="90" t="s">
        <v>419</v>
      </c>
      <c r="F301" s="91" t="s">
        <v>420</v>
      </c>
      <c r="G301" s="92" t="s">
        <v>126</v>
      </c>
      <c r="H301" s="93">
        <v>200</v>
      </c>
      <c r="I301" s="94"/>
      <c r="J301" s="95">
        <f>ROUND(I301*H301,2)</f>
        <v>0</v>
      </c>
      <c r="K301" s="96"/>
      <c r="L301" s="19"/>
      <c r="M301" s="97" t="s">
        <v>0</v>
      </c>
      <c r="N301" s="98" t="s">
        <v>29</v>
      </c>
      <c r="P301" s="99">
        <f>O301*H301</f>
        <v>0</v>
      </c>
      <c r="Q301" s="99">
        <v>0</v>
      </c>
      <c r="R301" s="99">
        <f>Q301*H301</f>
        <v>0</v>
      </c>
      <c r="S301" s="99">
        <v>0</v>
      </c>
      <c r="T301" s="100">
        <f>S301*H301</f>
        <v>0</v>
      </c>
      <c r="AR301" s="101" t="s">
        <v>84</v>
      </c>
      <c r="AT301" s="101" t="s">
        <v>80</v>
      </c>
      <c r="AU301" s="101" t="s">
        <v>85</v>
      </c>
      <c r="AY301" s="10" t="s">
        <v>78</v>
      </c>
      <c r="BE301" s="102">
        <f>IF(N301="základná",J301,0)</f>
        <v>0</v>
      </c>
      <c r="BF301" s="102">
        <f>IF(N301="znížená",J301,0)</f>
        <v>0</v>
      </c>
      <c r="BG301" s="102">
        <f>IF(N301="zákl. prenesená",J301,0)</f>
        <v>0</v>
      </c>
      <c r="BH301" s="102">
        <f>IF(N301="zníž. prenesená",J301,0)</f>
        <v>0</v>
      </c>
      <c r="BI301" s="102">
        <f>IF(N301="nulová",J301,0)</f>
        <v>0</v>
      </c>
      <c r="BJ301" s="10" t="s">
        <v>85</v>
      </c>
      <c r="BK301" s="102">
        <f>ROUND(I301*H301,2)</f>
        <v>0</v>
      </c>
      <c r="BL301" s="10" t="s">
        <v>84</v>
      </c>
      <c r="BM301" s="101" t="s">
        <v>421</v>
      </c>
    </row>
    <row r="302" spans="2:65" s="1" customFormat="1" ht="24.15" customHeight="1" x14ac:dyDescent="0.2">
      <c r="B302" s="88"/>
      <c r="C302" s="89" t="s">
        <v>231</v>
      </c>
      <c r="D302" s="89" t="s">
        <v>80</v>
      </c>
      <c r="E302" s="90" t="s">
        <v>422</v>
      </c>
      <c r="F302" s="91" t="s">
        <v>423</v>
      </c>
      <c r="G302" s="92" t="s">
        <v>95</v>
      </c>
      <c r="H302" s="93">
        <v>440</v>
      </c>
      <c r="I302" s="94"/>
      <c r="J302" s="95">
        <f>ROUND(I302*H302,2)</f>
        <v>0</v>
      </c>
      <c r="K302" s="96"/>
      <c r="L302" s="19"/>
      <c r="M302" s="97" t="s">
        <v>0</v>
      </c>
      <c r="N302" s="98" t="s">
        <v>29</v>
      </c>
      <c r="P302" s="99">
        <f>O302*H302</f>
        <v>0</v>
      </c>
      <c r="Q302" s="99">
        <v>0.37080000000000002</v>
      </c>
      <c r="R302" s="99">
        <f>Q302*H302</f>
        <v>163.15200000000002</v>
      </c>
      <c r="S302" s="99">
        <v>0</v>
      </c>
      <c r="T302" s="100">
        <f>S302*H302</f>
        <v>0</v>
      </c>
      <c r="AR302" s="101" t="s">
        <v>84</v>
      </c>
      <c r="AT302" s="101" t="s">
        <v>80</v>
      </c>
      <c r="AU302" s="101" t="s">
        <v>85</v>
      </c>
      <c r="AY302" s="10" t="s">
        <v>78</v>
      </c>
      <c r="BE302" s="102">
        <f>IF(N302="základná",J302,0)</f>
        <v>0</v>
      </c>
      <c r="BF302" s="102">
        <f>IF(N302="znížená",J302,0)</f>
        <v>0</v>
      </c>
      <c r="BG302" s="102">
        <f>IF(N302="zákl. prenesená",J302,0)</f>
        <v>0</v>
      </c>
      <c r="BH302" s="102">
        <f>IF(N302="zníž. prenesená",J302,0)</f>
        <v>0</v>
      </c>
      <c r="BI302" s="102">
        <f>IF(N302="nulová",J302,0)</f>
        <v>0</v>
      </c>
      <c r="BJ302" s="10" t="s">
        <v>85</v>
      </c>
      <c r="BK302" s="102">
        <f>ROUND(I302*H302,2)</f>
        <v>0</v>
      </c>
      <c r="BL302" s="10" t="s">
        <v>84</v>
      </c>
      <c r="BM302" s="101" t="s">
        <v>424</v>
      </c>
    </row>
    <row r="303" spans="2:65" s="1" customFormat="1" ht="24.15" customHeight="1" x14ac:dyDescent="0.2">
      <c r="B303" s="88"/>
      <c r="C303" s="89" t="s">
        <v>425</v>
      </c>
      <c r="D303" s="89" t="s">
        <v>80</v>
      </c>
      <c r="E303" s="90" t="s">
        <v>148</v>
      </c>
      <c r="F303" s="91" t="s">
        <v>149</v>
      </c>
      <c r="G303" s="92" t="s">
        <v>95</v>
      </c>
      <c r="H303" s="93">
        <v>440</v>
      </c>
      <c r="I303" s="94"/>
      <c r="J303" s="95">
        <f>ROUND(I303*H303,2)</f>
        <v>0</v>
      </c>
      <c r="K303" s="96"/>
      <c r="L303" s="19"/>
      <c r="M303" s="97" t="s">
        <v>0</v>
      </c>
      <c r="N303" s="98" t="s">
        <v>29</v>
      </c>
      <c r="P303" s="99">
        <f>O303*H303</f>
        <v>0</v>
      </c>
      <c r="Q303" s="99">
        <v>0.46166000000000001</v>
      </c>
      <c r="R303" s="99">
        <f>Q303*H303</f>
        <v>203.13040000000001</v>
      </c>
      <c r="S303" s="99">
        <v>0</v>
      </c>
      <c r="T303" s="100">
        <f>S303*H303</f>
        <v>0</v>
      </c>
      <c r="AR303" s="101" t="s">
        <v>84</v>
      </c>
      <c r="AT303" s="101" t="s">
        <v>80</v>
      </c>
      <c r="AU303" s="101" t="s">
        <v>85</v>
      </c>
      <c r="AY303" s="10" t="s">
        <v>78</v>
      </c>
      <c r="BE303" s="102">
        <f>IF(N303="základná",J303,0)</f>
        <v>0</v>
      </c>
      <c r="BF303" s="102">
        <f>IF(N303="znížená",J303,0)</f>
        <v>0</v>
      </c>
      <c r="BG303" s="102">
        <f>IF(N303="zákl. prenesená",J303,0)</f>
        <v>0</v>
      </c>
      <c r="BH303" s="102">
        <f>IF(N303="zníž. prenesená",J303,0)</f>
        <v>0</v>
      </c>
      <c r="BI303" s="102">
        <f>IF(N303="nulová",J303,0)</f>
        <v>0</v>
      </c>
      <c r="BJ303" s="10" t="s">
        <v>85</v>
      </c>
      <c r="BK303" s="102">
        <f>ROUND(I303*H303,2)</f>
        <v>0</v>
      </c>
      <c r="BL303" s="10" t="s">
        <v>84</v>
      </c>
      <c r="BM303" s="101" t="s">
        <v>426</v>
      </c>
    </row>
    <row r="304" spans="2:65" s="1" customFormat="1" ht="37.75" customHeight="1" x14ac:dyDescent="0.2">
      <c r="B304" s="88"/>
      <c r="C304" s="89" t="s">
        <v>234</v>
      </c>
      <c r="D304" s="89" t="s">
        <v>80</v>
      </c>
      <c r="E304" s="90" t="s">
        <v>427</v>
      </c>
      <c r="F304" s="91" t="s">
        <v>428</v>
      </c>
      <c r="G304" s="92" t="s">
        <v>95</v>
      </c>
      <c r="H304" s="93">
        <v>484</v>
      </c>
      <c r="I304" s="94"/>
      <c r="J304" s="95">
        <f>ROUND(I304*H304,2)</f>
        <v>0</v>
      </c>
      <c r="K304" s="96"/>
      <c r="L304" s="19"/>
      <c r="M304" s="97" t="s">
        <v>0</v>
      </c>
      <c r="N304" s="98" t="s">
        <v>29</v>
      </c>
      <c r="P304" s="99">
        <f>O304*H304</f>
        <v>0</v>
      </c>
      <c r="Q304" s="99">
        <v>2.5634999999999998E-3</v>
      </c>
      <c r="R304" s="99">
        <f>Q304*H304</f>
        <v>1.240734</v>
      </c>
      <c r="S304" s="99">
        <v>0</v>
      </c>
      <c r="T304" s="100">
        <f>S304*H304</f>
        <v>0</v>
      </c>
      <c r="AR304" s="101" t="s">
        <v>84</v>
      </c>
      <c r="AT304" s="101" t="s">
        <v>80</v>
      </c>
      <c r="AU304" s="101" t="s">
        <v>85</v>
      </c>
      <c r="AY304" s="10" t="s">
        <v>78</v>
      </c>
      <c r="BE304" s="102">
        <f>IF(N304="základná",J304,0)</f>
        <v>0</v>
      </c>
      <c r="BF304" s="102">
        <f>IF(N304="znížená",J304,0)</f>
        <v>0</v>
      </c>
      <c r="BG304" s="102">
        <f>IF(N304="zákl. prenesená",J304,0)</f>
        <v>0</v>
      </c>
      <c r="BH304" s="102">
        <f>IF(N304="zníž. prenesená",J304,0)</f>
        <v>0</v>
      </c>
      <c r="BI304" s="102">
        <f>IF(N304="nulová",J304,0)</f>
        <v>0</v>
      </c>
      <c r="BJ304" s="10" t="s">
        <v>85</v>
      </c>
      <c r="BK304" s="102">
        <f>ROUND(I304*H304,2)</f>
        <v>0</v>
      </c>
      <c r="BL304" s="10" t="s">
        <v>84</v>
      </c>
      <c r="BM304" s="101" t="s">
        <v>429</v>
      </c>
    </row>
    <row r="305" spans="2:65" s="8" customFormat="1" x14ac:dyDescent="0.2">
      <c r="B305" s="110"/>
      <c r="D305" s="104" t="s">
        <v>86</v>
      </c>
      <c r="E305" s="111" t="s">
        <v>0</v>
      </c>
      <c r="F305" s="112" t="s">
        <v>430</v>
      </c>
      <c r="H305" s="113">
        <v>484</v>
      </c>
      <c r="I305" s="114"/>
      <c r="L305" s="110"/>
      <c r="M305" s="115"/>
      <c r="T305" s="116"/>
      <c r="AT305" s="111" t="s">
        <v>86</v>
      </c>
      <c r="AU305" s="111" t="s">
        <v>85</v>
      </c>
      <c r="AV305" s="8" t="s">
        <v>85</v>
      </c>
      <c r="AW305" s="8" t="s">
        <v>19</v>
      </c>
      <c r="AX305" s="8" t="s">
        <v>46</v>
      </c>
      <c r="AY305" s="111" t="s">
        <v>78</v>
      </c>
    </row>
    <row r="306" spans="2:65" s="9" customFormat="1" x14ac:dyDescent="0.2">
      <c r="B306" s="117"/>
      <c r="D306" s="104" t="s">
        <v>86</v>
      </c>
      <c r="E306" s="118" t="s">
        <v>0</v>
      </c>
      <c r="F306" s="119" t="s">
        <v>88</v>
      </c>
      <c r="H306" s="120">
        <v>484</v>
      </c>
      <c r="I306" s="121"/>
      <c r="L306" s="117"/>
      <c r="M306" s="122"/>
      <c r="T306" s="123"/>
      <c r="AT306" s="118" t="s">
        <v>86</v>
      </c>
      <c r="AU306" s="118" t="s">
        <v>85</v>
      </c>
      <c r="AV306" s="9" t="s">
        <v>84</v>
      </c>
      <c r="AW306" s="9" t="s">
        <v>19</v>
      </c>
      <c r="AX306" s="9" t="s">
        <v>47</v>
      </c>
      <c r="AY306" s="118" t="s">
        <v>78</v>
      </c>
    </row>
    <row r="307" spans="2:65" s="1" customFormat="1" ht="37.75" customHeight="1" x14ac:dyDescent="0.2">
      <c r="B307" s="88"/>
      <c r="C307" s="89" t="s">
        <v>431</v>
      </c>
      <c r="D307" s="89" t="s">
        <v>80</v>
      </c>
      <c r="E307" s="90" t="s">
        <v>432</v>
      </c>
      <c r="F307" s="91" t="s">
        <v>433</v>
      </c>
      <c r="G307" s="92" t="s">
        <v>95</v>
      </c>
      <c r="H307" s="93">
        <v>440</v>
      </c>
      <c r="I307" s="94"/>
      <c r="J307" s="95">
        <f>ROUND(I307*H307,2)</f>
        <v>0</v>
      </c>
      <c r="K307" s="96"/>
      <c r="L307" s="19"/>
      <c r="M307" s="97" t="s">
        <v>0</v>
      </c>
      <c r="N307" s="98" t="s">
        <v>29</v>
      </c>
      <c r="P307" s="99">
        <f>O307*H307</f>
        <v>0</v>
      </c>
      <c r="Q307" s="99">
        <v>0.42405758999999998</v>
      </c>
      <c r="R307" s="99">
        <f>Q307*H307</f>
        <v>186.5853396</v>
      </c>
      <c r="S307" s="99">
        <v>0</v>
      </c>
      <c r="T307" s="100">
        <f>S307*H307</f>
        <v>0</v>
      </c>
      <c r="AR307" s="101" t="s">
        <v>84</v>
      </c>
      <c r="AT307" s="101" t="s">
        <v>80</v>
      </c>
      <c r="AU307" s="101" t="s">
        <v>85</v>
      </c>
      <c r="AY307" s="10" t="s">
        <v>78</v>
      </c>
      <c r="BE307" s="102">
        <f>IF(N307="základná",J307,0)</f>
        <v>0</v>
      </c>
      <c r="BF307" s="102">
        <f>IF(N307="znížená",J307,0)</f>
        <v>0</v>
      </c>
      <c r="BG307" s="102">
        <f>IF(N307="zákl. prenesená",J307,0)</f>
        <v>0</v>
      </c>
      <c r="BH307" s="102">
        <f>IF(N307="zníž. prenesená",J307,0)</f>
        <v>0</v>
      </c>
      <c r="BI307" s="102">
        <f>IF(N307="nulová",J307,0)</f>
        <v>0</v>
      </c>
      <c r="BJ307" s="10" t="s">
        <v>85</v>
      </c>
      <c r="BK307" s="102">
        <f>ROUND(I307*H307,2)</f>
        <v>0</v>
      </c>
      <c r="BL307" s="10" t="s">
        <v>84</v>
      </c>
      <c r="BM307" s="101" t="s">
        <v>434</v>
      </c>
    </row>
    <row r="308" spans="2:65" s="1" customFormat="1" ht="24.15" customHeight="1" x14ac:dyDescent="0.2">
      <c r="B308" s="88"/>
      <c r="C308" s="89" t="s">
        <v>238</v>
      </c>
      <c r="D308" s="89" t="s">
        <v>80</v>
      </c>
      <c r="E308" s="90" t="s">
        <v>435</v>
      </c>
      <c r="F308" s="91" t="s">
        <v>436</v>
      </c>
      <c r="G308" s="92" t="s">
        <v>0</v>
      </c>
      <c r="H308" s="93">
        <v>440</v>
      </c>
      <c r="I308" s="94"/>
      <c r="J308" s="95">
        <f>ROUND(I308*H308,2)</f>
        <v>0</v>
      </c>
      <c r="K308" s="96"/>
      <c r="L308" s="19"/>
      <c r="M308" s="97" t="s">
        <v>0</v>
      </c>
      <c r="N308" s="98" t="s">
        <v>29</v>
      </c>
      <c r="P308" s="99">
        <f>O308*H308</f>
        <v>0</v>
      </c>
      <c r="Q308" s="99">
        <v>0</v>
      </c>
      <c r="R308" s="99">
        <f>Q308*H308</f>
        <v>0</v>
      </c>
      <c r="S308" s="99">
        <v>0</v>
      </c>
      <c r="T308" s="100">
        <f>S308*H308</f>
        <v>0</v>
      </c>
      <c r="AR308" s="101" t="s">
        <v>84</v>
      </c>
      <c r="AT308" s="101" t="s">
        <v>80</v>
      </c>
      <c r="AU308" s="101" t="s">
        <v>85</v>
      </c>
      <c r="AY308" s="10" t="s">
        <v>78</v>
      </c>
      <c r="BE308" s="102">
        <f>IF(N308="základná",J308,0)</f>
        <v>0</v>
      </c>
      <c r="BF308" s="102">
        <f>IF(N308="znížená",J308,0)</f>
        <v>0</v>
      </c>
      <c r="BG308" s="102">
        <f>IF(N308="zákl. prenesená",J308,0)</f>
        <v>0</v>
      </c>
      <c r="BH308" s="102">
        <f>IF(N308="zníž. prenesená",J308,0)</f>
        <v>0</v>
      </c>
      <c r="BI308" s="102">
        <f>IF(N308="nulová",J308,0)</f>
        <v>0</v>
      </c>
      <c r="BJ308" s="10" t="s">
        <v>85</v>
      </c>
      <c r="BK308" s="102">
        <f>ROUND(I308*H308,2)</f>
        <v>0</v>
      </c>
      <c r="BL308" s="10" t="s">
        <v>84</v>
      </c>
      <c r="BM308" s="101" t="s">
        <v>437</v>
      </c>
    </row>
    <row r="309" spans="2:65" s="7" customFormat="1" ht="20" x14ac:dyDescent="0.2">
      <c r="B309" s="103"/>
      <c r="D309" s="104" t="s">
        <v>86</v>
      </c>
      <c r="E309" s="105" t="s">
        <v>0</v>
      </c>
      <c r="F309" s="106" t="s">
        <v>438</v>
      </c>
      <c r="H309" s="105" t="s">
        <v>0</v>
      </c>
      <c r="I309" s="107"/>
      <c r="L309" s="103"/>
      <c r="M309" s="108"/>
      <c r="T309" s="109"/>
      <c r="AT309" s="105" t="s">
        <v>86</v>
      </c>
      <c r="AU309" s="105" t="s">
        <v>85</v>
      </c>
      <c r="AV309" s="7" t="s">
        <v>47</v>
      </c>
      <c r="AW309" s="7" t="s">
        <v>19</v>
      </c>
      <c r="AX309" s="7" t="s">
        <v>46</v>
      </c>
      <c r="AY309" s="105" t="s">
        <v>78</v>
      </c>
    </row>
    <row r="310" spans="2:65" s="8" customFormat="1" x14ac:dyDescent="0.2">
      <c r="B310" s="110"/>
      <c r="D310" s="104" t="s">
        <v>86</v>
      </c>
      <c r="E310" s="111" t="s">
        <v>0</v>
      </c>
      <c r="F310" s="112" t="s">
        <v>439</v>
      </c>
      <c r="H310" s="113">
        <v>440</v>
      </c>
      <c r="I310" s="114"/>
      <c r="L310" s="110"/>
      <c r="M310" s="115"/>
      <c r="T310" s="116"/>
      <c r="AT310" s="111" t="s">
        <v>86</v>
      </c>
      <c r="AU310" s="111" t="s">
        <v>85</v>
      </c>
      <c r="AV310" s="8" t="s">
        <v>85</v>
      </c>
      <c r="AW310" s="8" t="s">
        <v>19</v>
      </c>
      <c r="AX310" s="8" t="s">
        <v>46</v>
      </c>
      <c r="AY310" s="111" t="s">
        <v>78</v>
      </c>
    </row>
    <row r="311" spans="2:65" s="9" customFormat="1" x14ac:dyDescent="0.2">
      <c r="B311" s="117"/>
      <c r="D311" s="104" t="s">
        <v>86</v>
      </c>
      <c r="E311" s="118" t="s">
        <v>0</v>
      </c>
      <c r="F311" s="119" t="s">
        <v>88</v>
      </c>
      <c r="H311" s="120">
        <v>440</v>
      </c>
      <c r="I311" s="121"/>
      <c r="L311" s="117"/>
      <c r="M311" s="122"/>
      <c r="T311" s="123"/>
      <c r="AT311" s="118" t="s">
        <v>86</v>
      </c>
      <c r="AU311" s="118" t="s">
        <v>85</v>
      </c>
      <c r="AV311" s="9" t="s">
        <v>84</v>
      </c>
      <c r="AW311" s="9" t="s">
        <v>19</v>
      </c>
      <c r="AX311" s="9" t="s">
        <v>47</v>
      </c>
      <c r="AY311" s="118" t="s">
        <v>78</v>
      </c>
    </row>
    <row r="312" spans="2:65" s="1" customFormat="1" ht="21.75" customHeight="1" x14ac:dyDescent="0.2">
      <c r="B312" s="88"/>
      <c r="C312" s="124" t="s">
        <v>440</v>
      </c>
      <c r="D312" s="124" t="s">
        <v>101</v>
      </c>
      <c r="E312" s="125" t="s">
        <v>441</v>
      </c>
      <c r="F312" s="126" t="s">
        <v>442</v>
      </c>
      <c r="G312" s="127" t="s">
        <v>0</v>
      </c>
      <c r="H312" s="128">
        <v>968</v>
      </c>
      <c r="I312" s="129"/>
      <c r="J312" s="130">
        <f>ROUND(I312*H312,2)</f>
        <v>0</v>
      </c>
      <c r="K312" s="131"/>
      <c r="L312" s="132"/>
      <c r="M312" s="133" t="s">
        <v>0</v>
      </c>
      <c r="N312" s="134" t="s">
        <v>29</v>
      </c>
      <c r="P312" s="99">
        <f>O312*H312</f>
        <v>0</v>
      </c>
      <c r="Q312" s="99">
        <v>0</v>
      </c>
      <c r="R312" s="99">
        <f>Q312*H312</f>
        <v>0</v>
      </c>
      <c r="S312" s="99">
        <v>0</v>
      </c>
      <c r="T312" s="100">
        <f>S312*H312</f>
        <v>0</v>
      </c>
      <c r="AR312" s="101" t="s">
        <v>99</v>
      </c>
      <c r="AT312" s="101" t="s">
        <v>101</v>
      </c>
      <c r="AU312" s="101" t="s">
        <v>85</v>
      </c>
      <c r="AY312" s="10" t="s">
        <v>78</v>
      </c>
      <c r="BE312" s="102">
        <f>IF(N312="základná",J312,0)</f>
        <v>0</v>
      </c>
      <c r="BF312" s="102">
        <f>IF(N312="znížená",J312,0)</f>
        <v>0</v>
      </c>
      <c r="BG312" s="102">
        <f>IF(N312="zákl. prenesená",J312,0)</f>
        <v>0</v>
      </c>
      <c r="BH312" s="102">
        <f>IF(N312="zníž. prenesená",J312,0)</f>
        <v>0</v>
      </c>
      <c r="BI312" s="102">
        <f>IF(N312="nulová",J312,0)</f>
        <v>0</v>
      </c>
      <c r="BJ312" s="10" t="s">
        <v>85</v>
      </c>
      <c r="BK312" s="102">
        <f>ROUND(I312*H312,2)</f>
        <v>0</v>
      </c>
      <c r="BL312" s="10" t="s">
        <v>84</v>
      </c>
      <c r="BM312" s="101" t="s">
        <v>443</v>
      </c>
    </row>
    <row r="313" spans="2:65" s="8" customFormat="1" x14ac:dyDescent="0.2">
      <c r="B313" s="110"/>
      <c r="D313" s="104" t="s">
        <v>86</v>
      </c>
      <c r="E313" s="111" t="s">
        <v>0</v>
      </c>
      <c r="F313" s="112" t="s">
        <v>444</v>
      </c>
      <c r="H313" s="113">
        <v>968</v>
      </c>
      <c r="I313" s="114"/>
      <c r="L313" s="110"/>
      <c r="M313" s="115"/>
      <c r="T313" s="116"/>
      <c r="AT313" s="111" t="s">
        <v>86</v>
      </c>
      <c r="AU313" s="111" t="s">
        <v>85</v>
      </c>
      <c r="AV313" s="8" t="s">
        <v>85</v>
      </c>
      <c r="AW313" s="8" t="s">
        <v>19</v>
      </c>
      <c r="AX313" s="8" t="s">
        <v>46</v>
      </c>
      <c r="AY313" s="111" t="s">
        <v>78</v>
      </c>
    </row>
    <row r="314" spans="2:65" s="9" customFormat="1" x14ac:dyDescent="0.2">
      <c r="B314" s="117"/>
      <c r="D314" s="104" t="s">
        <v>86</v>
      </c>
      <c r="E314" s="118" t="s">
        <v>0</v>
      </c>
      <c r="F314" s="119" t="s">
        <v>88</v>
      </c>
      <c r="H314" s="120">
        <v>968</v>
      </c>
      <c r="I314" s="121"/>
      <c r="L314" s="117"/>
      <c r="M314" s="122"/>
      <c r="T314" s="123"/>
      <c r="AT314" s="118" t="s">
        <v>86</v>
      </c>
      <c r="AU314" s="118" t="s">
        <v>85</v>
      </c>
      <c r="AV314" s="9" t="s">
        <v>84</v>
      </c>
      <c r="AW314" s="9" t="s">
        <v>19</v>
      </c>
      <c r="AX314" s="9" t="s">
        <v>47</v>
      </c>
      <c r="AY314" s="118" t="s">
        <v>78</v>
      </c>
    </row>
    <row r="315" spans="2:65" s="6" customFormat="1" ht="25.9" customHeight="1" x14ac:dyDescent="0.35">
      <c r="B315" s="76"/>
      <c r="D315" s="77" t="s">
        <v>45</v>
      </c>
      <c r="E315" s="78" t="s">
        <v>266</v>
      </c>
      <c r="F315" s="78" t="s">
        <v>267</v>
      </c>
      <c r="I315" s="79"/>
      <c r="J315" s="80">
        <f>BK315</f>
        <v>0</v>
      </c>
      <c r="L315" s="76"/>
      <c r="M315" s="81"/>
      <c r="P315" s="82">
        <f>SUM(P316:P318)</f>
        <v>0</v>
      </c>
      <c r="R315" s="82">
        <f>SUM(R316:R318)</f>
        <v>0</v>
      </c>
      <c r="T315" s="83">
        <f>SUM(T316:T318)</f>
        <v>0</v>
      </c>
      <c r="AR315" s="77" t="s">
        <v>84</v>
      </c>
      <c r="AT315" s="84" t="s">
        <v>45</v>
      </c>
      <c r="AU315" s="84" t="s">
        <v>46</v>
      </c>
      <c r="AY315" s="77" t="s">
        <v>78</v>
      </c>
      <c r="BK315" s="85">
        <f>SUM(BK316:BK318)</f>
        <v>0</v>
      </c>
    </row>
    <row r="316" spans="2:65" s="1" customFormat="1" ht="24.15" customHeight="1" x14ac:dyDescent="0.2">
      <c r="B316" s="88"/>
      <c r="C316" s="89" t="s">
        <v>241</v>
      </c>
      <c r="D316" s="89" t="s">
        <v>80</v>
      </c>
      <c r="E316" s="90" t="s">
        <v>269</v>
      </c>
      <c r="F316" s="91" t="s">
        <v>270</v>
      </c>
      <c r="G316" s="92" t="s">
        <v>271</v>
      </c>
      <c r="H316" s="93">
        <v>1</v>
      </c>
      <c r="I316" s="94"/>
      <c r="J316" s="95">
        <f>ROUND(I316*H316,2)</f>
        <v>0</v>
      </c>
      <c r="K316" s="96"/>
      <c r="L316" s="19"/>
      <c r="M316" s="97" t="s">
        <v>0</v>
      </c>
      <c r="N316" s="98" t="s">
        <v>29</v>
      </c>
      <c r="P316" s="99">
        <f>O316*H316</f>
        <v>0</v>
      </c>
      <c r="Q316" s="99">
        <v>0</v>
      </c>
      <c r="R316" s="99">
        <f>Q316*H316</f>
        <v>0</v>
      </c>
      <c r="S316" s="99">
        <v>0</v>
      </c>
      <c r="T316" s="100">
        <f>S316*H316</f>
        <v>0</v>
      </c>
      <c r="AR316" s="101" t="s">
        <v>272</v>
      </c>
      <c r="AT316" s="101" t="s">
        <v>80</v>
      </c>
      <c r="AU316" s="101" t="s">
        <v>47</v>
      </c>
      <c r="AY316" s="10" t="s">
        <v>78</v>
      </c>
      <c r="BE316" s="102">
        <f>IF(N316="základná",J316,0)</f>
        <v>0</v>
      </c>
      <c r="BF316" s="102">
        <f>IF(N316="znížená",J316,0)</f>
        <v>0</v>
      </c>
      <c r="BG316" s="102">
        <f>IF(N316="zákl. prenesená",J316,0)</f>
        <v>0</v>
      </c>
      <c r="BH316" s="102">
        <f>IF(N316="zníž. prenesená",J316,0)</f>
        <v>0</v>
      </c>
      <c r="BI316" s="102">
        <f>IF(N316="nulová",J316,0)</f>
        <v>0</v>
      </c>
      <c r="BJ316" s="10" t="s">
        <v>85</v>
      </c>
      <c r="BK316" s="102">
        <f>ROUND(I316*H316,2)</f>
        <v>0</v>
      </c>
      <c r="BL316" s="10" t="s">
        <v>272</v>
      </c>
      <c r="BM316" s="101" t="s">
        <v>445</v>
      </c>
    </row>
    <row r="317" spans="2:65" s="1" customFormat="1" ht="24.15" customHeight="1" x14ac:dyDescent="0.2">
      <c r="B317" s="88"/>
      <c r="C317" s="89" t="s">
        <v>446</v>
      </c>
      <c r="D317" s="89" t="s">
        <v>80</v>
      </c>
      <c r="E317" s="90" t="s">
        <v>274</v>
      </c>
      <c r="F317" s="91" t="s">
        <v>275</v>
      </c>
      <c r="G317" s="92" t="s">
        <v>271</v>
      </c>
      <c r="H317" s="93">
        <v>1</v>
      </c>
      <c r="I317" s="94"/>
      <c r="J317" s="95">
        <f>ROUND(I317*H317,2)</f>
        <v>0</v>
      </c>
      <c r="K317" s="96"/>
      <c r="L317" s="19"/>
      <c r="M317" s="97" t="s">
        <v>0</v>
      </c>
      <c r="N317" s="98" t="s">
        <v>29</v>
      </c>
      <c r="P317" s="99">
        <f>O317*H317</f>
        <v>0</v>
      </c>
      <c r="Q317" s="99">
        <v>0</v>
      </c>
      <c r="R317" s="99">
        <f>Q317*H317</f>
        <v>0</v>
      </c>
      <c r="S317" s="99">
        <v>0</v>
      </c>
      <c r="T317" s="100">
        <f>S317*H317</f>
        <v>0</v>
      </c>
      <c r="AR317" s="101" t="s">
        <v>272</v>
      </c>
      <c r="AT317" s="101" t="s">
        <v>80</v>
      </c>
      <c r="AU317" s="101" t="s">
        <v>47</v>
      </c>
      <c r="AY317" s="10" t="s">
        <v>78</v>
      </c>
      <c r="BE317" s="102">
        <f>IF(N317="základná",J317,0)</f>
        <v>0</v>
      </c>
      <c r="BF317" s="102">
        <f>IF(N317="znížená",J317,0)</f>
        <v>0</v>
      </c>
      <c r="BG317" s="102">
        <f>IF(N317="zákl. prenesená",J317,0)</f>
        <v>0</v>
      </c>
      <c r="BH317" s="102">
        <f>IF(N317="zníž. prenesená",J317,0)</f>
        <v>0</v>
      </c>
      <c r="BI317" s="102">
        <f>IF(N317="nulová",J317,0)</f>
        <v>0</v>
      </c>
      <c r="BJ317" s="10" t="s">
        <v>85</v>
      </c>
      <c r="BK317" s="102">
        <f>ROUND(I317*H317,2)</f>
        <v>0</v>
      </c>
      <c r="BL317" s="10" t="s">
        <v>272</v>
      </c>
      <c r="BM317" s="101" t="s">
        <v>447</v>
      </c>
    </row>
    <row r="318" spans="2:65" s="1" customFormat="1" ht="24.15" customHeight="1" x14ac:dyDescent="0.2">
      <c r="B318" s="88"/>
      <c r="C318" s="89" t="s">
        <v>245</v>
      </c>
      <c r="D318" s="89" t="s">
        <v>80</v>
      </c>
      <c r="E318" s="90" t="s">
        <v>278</v>
      </c>
      <c r="F318" s="91" t="s">
        <v>279</v>
      </c>
      <c r="G318" s="92" t="s">
        <v>271</v>
      </c>
      <c r="H318" s="93">
        <v>1</v>
      </c>
      <c r="I318" s="94"/>
      <c r="J318" s="95">
        <f>ROUND(I318*H318,2)</f>
        <v>0</v>
      </c>
      <c r="K318" s="96"/>
      <c r="L318" s="19"/>
      <c r="M318" s="135" t="s">
        <v>0</v>
      </c>
      <c r="N318" s="136" t="s">
        <v>29</v>
      </c>
      <c r="O318" s="137"/>
      <c r="P318" s="138">
        <f>O318*H318</f>
        <v>0</v>
      </c>
      <c r="Q318" s="138">
        <v>0</v>
      </c>
      <c r="R318" s="138">
        <f>Q318*H318</f>
        <v>0</v>
      </c>
      <c r="S318" s="138">
        <v>0</v>
      </c>
      <c r="T318" s="139">
        <f>S318*H318</f>
        <v>0</v>
      </c>
      <c r="AR318" s="101" t="s">
        <v>272</v>
      </c>
      <c r="AT318" s="101" t="s">
        <v>80</v>
      </c>
      <c r="AU318" s="101" t="s">
        <v>47</v>
      </c>
      <c r="AY318" s="10" t="s">
        <v>78</v>
      </c>
      <c r="BE318" s="102">
        <f>IF(N318="základná",J318,0)</f>
        <v>0</v>
      </c>
      <c r="BF318" s="102">
        <f>IF(N318="znížená",J318,0)</f>
        <v>0</v>
      </c>
      <c r="BG318" s="102">
        <f>IF(N318="zákl. prenesená",J318,0)</f>
        <v>0</v>
      </c>
      <c r="BH318" s="102">
        <f>IF(N318="zníž. prenesená",J318,0)</f>
        <v>0</v>
      </c>
      <c r="BI318" s="102">
        <f>IF(N318="nulová",J318,0)</f>
        <v>0</v>
      </c>
      <c r="BJ318" s="10" t="s">
        <v>85</v>
      </c>
      <c r="BK318" s="102">
        <f>ROUND(I318*H318,2)</f>
        <v>0</v>
      </c>
      <c r="BL318" s="10" t="s">
        <v>272</v>
      </c>
      <c r="BM318" s="101" t="s">
        <v>448</v>
      </c>
    </row>
    <row r="319" spans="2:65" s="1" customFormat="1" ht="7" customHeight="1" x14ac:dyDescent="0.2">
      <c r="B319" s="26"/>
      <c r="C319" s="27"/>
      <c r="D319" s="27"/>
      <c r="E319" s="27"/>
      <c r="F319" s="27"/>
      <c r="G319" s="27"/>
      <c r="H319" s="27"/>
      <c r="I319" s="27"/>
      <c r="J319" s="27"/>
      <c r="K319" s="27"/>
      <c r="L319" s="19"/>
    </row>
  </sheetData>
  <autoFilter ref="C124:K318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106-00 - Rekonštr. komuni...</vt:lpstr>
      <vt:lpstr>'SO 106-00 - Rekonštr. komuni...'!Názvy_tlače</vt:lpstr>
      <vt:lpstr>'SO 106-00 - Rekonštr. komuni...'!Oblasť_tlače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michal Matuska</cp:lastModifiedBy>
  <dcterms:created xsi:type="dcterms:W3CDTF">2024-03-04T12:55:38Z</dcterms:created>
  <dcterms:modified xsi:type="dcterms:W3CDTF">2024-03-22T07:48:39Z</dcterms:modified>
</cp:coreProperties>
</file>